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1955" windowHeight="2745" tabRatio="598" activeTab="4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Зміст" sheetId="6" r:id="rId6"/>
    <sheet name="Інструкція" sheetId="7" r:id="rId7"/>
  </sheets>
  <externalReferences>
    <externalReference r:id="rId10"/>
  </externalReferences>
  <definedNames>
    <definedName name="_xlnm.Print_Titles" localSheetId="5">'Зміст'!$8:$8</definedName>
    <definedName name="_xlnm.Print_Titles" localSheetId="4">'План НП'!$11:$11</definedName>
    <definedName name="_xlnm.Print_Area" localSheetId="5">'Зміст'!$A$1:$O$547</definedName>
    <definedName name="_xlnm.Print_Area" localSheetId="6">'Інструкція'!$A$1:$Q$83</definedName>
    <definedName name="_xlnm.Print_Area" localSheetId="4">'План НП'!$A$1:$Y$596</definedName>
    <definedName name="_xlnm.Print_Area" localSheetId="3">'Титул'!$A$1:$BA$41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<sst xmlns="http://schemas.openxmlformats.org/spreadsheetml/2006/main" count="1485" uniqueCount="1083">
  <si>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</si>
  <si>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</si>
  <si>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</si>
  <si>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</si>
  <si>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</si>
  <si>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</si>
  <si>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</si>
  <si>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</si>
  <si>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</si>
  <si>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</si>
  <si>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</si>
  <si>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</si>
  <si>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</si>
  <si>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</si>
  <si>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</si>
  <si>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</si>
  <si>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</si>
  <si>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</si>
  <si>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</si>
  <si>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</si>
  <si>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</si>
  <si>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</si>
  <si>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</si>
  <si>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</si>
  <si>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</si>
  <si>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</si>
  <si>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</si>
  <si>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</si>
  <si>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</si>
  <si>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</si>
  <si>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</si>
  <si>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</si>
  <si>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</si>
  <si>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</si>
  <si>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</si>
  <si>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</si>
  <si>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</si>
  <si>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</si>
  <si>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</si>
  <si>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</si>
  <si>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</si>
  <si>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</si>
  <si>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</si>
  <si>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</si>
  <si>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</si>
  <si>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</si>
  <si>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</si>
  <si>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</si>
  <si>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</si>
  <si>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</si>
  <si>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</si>
  <si>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</si>
  <si>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</si>
  <si>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</si>
  <si>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</si>
  <si>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</si>
  <si>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</si>
  <si>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</si>
  <si>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</si>
  <si>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</si>
  <si>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</si>
  <si>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</si>
  <si>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</si>
  <si>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Теоретичне навчання</t>
  </si>
  <si>
    <t>Екзаменаційна сесія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</si>
  <si>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</si>
  <si>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</si>
  <si>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</si>
  <si>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</si>
  <si>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</si>
  <si>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</si>
  <si>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</si>
  <si>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</si>
  <si>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</si>
  <si>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</si>
  <si>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</si>
  <si>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</si>
  <si>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</si>
  <si>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</si>
  <si>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</si>
  <si>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</si>
  <si>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</si>
  <si>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</si>
  <si>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</si>
  <si>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</si>
  <si>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</si>
  <si>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</si>
  <si>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</si>
  <si>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</si>
  <si>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</si>
  <si>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2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</si>
  <si>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</si>
  <si>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</si>
  <si>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</si>
  <si>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</si>
  <si>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</si>
  <si>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</si>
  <si>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</si>
  <si>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</si>
  <si>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</si>
  <si>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</si>
  <si>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</si>
  <si>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</si>
  <si>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</si>
  <si>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</si>
  <si>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</si>
  <si>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</si>
  <si>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</si>
  <si>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</si>
  <si>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</si>
  <si>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</si>
  <si>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</si>
  <si>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</si>
  <si>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</si>
  <si>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</si>
  <si>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</si>
  <si>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</si>
  <si>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</si>
  <si>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</si>
  <si>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</si>
  <si>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</si>
  <si>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</si>
  <si>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</si>
  <si>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</si>
  <si>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</si>
  <si>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</si>
  <si>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</si>
  <si>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</si>
  <si>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</si>
  <si>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</si>
  <si>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</si>
  <si>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</si>
  <si>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</si>
  <si>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</si>
  <si>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</si>
  <si>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</si>
  <si>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Військова підготовка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</si>
  <si>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</si>
  <si>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</si>
  <si>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</si>
  <si>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</si>
  <si>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</si>
  <si>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</si>
  <si>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</si>
  <si>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</si>
  <si>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</si>
  <si>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</si>
  <si>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</si>
  <si>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</si>
  <si>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</si>
  <si>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</si>
  <si>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</si>
  <si>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 xml:space="preserve"> При цьому сума кредитів ЕCTS повинна дорівнювати 30.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</si>
  <si>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</si>
  <si>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</si>
  <si>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</si>
  <si>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</si>
  <si>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</si>
  <si>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</si>
  <si>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</si>
  <si>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</si>
  <si>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</si>
  <si>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</si>
  <si>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</si>
  <si>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(рівень вищої освіти)</t>
  </si>
  <si>
    <t>Загальна підготовка</t>
  </si>
  <si>
    <t>Професійна підготовка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</si>
  <si>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</si>
  <si>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</si>
  <si>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</si>
  <si>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</si>
  <si>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</si>
  <si>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</si>
  <si>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</si>
  <si>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</si>
  <si>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</si>
  <si>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</si>
  <si>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</si>
  <si>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</si>
  <si>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</si>
  <si>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</si>
  <si>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</si>
  <si>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</si>
  <si>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</si>
  <si>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</si>
  <si>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</si>
  <si>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</si>
  <si>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</si>
  <si>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</si>
  <si>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</si>
  <si>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</si>
  <si>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</si>
  <si>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</si>
  <si>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</si>
  <si>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</si>
  <si>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</si>
  <si>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ПП 1</t>
  </si>
  <si>
    <t>ПП 2</t>
  </si>
  <si>
    <t>ПП 3</t>
  </si>
  <si>
    <t>ПП 4</t>
  </si>
  <si>
    <t>ПП 5</t>
  </si>
  <si>
    <t>ПП 6</t>
  </si>
  <si>
    <t>ПП 7</t>
  </si>
  <si>
    <t>ПП 8</t>
  </si>
  <si>
    <t>ПП 9</t>
  </si>
  <si>
    <t>ПП 10</t>
  </si>
  <si>
    <t>ПП 11</t>
  </si>
  <si>
    <t>ПП 12</t>
  </si>
  <si>
    <t>ПП 13</t>
  </si>
  <si>
    <t>ПП 14</t>
  </si>
  <si>
    <t>ПП 15</t>
  </si>
  <si>
    <t>ПП 16</t>
  </si>
  <si>
    <t>ПП 17</t>
  </si>
  <si>
    <t>ПП 18</t>
  </si>
  <si>
    <t>ПП 19</t>
  </si>
  <si>
    <t>ПП 20</t>
  </si>
  <si>
    <t xml:space="preserve">Дисципліни вільного вибору студента   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</si>
  <si>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</si>
  <si>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</si>
  <si>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</si>
  <si>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</si>
  <si>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</si>
  <si>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</si>
  <si>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</si>
  <si>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14</t>
  </si>
  <si>
    <t>Електрична інженерія</t>
  </si>
  <si>
    <t>__________________________</t>
  </si>
  <si>
    <t>___________________________</t>
  </si>
  <si>
    <t>підпис                                                                 ПІБ</t>
  </si>
  <si>
    <t>Декан факультету</t>
  </si>
  <si>
    <t>Затверджено Вченою радою НТУ "ХПІ"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</si>
  <si>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</si>
  <si>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</si>
  <si>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</si>
  <si>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</si>
  <si>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</si>
  <si>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</si>
  <si>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</si>
  <si>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</si>
  <si>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</si>
  <si>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</si>
  <si>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</si>
  <si>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</si>
  <si>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</si>
  <si>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</si>
  <si>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</si>
  <si>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</si>
  <si>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</si>
  <si>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</si>
  <si>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</si>
  <si>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</si>
  <si>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</si>
  <si>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</si>
  <si>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Обробка металів тиском</t>
  </si>
  <si>
    <t>Ливарне виробництво</t>
  </si>
  <si>
    <t>Матеріалознавство</t>
  </si>
  <si>
    <t>Охорона праці і навколишнього середовища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</si>
  <si>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</si>
  <si>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</si>
  <si>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</si>
  <si>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Деталі машин та мехатронні системи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</si>
  <si>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</si>
  <si>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</si>
  <si>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</si>
  <si>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</si>
  <si>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</si>
  <si>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</si>
  <si>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</si>
  <si>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</si>
  <si>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</si>
  <si>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</si>
  <si>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</si>
  <si>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</si>
  <si>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</si>
  <si>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</si>
  <si>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</si>
  <si>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</si>
  <si>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</si>
  <si>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</si>
  <si>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</si>
  <si>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</si>
  <si>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</si>
  <si>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</si>
  <si>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</si>
  <si>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</si>
  <si>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</si>
  <si>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</si>
  <si>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</si>
  <si>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</si>
  <si>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</si>
  <si>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</si>
  <si>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</si>
  <si>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</si>
  <si>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</si>
  <si>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</si>
  <si>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</si>
  <si>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Комерційна, торговельна та підприємницька діяльність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</si>
  <si>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</si>
  <si>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</si>
  <si>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</si>
  <si>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</si>
  <si>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</si>
  <si>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</si>
  <si>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Українська, російська мова та прикладна лінгвістика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</si>
  <si>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</si>
  <si>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</si>
  <si>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</si>
  <si>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</si>
  <si>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</si>
  <si>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</si>
  <si>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</si>
  <si>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</si>
  <si>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</si>
  <si>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</si>
  <si>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</si>
  <si>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</si>
  <si>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</si>
  <si>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</si>
  <si>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</si>
  <si>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</si>
  <si>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</si>
  <si>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</si>
  <si>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</si>
  <si>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</si>
  <si>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</si>
  <si>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</si>
  <si>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</si>
  <si>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</si>
  <si>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 xml:space="preserve">Дисципліни вільного вибору </t>
  </si>
  <si>
    <t>3.1</t>
  </si>
  <si>
    <t>3.1.1</t>
  </si>
  <si>
    <t>Блок дисциплін 01 "Назва блоку"</t>
  </si>
  <si>
    <t>ВБ1.1</t>
  </si>
  <si>
    <t>ВБ1.2</t>
  </si>
  <si>
    <t>ВБ1.3</t>
  </si>
  <si>
    <t>ВБ1.4</t>
  </si>
  <si>
    <t>ВБ1.5</t>
  </si>
  <si>
    <t>ВБ1.6</t>
  </si>
  <si>
    <t>ВБ1.7</t>
  </si>
  <si>
    <t>ВБ1.8</t>
  </si>
  <si>
    <t>ВБ1.9</t>
  </si>
  <si>
    <t>ВБ1.10</t>
  </si>
  <si>
    <t>Дисципліни вільного вибору за блоками</t>
  </si>
  <si>
    <t>ВБ1.11</t>
  </si>
  <si>
    <t>ВБ1.12</t>
  </si>
  <si>
    <t>ВБ1.13</t>
  </si>
  <si>
    <t>ВБ1.14</t>
  </si>
  <si>
    <t>ВБ1.15</t>
  </si>
  <si>
    <t>ВБ1.16</t>
  </si>
  <si>
    <t>ВБ1.17</t>
  </si>
  <si>
    <t>ВБ1.18</t>
  </si>
  <si>
    <t>ВБ1.19</t>
  </si>
  <si>
    <t>ВБ1.20</t>
  </si>
  <si>
    <t>ВБ1.21</t>
  </si>
  <si>
    <t>ВБ1.22</t>
  </si>
  <si>
    <t>ВБ1.23</t>
  </si>
  <si>
    <t>ВБ1.24</t>
  </si>
  <si>
    <t>ВБ1.25</t>
  </si>
  <si>
    <t>3.1.2</t>
  </si>
  <si>
    <t>Блок дисциплін 02 "Назва блоку"</t>
  </si>
  <si>
    <t>ВБ2.1</t>
  </si>
  <si>
    <t>ВБ2.2</t>
  </si>
  <si>
    <t>ВБ2.3</t>
  </si>
  <si>
    <t>ВБ2.4</t>
  </si>
  <si>
    <t>ВБ2.5</t>
  </si>
  <si>
    <t>ВБ2.6</t>
  </si>
  <si>
    <t>ВБ2.7</t>
  </si>
  <si>
    <t>ВБ2.8</t>
  </si>
  <si>
    <t>ВБ2.9</t>
  </si>
  <si>
    <t>ВБ2.10</t>
  </si>
  <si>
    <t>ВБ2.11</t>
  </si>
  <si>
    <t>ВБ2.12</t>
  </si>
  <si>
    <t>ВБ2.13</t>
  </si>
  <si>
    <t>ВБ2.14</t>
  </si>
  <si>
    <t>ВБ2.15</t>
  </si>
  <si>
    <t>ВБ2.16</t>
  </si>
  <si>
    <t>ВБ2.17</t>
  </si>
  <si>
    <t>ВБ2.18</t>
  </si>
  <si>
    <t>ВБ2.19</t>
  </si>
  <si>
    <t>ВБ2.20</t>
  </si>
  <si>
    <t>ВБ2.21</t>
  </si>
  <si>
    <t>ВБ2.22</t>
  </si>
  <si>
    <t>ВБ2.23</t>
  </si>
  <si>
    <t>ВБ2.24</t>
  </si>
  <si>
    <t>ВБ2.25</t>
  </si>
  <si>
    <t>Блок дисциплін 03 "Назва блоку"</t>
  </si>
  <si>
    <t>3.1.3</t>
  </si>
  <si>
    <t>ВБ3.1</t>
  </si>
  <si>
    <t>ВБ3.2</t>
  </si>
  <si>
    <t>ВБ3.3</t>
  </si>
  <si>
    <t>ВБ3.4</t>
  </si>
  <si>
    <t>ВБ3.5</t>
  </si>
  <si>
    <t>ВБ3.6</t>
  </si>
  <si>
    <t>ВБ3.7</t>
  </si>
  <si>
    <t>ВБ3.8</t>
  </si>
  <si>
    <t>ВБ3.9</t>
  </si>
  <si>
    <t>ВБ3.10</t>
  </si>
  <si>
    <t>ВБ3.11</t>
  </si>
  <si>
    <t>ВБ3.12</t>
  </si>
  <si>
    <t>ВБ3.13</t>
  </si>
  <si>
    <t>ВБ3.14</t>
  </si>
  <si>
    <t>ВБ3.15</t>
  </si>
  <si>
    <t>ВБ3.16</t>
  </si>
  <si>
    <t>ВБ3.17</t>
  </si>
  <si>
    <t>ВБ3.18</t>
  </si>
  <si>
    <t>ВБ3.19</t>
  </si>
  <si>
    <t>ВБ3.20</t>
  </si>
  <si>
    <t>ВБ3.21</t>
  </si>
  <si>
    <t>ВБ3.22</t>
  </si>
  <si>
    <t>ВБ3.23</t>
  </si>
  <si>
    <t>ВБ3.24</t>
  </si>
  <si>
    <t>ВБ3.25</t>
  </si>
  <si>
    <t>3.1.4</t>
  </si>
  <si>
    <t>ВБ4.1</t>
  </si>
  <si>
    <t>ВБ4.2</t>
  </si>
  <si>
    <t>ВБ4.3</t>
  </si>
  <si>
    <t>ВБ4.4</t>
  </si>
  <si>
    <t>ВБ4.5</t>
  </si>
  <si>
    <t>ВБ4.6</t>
  </si>
  <si>
    <t>ВБ4.7</t>
  </si>
  <si>
    <t>ВБ4.8</t>
  </si>
  <si>
    <t>ВБ4.9</t>
  </si>
  <si>
    <t>ВБ4.10</t>
  </si>
  <si>
    <t>ВБ4.11</t>
  </si>
  <si>
    <t>ВБ4.12</t>
  </si>
  <si>
    <t>ВБ4.13</t>
  </si>
  <si>
    <t>ВБ4.14</t>
  </si>
  <si>
    <t>ВБ4.15</t>
  </si>
  <si>
    <t>ВБ4.16</t>
  </si>
  <si>
    <t>ВБ4.17</t>
  </si>
  <si>
    <t>ВБ4.18</t>
  </si>
  <si>
    <t>ВБ4.19</t>
  </si>
  <si>
    <t>ВБ4.20</t>
  </si>
  <si>
    <t>ВБ4.21</t>
  </si>
  <si>
    <t>ВБ4.22</t>
  </si>
  <si>
    <t>ВБ4.23</t>
  </si>
  <si>
    <t>ВБ4.24</t>
  </si>
  <si>
    <t>ВБ4.25</t>
  </si>
  <si>
    <t>Блок дисциплін 04 "Назва блоку"</t>
  </si>
  <si>
    <t>Блок дисциплін 05 "Назва блоку"</t>
  </si>
  <si>
    <t>3.1.5</t>
  </si>
  <si>
    <t>ВБ5.1</t>
  </si>
  <si>
    <t>ВБ5.2</t>
  </si>
  <si>
    <t>ВБ5.3</t>
  </si>
  <si>
    <t>ВБ5.4</t>
  </si>
  <si>
    <t>ВБ5.5</t>
  </si>
  <si>
    <t>ВБ5.6</t>
  </si>
  <si>
    <t>ВБ5.7</t>
  </si>
  <si>
    <t>ВБ5.8</t>
  </si>
  <si>
    <t>ВБ5.9</t>
  </si>
  <si>
    <t>ВБ5.10</t>
  </si>
  <si>
    <t>ВБ5.11</t>
  </si>
  <si>
    <t>ВБ5.12</t>
  </si>
  <si>
    <t>ВБ5.13</t>
  </si>
  <si>
    <t>ВБ5.14</t>
  </si>
  <si>
    <t>ВБ5.15</t>
  </si>
  <si>
    <t>ВБ5.16</t>
  </si>
  <si>
    <t>ВБ5.17</t>
  </si>
  <si>
    <t>ВБ5.18</t>
  </si>
  <si>
    <t>ВБ5.19</t>
  </si>
  <si>
    <t>ВБ5.20</t>
  </si>
  <si>
    <t>ВБ5.21</t>
  </si>
  <si>
    <t>ВБ5.22</t>
  </si>
  <si>
    <t>ВБ5.23</t>
  </si>
  <si>
    <t>ВБ5.24</t>
  </si>
  <si>
    <t>ВБ5.25</t>
  </si>
  <si>
    <t>Блок дисциплін 06 "Назва блоку"</t>
  </si>
  <si>
    <t>3.1.6</t>
  </si>
  <si>
    <t>ВБ6.1</t>
  </si>
  <si>
    <t>ВБ6.2</t>
  </si>
  <si>
    <t>ВБ6.3</t>
  </si>
  <si>
    <t>ВБ6.4</t>
  </si>
  <si>
    <t>ВБ6.5</t>
  </si>
  <si>
    <t>ВБ6.6</t>
  </si>
  <si>
    <t>ВБ6.7</t>
  </si>
  <si>
    <t>ВБ6.8</t>
  </si>
  <si>
    <t>ВБ6.9</t>
  </si>
  <si>
    <t>ВБ6.10</t>
  </si>
  <si>
    <t>ВБ6.11</t>
  </si>
  <si>
    <t>ВБ6.12</t>
  </si>
  <si>
    <t>ВБ6.13</t>
  </si>
  <si>
    <t>ВБ6.14</t>
  </si>
  <si>
    <t>ВБ6.15</t>
  </si>
  <si>
    <t>ВБ6.16</t>
  </si>
  <si>
    <t>ВБ6.17</t>
  </si>
  <si>
    <t>ВБ6.18</t>
  </si>
  <si>
    <t>ВБ6.19</t>
  </si>
  <si>
    <t>ВБ6.20</t>
  </si>
  <si>
    <t>ВБ6.21</t>
  </si>
  <si>
    <t>ВБ6.22</t>
  </si>
  <si>
    <t>ВБ6.23</t>
  </si>
  <si>
    <t>ВБ6.24</t>
  </si>
  <si>
    <t>ВБ6.25</t>
  </si>
  <si>
    <t>Блок дисциплін 07 "Назва блоку"</t>
  </si>
  <si>
    <t>3.1.7</t>
  </si>
  <si>
    <t>ВБ7.1</t>
  </si>
  <si>
    <t>ВБ7.2</t>
  </si>
  <si>
    <t>ВБ7.3</t>
  </si>
  <si>
    <t>ВБ7.4</t>
  </si>
  <si>
    <t>ВБ7.5</t>
  </si>
  <si>
    <t>ВБ7.6</t>
  </si>
  <si>
    <t>ВБ7.7</t>
  </si>
  <si>
    <t>ВБ7.8</t>
  </si>
  <si>
    <t>ВБ7.9</t>
  </si>
  <si>
    <t>ВБ7.10</t>
  </si>
  <si>
    <t>ВБ7.11</t>
  </si>
  <si>
    <t>ВБ7.12</t>
  </si>
  <si>
    <t>ВБ7.13</t>
  </si>
  <si>
    <t>ВБ7.14</t>
  </si>
  <si>
    <t>ВБ7.15</t>
  </si>
  <si>
    <t>ВБ7.16</t>
  </si>
  <si>
    <t>ВБ7.17</t>
  </si>
  <si>
    <t>ВБ7.18</t>
  </si>
  <si>
    <t>ВБ7.19</t>
  </si>
  <si>
    <t>ВБ7.20</t>
  </si>
  <si>
    <t>ВБ7.21</t>
  </si>
  <si>
    <t>ВБ7.22</t>
  </si>
  <si>
    <t>ВБ7.23</t>
  </si>
  <si>
    <t>ВБ7.24</t>
  </si>
  <si>
    <t>ВБ7.25</t>
  </si>
  <si>
    <t>Блок дисциплін 08 "Назва блоку"</t>
  </si>
  <si>
    <t>3.1.8</t>
  </si>
  <si>
    <t>ВБ8.1</t>
  </si>
  <si>
    <t>ВБ8.2</t>
  </si>
  <si>
    <t>ВБ8.3</t>
  </si>
  <si>
    <t>ВБ8.4</t>
  </si>
  <si>
    <t>ВБ8.5</t>
  </si>
  <si>
    <t>ВБ8.6</t>
  </si>
  <si>
    <t>ВБ8.7</t>
  </si>
  <si>
    <t>ВБ8.8</t>
  </si>
  <si>
    <t>ВБ8.9</t>
  </si>
  <si>
    <t>ВБ8.10</t>
  </si>
  <si>
    <t>ВБ8.11</t>
  </si>
  <si>
    <t>ВБ8.12</t>
  </si>
  <si>
    <t>ВБ8.13</t>
  </si>
  <si>
    <t>ВБ8.14</t>
  </si>
  <si>
    <t>ВБ8.15</t>
  </si>
  <si>
    <t>ВБ8.16</t>
  </si>
  <si>
    <t>ВБ8.17</t>
  </si>
  <si>
    <t>ВБ8.18</t>
  </si>
  <si>
    <t>ВБ8.19</t>
  </si>
  <si>
    <t>ВБ8.20</t>
  </si>
  <si>
    <t>ВБ8.21</t>
  </si>
  <si>
    <t>ВБ8.22</t>
  </si>
  <si>
    <t>ВБ8.23</t>
  </si>
  <si>
    <t>ВБ8.24</t>
  </si>
  <si>
    <t>ВБ8.25</t>
  </si>
  <si>
    <t>Блок дисциплін 09 "Назва блоку"</t>
  </si>
  <si>
    <t>3.1.9</t>
  </si>
  <si>
    <t>ВБ9.1</t>
  </si>
  <si>
    <t>ВБ9.2</t>
  </si>
  <si>
    <t>ВБ9.3</t>
  </si>
  <si>
    <t>ВБ9.4</t>
  </si>
  <si>
    <t>ВБ9.5</t>
  </si>
  <si>
    <t>ВБ9.6</t>
  </si>
  <si>
    <t>ВБ9.7</t>
  </si>
  <si>
    <t>ВБ9.8</t>
  </si>
  <si>
    <t>ВБ9.9</t>
  </si>
  <si>
    <t>ВБ9.10</t>
  </si>
  <si>
    <t>ВБ9.11</t>
  </si>
  <si>
    <t>ВБ9.12</t>
  </si>
  <si>
    <t>ВБ9.13</t>
  </si>
  <si>
    <t>ВБ9.14</t>
  </si>
  <si>
    <t>ВБ9.15</t>
  </si>
  <si>
    <t>ВБ9.16</t>
  </si>
  <si>
    <t>ВБ9.17</t>
  </si>
  <si>
    <t>ВБ9.18</t>
  </si>
  <si>
    <t>ВБ9.19</t>
  </si>
  <si>
    <t>ВБ9.20</t>
  </si>
  <si>
    <t>ВБ9.21</t>
  </si>
  <si>
    <t>ВБ9.22</t>
  </si>
  <si>
    <t>ВБ9.23</t>
  </si>
  <si>
    <t>ВБ9.24</t>
  </si>
  <si>
    <t>ВБ9.25</t>
  </si>
  <si>
    <t>Блок дисциплін 10 "Назва блоку"</t>
  </si>
  <si>
    <t>3.1.10</t>
  </si>
  <si>
    <t>ВБ10.1</t>
  </si>
  <si>
    <t>ВБ10.2</t>
  </si>
  <si>
    <t>ВБ10.3</t>
  </si>
  <si>
    <t>ВБ10.4</t>
  </si>
  <si>
    <t>ВБ10.5</t>
  </si>
  <si>
    <t>ВБ10.6</t>
  </si>
  <si>
    <t>ВБ10.7</t>
  </si>
  <si>
    <t>ВБ10.8</t>
  </si>
  <si>
    <t>ВБ10.9</t>
  </si>
  <si>
    <t>ВБ10.10</t>
  </si>
  <si>
    <t>ВБ10.11</t>
  </si>
  <si>
    <t>ВБ10.12</t>
  </si>
  <si>
    <t>ВБ10.13</t>
  </si>
  <si>
    <t>ВБ10.14</t>
  </si>
  <si>
    <t>ВБ10.15</t>
  </si>
  <si>
    <t>ВБ10.16</t>
  </si>
  <si>
    <t>ВБ10.17</t>
  </si>
  <si>
    <t>ВБ10.18</t>
  </si>
  <si>
    <t>ВБ10.19</t>
  </si>
  <si>
    <t>ВБ10.20</t>
  </si>
  <si>
    <t>ВБ10.21</t>
  </si>
  <si>
    <t>ВБ10.22</t>
  </si>
  <si>
    <t>ВБ10.23</t>
  </si>
  <si>
    <t>ВБ10.24</t>
  </si>
  <si>
    <t>ВБ10.25</t>
  </si>
  <si>
    <t>Блок дисциплін 11 "Назва блоку"</t>
  </si>
  <si>
    <t>3.1.11</t>
  </si>
  <si>
    <t>ВБ11.1</t>
  </si>
  <si>
    <t>ВБ11.2</t>
  </si>
  <si>
    <t>ВБ11.3</t>
  </si>
  <si>
    <t>ВБ11.4</t>
  </si>
  <si>
    <t>ВБ11.5</t>
  </si>
  <si>
    <t>ВБ11.6</t>
  </si>
  <si>
    <t>ВБ11.7</t>
  </si>
  <si>
    <t>ВБ11.8</t>
  </si>
  <si>
    <t>ВБ11.9</t>
  </si>
  <si>
    <t>ВБ11.10</t>
  </si>
  <si>
    <t>ВБ11.11</t>
  </si>
  <si>
    <t>ВБ11.12</t>
  </si>
  <si>
    <t>ВБ11.13</t>
  </si>
  <si>
    <t>ВБ11.14</t>
  </si>
  <si>
    <t>ВБ11.15</t>
  </si>
  <si>
    <t>ВБ11.16</t>
  </si>
  <si>
    <t>ВБ11.17</t>
  </si>
  <si>
    <t>ВБ11.18</t>
  </si>
  <si>
    <t>ВБ11.19</t>
  </si>
  <si>
    <t>ВБ11.20</t>
  </si>
  <si>
    <t>ВБ11.21</t>
  </si>
  <si>
    <t>ВБ11.22</t>
  </si>
  <si>
    <t>ВБ11.23</t>
  </si>
  <si>
    <t>ВБ11.24</t>
  </si>
  <si>
    <t>ВБ11.25</t>
  </si>
  <si>
    <t>Блок дисциплін 12 "Назва блоку"</t>
  </si>
  <si>
    <t>3.1.12</t>
  </si>
  <si>
    <t>ВБ12.1</t>
  </si>
  <si>
    <t>ВБ12.2</t>
  </si>
  <si>
    <t>ВБ12.3</t>
  </si>
  <si>
    <t>ВБ12.4</t>
  </si>
  <si>
    <t>ВБ12.5</t>
  </si>
  <si>
    <t>ВБ12.6</t>
  </si>
  <si>
    <t>ВБ12.7</t>
  </si>
  <si>
    <t>ВБ12.8</t>
  </si>
  <si>
    <t>ВБ12.9</t>
  </si>
  <si>
    <t>ВБ12.10</t>
  </si>
  <si>
    <t>ВБ12.11</t>
  </si>
  <si>
    <t>ВБ12.12</t>
  </si>
  <si>
    <t>ВБ12.13</t>
  </si>
  <si>
    <t>ВБ12.14</t>
  </si>
  <si>
    <t>ВБ12.15</t>
  </si>
  <si>
    <t>ВБ12.16</t>
  </si>
  <si>
    <t>ВБ12.17</t>
  </si>
  <si>
    <t>ВБ12.18</t>
  </si>
  <si>
    <t>ВБ12.19</t>
  </si>
  <si>
    <t>ВБ12.20</t>
  </si>
  <si>
    <t>ВБ12.21</t>
  </si>
  <si>
    <t>ВБ12.22</t>
  </si>
  <si>
    <t>ВБ12.23</t>
  </si>
  <si>
    <t>ВБ12.24</t>
  </si>
  <si>
    <t>ВБ12.25</t>
  </si>
  <si>
    <t>Блок дисциплін 13 "Назва блоку"</t>
  </si>
  <si>
    <t>3.1.13</t>
  </si>
  <si>
    <t>ВБ13.1</t>
  </si>
  <si>
    <t>ВБ13.2</t>
  </si>
  <si>
    <t>ВБ13.3</t>
  </si>
  <si>
    <t>ВБ13.4</t>
  </si>
  <si>
    <t>ВБ13.5</t>
  </si>
  <si>
    <t>ВБ13.6</t>
  </si>
  <si>
    <t>ВБ13.7</t>
  </si>
  <si>
    <t>ВБ13.8</t>
  </si>
  <si>
    <t>ВБ13.9</t>
  </si>
  <si>
    <t>ВБ13.10</t>
  </si>
  <si>
    <t>ВБ13.11</t>
  </si>
  <si>
    <t>ВБ13.12</t>
  </si>
  <si>
    <t>ВБ13.13</t>
  </si>
  <si>
    <t>ВБ13.14</t>
  </si>
  <si>
    <t>ВБ13.15</t>
  </si>
  <si>
    <t>ВБ13.16</t>
  </si>
  <si>
    <t>ВБ13.17</t>
  </si>
  <si>
    <t>ВБ13.18</t>
  </si>
  <si>
    <t>ВБ13.19</t>
  </si>
  <si>
    <t>ВБ13.20</t>
  </si>
  <si>
    <t>ВБ13.21</t>
  </si>
  <si>
    <t>ВБ13.22</t>
  </si>
  <si>
    <t>ВБ13.23</t>
  </si>
  <si>
    <t>ВБ13.24</t>
  </si>
  <si>
    <t>ВБ13.25</t>
  </si>
  <si>
    <t>Блок дисциплін 14 "Назва блоку"</t>
  </si>
  <si>
    <t>3.1.14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</si>
  <si>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</si>
  <si>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</si>
  <si>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</si>
  <si>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</si>
  <si>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</si>
  <si>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</si>
  <si>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</si>
  <si>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</si>
  <si>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ВБ14.9</t>
  </si>
  <si>
    <t>ВБ14.10</t>
  </si>
  <si>
    <t>ВБ14.11</t>
  </si>
  <si>
    <t>ВБ14.12</t>
  </si>
  <si>
    <t>ВБ14.13</t>
  </si>
  <si>
    <t>ВБ14.14</t>
  </si>
  <si>
    <t>ВБ14.15</t>
  </si>
  <si>
    <t>ВБ14.16</t>
  </si>
  <si>
    <t>ВБ14.17</t>
  </si>
  <si>
    <t>ВБ14.18</t>
  </si>
  <si>
    <t>ВБ14.19</t>
  </si>
  <si>
    <t>ВБ14.20</t>
  </si>
  <si>
    <t>ВБ14.21</t>
  </si>
  <si>
    <t>ВБ14.22</t>
  </si>
  <si>
    <t>ВБ14.23</t>
  </si>
  <si>
    <t>ВБ14.24</t>
  </si>
  <si>
    <t>ВБ14.25</t>
  </si>
  <si>
    <t>Блок дисциплін 15 "Назва блоку"</t>
  </si>
  <si>
    <t>3.1.15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</si>
  <si>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</si>
  <si>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</si>
  <si>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</si>
  <si>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</si>
  <si>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</si>
  <si>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</si>
  <si>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</si>
  <si>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</si>
  <si>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ВБ15.9</t>
  </si>
  <si>
    <t>ВБ15.10</t>
  </si>
  <si>
    <t>ВБ15.11</t>
  </si>
  <si>
    <t>ВБ15.12</t>
  </si>
  <si>
    <t>ВБ15.13</t>
  </si>
  <si>
    <t>ВБ15.14</t>
  </si>
  <si>
    <t>ВБ15.15</t>
  </si>
  <si>
    <t>ВБ15.16</t>
  </si>
  <si>
    <t>ВБ15.17</t>
  </si>
  <si>
    <t>ВБ15.18</t>
  </si>
  <si>
    <t>ВБ15.19</t>
  </si>
  <si>
    <t>ВБ15.20</t>
  </si>
  <si>
    <t>ВБ15.21</t>
  </si>
  <si>
    <t>ВБ15.22</t>
  </si>
  <si>
    <t>ВБ15.23</t>
  </si>
  <si>
    <t>ВБ15.24</t>
  </si>
  <si>
    <t>ВБ15.25</t>
  </si>
  <si>
    <t>Блок дисциплін 16 "Назва блоку"</t>
  </si>
  <si>
    <t>3.1.16</t>
  </si>
  <si>
    <t>ВБ16.1</t>
  </si>
  <si>
    <t>ВБ16.2</t>
  </si>
  <si>
    <t>ВБ16.3</t>
  </si>
  <si>
    <t>ВБ16.4</t>
  </si>
  <si>
    <t>ВБ16.5</t>
  </si>
  <si>
    <t>ВБ16.6</t>
  </si>
  <si>
    <t>ВБ16.7</t>
  </si>
  <si>
    <t>ВБ16.8</t>
  </si>
  <si>
    <t>ВБ16.9</t>
  </si>
  <si>
    <t>ВБ16.10</t>
  </si>
  <si>
    <t>ВБ16.11</t>
  </si>
  <si>
    <t>ВБ16.12</t>
  </si>
  <si>
    <t>ВБ16.13</t>
  </si>
  <si>
    <t>ВБ16.14</t>
  </si>
  <si>
    <t>ВБ16.15</t>
  </si>
  <si>
    <t>ВБ16.16</t>
  </si>
  <si>
    <t>ВБ16.17</t>
  </si>
  <si>
    <t>ВБ16.18</t>
  </si>
  <si>
    <t>ВБ16.19</t>
  </si>
  <si>
    <t>ВБ16.20</t>
  </si>
  <si>
    <t>ВБ16.21</t>
  </si>
  <si>
    <t>ВБ16.22</t>
  </si>
  <si>
    <t>ВБ16.23</t>
  </si>
  <si>
    <t>ВБ16.24</t>
  </si>
  <si>
    <t>ВБ16.25</t>
  </si>
  <si>
    <t>3.2</t>
  </si>
  <si>
    <t>ВC1</t>
  </si>
  <si>
    <t>ВC2</t>
  </si>
  <si>
    <t>ВC3</t>
  </si>
  <si>
    <t>120</t>
  </si>
  <si>
    <t>Шифр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</si>
  <si>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</si>
  <si>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</si>
  <si>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</si>
  <si>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</si>
  <si>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</si>
  <si>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</si>
  <si>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</si>
  <si>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</si>
  <si>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</si>
  <si>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</si>
  <si>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</si>
  <si>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</si>
  <si>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</si>
  <si>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</si>
  <si>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</si>
  <si>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</si>
  <si>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</si>
  <si>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</si>
  <si>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</si>
  <si>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</si>
  <si>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ПП 21</t>
  </si>
  <si>
    <t>ПП 22</t>
  </si>
  <si>
    <t>ПП 23</t>
  </si>
  <si>
    <t>ПП 24</t>
  </si>
  <si>
    <t>ПП 25</t>
  </si>
  <si>
    <t>ПП 26</t>
  </si>
  <si>
    <t>ПП 27</t>
  </si>
  <si>
    <t>ПП 28</t>
  </si>
  <si>
    <t>ПП 29</t>
  </si>
  <si>
    <t>ПП 30</t>
  </si>
  <si>
    <t>ПП 31</t>
  </si>
  <si>
    <t>ПП 32</t>
  </si>
  <si>
    <t>ПП 33</t>
  </si>
  <si>
    <t>ПП 34</t>
  </si>
  <si>
    <t>ПП 35</t>
  </si>
  <si>
    <t>ПП 36</t>
  </si>
  <si>
    <t>ПП 37</t>
  </si>
  <si>
    <t>ПП 38</t>
  </si>
  <si>
    <t>ПП 39</t>
  </si>
  <si>
    <t>ПП 40</t>
  </si>
  <si>
    <t>ступеня молодшого бакалавра (молодшого спеціаліста)</t>
  </si>
  <si>
    <t>1 - 4</t>
  </si>
  <si>
    <t>6</t>
  </si>
  <si>
    <t>3</t>
  </si>
  <si>
    <t>4</t>
  </si>
  <si>
    <t>5</t>
  </si>
  <si>
    <t>3. - 6.</t>
  </si>
  <si>
    <t>Органічної хімії, біохімії, лакрфарбових матеріалів та покрить</t>
  </si>
  <si>
    <t>Менеджменту іноваційного підприємства та міжнародних економічних відносин</t>
  </si>
  <si>
    <t>Міжніродного бізнесу та фінансів</t>
  </si>
  <si>
    <t>Українознавство, культурологія та історія науки</t>
  </si>
  <si>
    <t xml:space="preserve">Форма навчання та інше </t>
  </si>
  <si>
    <t>Скорочена назва інституту (факультету)</t>
  </si>
  <si>
    <t>Номер освітньої програми</t>
  </si>
  <si>
    <t>1</t>
  </si>
  <si>
    <t>Назва освітньої програми</t>
  </si>
  <si>
    <t>Електроенергетика</t>
  </si>
  <si>
    <t>Рік (останні 2 цифри)</t>
  </si>
  <si>
    <t>20</t>
  </si>
  <si>
    <t>с</t>
  </si>
  <si>
    <t>Форма Б1с-20  м1</t>
  </si>
  <si>
    <t>освітньо-професійна програма</t>
  </si>
  <si>
    <t>В.о. ректора НТУ "ХПІ"</t>
  </si>
  <si>
    <t>"___"_______________ 2020 р.</t>
  </si>
  <si>
    <t>2 роки 10 місяців</t>
  </si>
  <si>
    <t>Підготовка кваліфікаційної роботи</t>
  </si>
  <si>
    <t>Захист кваліфікаційної роботи</t>
  </si>
  <si>
    <t>Кваліфікаційний іспит</t>
  </si>
  <si>
    <t>Гарант освітньої програми ……………</t>
  </si>
  <si>
    <t>номер освітньої програми;</t>
  </si>
  <si>
    <t>назва освітньої рограми;</t>
  </si>
  <si>
    <t>протокол №_________  від ________202__р.</t>
  </si>
  <si>
    <t>шифр факультету;</t>
  </si>
  <si>
    <t xml:space="preserve">З назви факультету,кода освітньої програми та року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</si>
  <si>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>Шифри і назви факультету і освітньої програми можна звірити з «Довідником» (перший лист електронної форми навчального плану).</t>
  </si>
  <si>
    <t>скорочена назва факультету;</t>
  </si>
  <si>
    <t>Навчально-науковий інститут хімічних технологій та інженерії.</t>
  </si>
  <si>
    <t>Спеціальність</t>
  </si>
  <si>
    <t>Рівень освіти</t>
  </si>
  <si>
    <t>Бакалавр</t>
  </si>
  <si>
    <t>Магістр 1,4</t>
  </si>
  <si>
    <t>Магістр 1,9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</si>
  <si>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</si>
  <si>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</si>
  <si>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</si>
  <si>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</si>
  <si>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</si>
  <si>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</si>
  <si>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</si>
  <si>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</si>
  <si>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</si>
  <si>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</si>
  <si>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</si>
  <si>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</si>
  <si>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</si>
  <si>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</si>
  <si>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</si>
  <si>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</si>
  <si>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</si>
  <si>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</si>
  <si>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</si>
  <si>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</si>
  <si>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</si>
  <si>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</si>
  <si>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</si>
  <si>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</si>
  <si>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</si>
  <si>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</si>
  <si>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</si>
  <si>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</si>
  <si>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</si>
  <si>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113 – Прикладна математика</t>
  </si>
  <si>
    <t>Комп'ютерне та математичне моделювання</t>
  </si>
  <si>
    <t>І-118</t>
  </si>
  <si>
    <t>І-М118</t>
  </si>
  <si>
    <t>122 – Комп’ютерні науки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</si>
  <si>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</si>
  <si>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</si>
  <si>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</si>
  <si>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</si>
  <si>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</si>
  <si>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</si>
  <si>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</si>
  <si>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</si>
  <si>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</si>
  <si>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</si>
  <si>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</si>
  <si>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</si>
  <si>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</si>
  <si>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</si>
  <si>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</si>
  <si>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</si>
  <si>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</si>
  <si>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</si>
  <si>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</si>
  <si>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</si>
  <si>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</si>
  <si>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</si>
  <si>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</si>
  <si>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</si>
  <si>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</si>
  <si>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</si>
  <si>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</si>
  <si>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</si>
  <si>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</si>
  <si>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</si>
  <si>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</si>
  <si>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</si>
  <si>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</si>
  <si>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</si>
  <si>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</si>
  <si>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</si>
  <si>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</si>
  <si>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</si>
  <si>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</si>
  <si>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</si>
  <si>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</si>
  <si>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</si>
  <si>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</si>
  <si>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</si>
  <si>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</si>
  <si>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</si>
  <si>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</si>
  <si>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</si>
  <si>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</si>
  <si>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</si>
  <si>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</si>
  <si>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</si>
  <si>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</si>
  <si>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</si>
  <si>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</si>
  <si>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</si>
  <si>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</si>
  <si>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</si>
  <si>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</si>
  <si>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</si>
  <si>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</si>
  <si>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</si>
  <si>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</si>
  <si>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</si>
  <si>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</si>
  <si>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</si>
  <si>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</si>
  <si>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</si>
  <si>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</si>
  <si>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</si>
  <si>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</si>
  <si>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</si>
  <si>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</si>
  <si>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</si>
  <si>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</si>
  <si>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</si>
  <si>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</si>
  <si>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</si>
  <si>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</si>
  <si>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</si>
  <si>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</si>
  <si>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</si>
  <si>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</si>
  <si>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</si>
  <si>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</si>
  <si>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</si>
  <si>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</si>
  <si>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</si>
  <si>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</si>
  <si>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</si>
  <si>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</si>
  <si>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</si>
  <si>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</si>
  <si>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</si>
  <si>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</si>
  <si>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</si>
  <si>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</si>
  <si>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</si>
  <si>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</si>
  <si>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</si>
  <si>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</si>
  <si>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</si>
  <si>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</si>
  <si>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</si>
  <si>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</si>
  <si>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</si>
  <si>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</si>
  <si>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</si>
  <si>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</si>
  <si>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</si>
  <si>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</si>
  <si>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</si>
  <si>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</si>
  <si>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</si>
  <si>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</si>
  <si>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</si>
  <si>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</si>
  <si>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</si>
  <si>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</si>
  <si>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</si>
  <si>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</si>
  <si>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</si>
  <si>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</si>
  <si>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</si>
  <si>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</si>
  <si>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</si>
  <si>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</si>
  <si>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</si>
  <si>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</si>
  <si>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</si>
  <si>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</si>
  <si>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</si>
  <si>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</si>
  <si>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</si>
  <si>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</si>
  <si>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</si>
  <si>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</si>
  <si>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</si>
  <si>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>Євген СОКОЛ</t>
  </si>
  <si>
    <t>142</t>
  </si>
  <si>
    <t>Енергетичне машинобудування</t>
  </si>
  <si>
    <t>бакалавр з енергетичного машинобудування</t>
  </si>
  <si>
    <t>Інформаційні технології в кріогенній та холодильній техніці</t>
  </si>
  <si>
    <t>Технічна термодинаміка при низьких температурах</t>
  </si>
  <si>
    <t>Фізичні основи вакуумної техніки</t>
  </si>
  <si>
    <t xml:space="preserve"> </t>
  </si>
  <si>
    <t>P</t>
  </si>
  <si>
    <t>Тепломасообмін</t>
  </si>
  <si>
    <t>Математичні методи та моделі енергетичного обладнання в розрахунках на ЕОМ</t>
  </si>
  <si>
    <t>Спеціальні питання тепломасообміну</t>
  </si>
  <si>
    <t>KP</t>
  </si>
  <si>
    <t>Компресорні машини</t>
  </si>
  <si>
    <t>Фізичні основи мікро і нанотехнологій</t>
  </si>
  <si>
    <t>Теплотехнічні вимірювання та прилади</t>
  </si>
  <si>
    <t>Системи кондиціонування</t>
  </si>
  <si>
    <t>Теоретичні основи холодильної та кріогенної техніки</t>
  </si>
  <si>
    <t xml:space="preserve">Розширювальні  машини та пристрої </t>
  </si>
  <si>
    <t>Основи цифрової та мікропроцесорної техніки</t>
  </si>
  <si>
    <t>Пристрої та автоматизація холодильних та кріогенних систем</t>
  </si>
  <si>
    <t>Методи дослідження в низькотемпературній техніці</t>
  </si>
  <si>
    <t>Кріогенні системи скраплення та розділення газових сумішей</t>
  </si>
  <si>
    <t>Монтаж, експлуатація та сервіс холодильних установок</t>
  </si>
  <si>
    <t>Проектування теплообмінних апаратів</t>
  </si>
  <si>
    <t>Вища математика ч.1</t>
  </si>
  <si>
    <t>Вища математика ч.2</t>
  </si>
  <si>
    <t>Фізика</t>
  </si>
  <si>
    <t>Хімія</t>
  </si>
  <si>
    <t>Іноземна мова</t>
  </si>
  <si>
    <t>1,5,6</t>
  </si>
  <si>
    <t>Екологія</t>
  </si>
  <si>
    <t>Опір матеріалів</t>
  </si>
  <si>
    <t>Метрологія та стандартизація</t>
  </si>
  <si>
    <t>Електротехніка та електроніка</t>
  </si>
  <si>
    <t>Основи конструювання</t>
  </si>
  <si>
    <t>Історія науки і техніки</t>
  </si>
  <si>
    <r>
      <t>Основи професійної безпеки та здоров</t>
    </r>
    <r>
      <rPr>
        <b/>
        <sz val="22"/>
        <rFont val="Calibri"/>
        <family val="2"/>
      </rPr>
      <t>'</t>
    </r>
    <r>
      <rPr>
        <b/>
        <sz val="22"/>
        <rFont val="Arial"/>
        <family val="2"/>
      </rPr>
      <t>я людини</t>
    </r>
  </si>
  <si>
    <t>Нарисна геометрія, інженерна та компютерна графіка</t>
  </si>
  <si>
    <t>Економіка підприємства</t>
  </si>
  <si>
    <t xml:space="preserve">Інформаційні технологіі та програмування в двигунах внутрішнього згоряння </t>
  </si>
  <si>
    <t>Термодинаміка теплових двигунів</t>
  </si>
  <si>
    <t>Хіммотологія та альтернативні палива</t>
  </si>
  <si>
    <t>Конструкції  двигунів внутрішнього згоряння ч.1</t>
  </si>
  <si>
    <t>Конструкції  двигунів внутрішнього згоряння ч.2</t>
  </si>
  <si>
    <t>Теорія двигунів внутрішнього згоряння ч.1</t>
  </si>
  <si>
    <t>Теорія двигунів внутрішнього згоряння ч.2</t>
  </si>
  <si>
    <t>Основи теплообміну в двигунах внутрішнього згоряння</t>
  </si>
  <si>
    <t>Основи САПР двигунів внутрішнього згоряння ч.1</t>
  </si>
  <si>
    <t>Основи САПР двигунів внутрішнього згоряння ч.2</t>
  </si>
  <si>
    <t>Установки з двигунами внутрішнього згоряння</t>
  </si>
  <si>
    <t>Паливні системи двигунів внутрішнього згоряння</t>
  </si>
  <si>
    <t>Системи наддуву та утилізації теплоти двигунів внутрішнього згоряння</t>
  </si>
  <si>
    <t>Електронні системи керування та діагностики двигунів внутрішнього згоряння</t>
  </si>
  <si>
    <t>Експлуатація, сервіс та ремонт двигунів внутрішнього згоряння</t>
  </si>
  <si>
    <t xml:space="preserve">Динаміка  та міцність двигунів внутрішнього згоряння </t>
  </si>
  <si>
    <t>Системи автоматичного регулювання двигунів внутрішнього згоряння</t>
  </si>
  <si>
    <t>Випробування двигунів внутрішнього згоряння</t>
  </si>
  <si>
    <t>Основи НДР, перспективні енергетичні установки з ДВЗ та тюнінг</t>
  </si>
  <si>
    <t>Технології виготовлення двигунів внутрішнього згоряння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</si>
</sst>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0.000"/>
    <numFmt numFmtId="186" formatCode="[$-422]d\ mmmm\ yyyy&quot; р.&quot;"/>
  </numFmts>
  <fonts count="1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sz val="16"/>
      <name val="Tahoma"/>
      <family val="2"/>
    </font>
    <font>
      <sz val="10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Arial Cyr"/>
      <family val="0"/>
    </font>
    <font>
      <b/>
      <i/>
      <sz val="10"/>
      <color rgb="FFFF0000"/>
      <name val="Arial Cyr"/>
      <family val="0"/>
    </font>
    <font>
      <b/>
      <i/>
      <sz val="8"/>
      <color rgb="FFFF0000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886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3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83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4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9" fillId="0" borderId="29" xfId="0" applyFont="1" applyBorder="1" applyAlignment="1" applyProtection="1">
      <alignment horizontal="center" textRotation="90" wrapText="1"/>
      <protection hidden="1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0" fillId="0" borderId="22" xfId="0" applyFont="1" applyBorder="1" applyAlignment="1" applyProtection="1">
      <alignment horizontal="right"/>
      <protection hidden="1"/>
    </xf>
    <xf numFmtId="0" fontId="51" fillId="0" borderId="0" xfId="0" applyFont="1" applyBorder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32" xfId="0" applyFont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3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39" xfId="0" applyNumberFormat="1" applyFont="1" applyBorder="1" applyAlignment="1" applyProtection="1">
      <alignment horizontal="center"/>
      <protection hidden="1"/>
    </xf>
    <xf numFmtId="0" fontId="9" fillId="0" borderId="39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3" fillId="0" borderId="0" xfId="0" applyFont="1" applyAlignment="1">
      <alignment/>
    </xf>
    <xf numFmtId="0" fontId="11" fillId="0" borderId="41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2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8" fillId="33" borderId="22" xfId="0" applyFont="1" applyFill="1" applyBorder="1" applyAlignment="1" applyProtection="1">
      <alignment/>
      <protection hidden="1"/>
    </xf>
    <xf numFmtId="0" fontId="52" fillId="33" borderId="0" xfId="0" applyFont="1" applyFill="1" applyAlignment="1">
      <alignment/>
    </xf>
    <xf numFmtId="0" fontId="64" fillId="33" borderId="22" xfId="0" applyFont="1" applyFill="1" applyBorder="1" applyAlignment="1" applyProtection="1">
      <alignment horizontal="left" vertical="center"/>
      <protection hidden="1"/>
    </xf>
    <xf numFmtId="49" fontId="64" fillId="33" borderId="22" xfId="0" applyNumberFormat="1" applyFont="1" applyFill="1" applyBorder="1" applyAlignment="1" applyProtection="1">
      <alignment horizontal="left" vertical="top" wrapText="1"/>
      <protection hidden="1"/>
    </xf>
    <xf numFmtId="49" fontId="50" fillId="0" borderId="22" xfId="0" applyNumberFormat="1" applyFont="1" applyBorder="1" applyAlignment="1" applyProtection="1">
      <alignment horizontal="left" vertical="top"/>
      <protection hidden="1"/>
    </xf>
    <xf numFmtId="49" fontId="51" fillId="0" borderId="22" xfId="0" applyNumberFormat="1" applyFont="1" applyBorder="1" applyAlignment="1" applyProtection="1">
      <alignment horizontal="left" vertical="top"/>
      <protection hidden="1"/>
    </xf>
    <xf numFmtId="49" fontId="51" fillId="0" borderId="19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>
      <alignment horizontal="left" indent="2"/>
    </xf>
    <xf numFmtId="0" fontId="56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3" fontId="5" fillId="33" borderId="43" xfId="0" applyNumberFormat="1" applyFont="1" applyFill="1" applyBorder="1" applyAlignment="1" applyProtection="1">
      <alignment horizontal="center" vertical="center"/>
      <protection hidden="1"/>
    </xf>
    <xf numFmtId="183" fontId="51" fillId="2" borderId="32" xfId="0" applyNumberFormat="1" applyFont="1" applyFill="1" applyBorder="1" applyAlignment="1" applyProtection="1">
      <alignment horizontal="center" vertical="center"/>
      <protection hidden="1"/>
    </xf>
    <xf numFmtId="183" fontId="51" fillId="2" borderId="44" xfId="0" applyNumberFormat="1" applyFont="1" applyFill="1" applyBorder="1" applyAlignment="1" applyProtection="1">
      <alignment horizontal="center" vertical="center"/>
      <protection hidden="1"/>
    </xf>
    <xf numFmtId="183" fontId="51" fillId="2" borderId="30" xfId="0" applyNumberFormat="1" applyFont="1" applyFill="1" applyBorder="1" applyAlignment="1" applyProtection="1">
      <alignment horizontal="center" vertical="center"/>
      <protection hidden="1"/>
    </xf>
    <xf numFmtId="183" fontId="51" fillId="2" borderId="45" xfId="0" applyNumberFormat="1" applyFont="1" applyFill="1" applyBorder="1" applyAlignment="1" applyProtection="1">
      <alignment horizontal="center" vertical="center"/>
      <protection hidden="1"/>
    </xf>
    <xf numFmtId="183" fontId="51" fillId="0" borderId="46" xfId="0" applyNumberFormat="1" applyFont="1" applyBorder="1" applyAlignment="1" applyProtection="1">
      <alignment horizontal="center" vertical="center"/>
      <protection locked="0"/>
    </xf>
    <xf numFmtId="183" fontId="51" fillId="0" borderId="30" xfId="0" applyNumberFormat="1" applyFont="1" applyBorder="1" applyAlignment="1" applyProtection="1">
      <alignment horizontal="center" vertical="center"/>
      <protection locked="0"/>
    </xf>
    <xf numFmtId="183" fontId="51" fillId="0" borderId="45" xfId="0" applyNumberFormat="1" applyFont="1" applyBorder="1" applyAlignment="1" applyProtection="1">
      <alignment horizontal="center" vertical="center"/>
      <protection locked="0"/>
    </xf>
    <xf numFmtId="183" fontId="51" fillId="0" borderId="47" xfId="0" applyNumberFormat="1" applyFont="1" applyBorder="1" applyAlignment="1" applyProtection="1">
      <alignment horizontal="center" vertical="center"/>
      <protection locked="0"/>
    </xf>
    <xf numFmtId="183" fontId="51" fillId="0" borderId="48" xfId="0" applyNumberFormat="1" applyFont="1" applyBorder="1" applyAlignment="1" applyProtection="1">
      <alignment horizontal="center" vertical="center"/>
      <protection locked="0"/>
    </xf>
    <xf numFmtId="183" fontId="51" fillId="0" borderId="49" xfId="0" applyNumberFormat="1" applyFont="1" applyBorder="1" applyAlignment="1" applyProtection="1">
      <alignment horizontal="center" vertical="center"/>
      <protection locked="0"/>
    </xf>
    <xf numFmtId="183" fontId="51" fillId="2" borderId="50" xfId="0" applyNumberFormat="1" applyFont="1" applyFill="1" applyBorder="1" applyAlignment="1" applyProtection="1">
      <alignment horizontal="center" vertical="center"/>
      <protection hidden="1"/>
    </xf>
    <xf numFmtId="183" fontId="51" fillId="2" borderId="51" xfId="0" applyNumberFormat="1" applyFont="1" applyFill="1" applyBorder="1" applyAlignment="1" applyProtection="1">
      <alignment horizontal="center" vertical="center"/>
      <protection hidden="1"/>
    </xf>
    <xf numFmtId="183" fontId="51" fillId="0" borderId="52" xfId="0" applyNumberFormat="1" applyFont="1" applyBorder="1" applyAlignment="1" applyProtection="1">
      <alignment horizontal="center" vertical="center"/>
      <protection locked="0"/>
    </xf>
    <xf numFmtId="183" fontId="51" fillId="0" borderId="50" xfId="0" applyNumberFormat="1" applyFont="1" applyBorder="1" applyAlignment="1" applyProtection="1">
      <alignment horizontal="center" vertical="center"/>
      <protection locked="0"/>
    </xf>
    <xf numFmtId="183" fontId="51" fillId="0" borderId="51" xfId="0" applyNumberFormat="1" applyFont="1" applyBorder="1" applyAlignment="1" applyProtection="1">
      <alignment horizontal="center" vertical="center"/>
      <protection locked="0"/>
    </xf>
    <xf numFmtId="183" fontId="51" fillId="2" borderId="48" xfId="0" applyNumberFormat="1" applyFont="1" applyFill="1" applyBorder="1" applyAlignment="1" applyProtection="1">
      <alignment horizontal="center" vertical="center"/>
      <protection hidden="1"/>
    </xf>
    <xf numFmtId="183" fontId="51" fillId="2" borderId="49" xfId="0" applyNumberFormat="1" applyFont="1" applyFill="1" applyBorder="1" applyAlignment="1" applyProtection="1">
      <alignment horizontal="center" vertical="center"/>
      <protection hidden="1"/>
    </xf>
    <xf numFmtId="183" fontId="5" fillId="33" borderId="19" xfId="0" applyNumberFormat="1" applyFont="1" applyFill="1" applyBorder="1" applyAlignment="1" applyProtection="1">
      <alignment horizontal="center" vertical="center"/>
      <protection hidden="1"/>
    </xf>
    <xf numFmtId="183" fontId="51" fillId="0" borderId="46" xfId="0" applyNumberFormat="1" applyFont="1" applyBorder="1" applyAlignment="1" applyProtection="1">
      <alignment horizontal="center" vertical="center"/>
      <protection hidden="1"/>
    </xf>
    <xf numFmtId="183" fontId="51" fillId="0" borderId="30" xfId="0" applyNumberFormat="1" applyFont="1" applyBorder="1" applyAlignment="1" applyProtection="1">
      <alignment horizontal="center" vertical="center"/>
      <protection hidden="1"/>
    </xf>
    <xf numFmtId="183" fontId="51" fillId="0" borderId="4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83" fontId="51" fillId="0" borderId="46" xfId="0" applyNumberFormat="1" applyFont="1" applyFill="1" applyBorder="1" applyAlignment="1" applyProtection="1">
      <alignment horizontal="center" vertical="center"/>
      <protection hidden="1"/>
    </xf>
    <xf numFmtId="183" fontId="51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8" fillId="0" borderId="50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83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3" xfId="0" applyNumberFormat="1" applyFont="1" applyBorder="1" applyAlignment="1" applyProtection="1">
      <alignment horizontal="left" vertical="center" wrapText="1"/>
      <protection hidden="1"/>
    </xf>
    <xf numFmtId="183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10" fillId="0" borderId="54" xfId="0" applyNumberFormat="1" applyFont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62" fillId="0" borderId="50" xfId="0" applyNumberFormat="1" applyFont="1" applyBorder="1" applyAlignment="1" applyProtection="1">
      <alignment horizontal="center" vertical="center" wrapText="1"/>
      <protection hidden="1"/>
    </xf>
    <xf numFmtId="49" fontId="10" fillId="0" borderId="57" xfId="0" applyNumberFormat="1" applyFont="1" applyBorder="1" applyAlignment="1" applyProtection="1">
      <alignment horizontal="left" vertical="center" wrapText="1"/>
      <protection hidden="1"/>
    </xf>
    <xf numFmtId="0" fontId="10" fillId="0" borderId="58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9" xfId="0" applyNumberFormat="1" applyFont="1" applyBorder="1" applyAlignment="1" applyProtection="1">
      <alignment horizontal="center" vertical="center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61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center" vertical="center" wrapText="1"/>
      <protection hidden="1"/>
    </xf>
    <xf numFmtId="49" fontId="10" fillId="0" borderId="62" xfId="0" applyNumberFormat="1" applyFont="1" applyBorder="1" applyAlignment="1" applyProtection="1">
      <alignment horizontal="center" vertical="center" wrapText="1"/>
      <protection hidden="1"/>
    </xf>
    <xf numFmtId="49" fontId="8" fillId="33" borderId="42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2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6" xfId="0" applyNumberFormat="1" applyFont="1" applyBorder="1" applyAlignment="1" applyProtection="1">
      <alignment horizontal="left" vertical="center" wrapText="1" shrinkToFit="1"/>
      <protection hidden="1"/>
    </xf>
    <xf numFmtId="0" fontId="66" fillId="0" borderId="36" xfId="0" applyFont="1" applyBorder="1" applyAlignment="1" applyProtection="1">
      <alignment/>
      <protection hidden="1"/>
    </xf>
    <xf numFmtId="0" fontId="66" fillId="0" borderId="0" xfId="0" applyFont="1" applyBorder="1" applyAlignment="1" applyProtection="1">
      <alignment/>
      <protection hidden="1"/>
    </xf>
    <xf numFmtId="0" fontId="68" fillId="0" borderId="36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center"/>
      <protection hidden="1"/>
    </xf>
    <xf numFmtId="0" fontId="7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9" fillId="0" borderId="45" xfId="0" applyFont="1" applyBorder="1" applyAlignment="1" applyProtection="1">
      <alignment horizontal="center" vertical="center" wrapText="1"/>
      <protection hidden="1"/>
    </xf>
    <xf numFmtId="0" fontId="70" fillId="0" borderId="45" xfId="0" applyNumberFormat="1" applyFont="1" applyBorder="1" applyAlignment="1" applyProtection="1">
      <alignment horizontal="right"/>
      <protection hidden="1"/>
    </xf>
    <xf numFmtId="0" fontId="71" fillId="36" borderId="22" xfId="0" applyNumberFormat="1" applyFont="1" applyFill="1" applyBorder="1" applyAlignment="1" applyProtection="1">
      <alignment horizontal="center"/>
      <protection hidden="1"/>
    </xf>
    <xf numFmtId="0" fontId="69" fillId="0" borderId="63" xfId="0" applyFont="1" applyBorder="1" applyAlignment="1" applyProtection="1">
      <alignment horizontal="right" vertical="center" wrapText="1"/>
      <protection hidden="1"/>
    </xf>
    <xf numFmtId="0" fontId="69" fillId="0" borderId="63" xfId="0" applyNumberFormat="1" applyFont="1" applyBorder="1" applyAlignment="1" applyProtection="1">
      <alignment horizontal="right"/>
      <protection hidden="1"/>
    </xf>
    <xf numFmtId="0" fontId="70" fillId="0" borderId="63" xfId="0" applyNumberFormat="1" applyFont="1" applyBorder="1" applyAlignment="1" applyProtection="1">
      <alignment horizontal="right"/>
      <protection hidden="1"/>
    </xf>
    <xf numFmtId="0" fontId="71" fillId="36" borderId="33" xfId="0" applyNumberFormat="1" applyFont="1" applyFill="1" applyBorder="1" applyAlignment="1" applyProtection="1">
      <alignment horizontal="center"/>
      <protection hidden="1"/>
    </xf>
    <xf numFmtId="0" fontId="71" fillId="36" borderId="14" xfId="0" applyNumberFormat="1" applyFont="1" applyFill="1" applyBorder="1" applyAlignment="1" applyProtection="1">
      <alignment horizontal="center"/>
      <protection hidden="1"/>
    </xf>
    <xf numFmtId="0" fontId="71" fillId="36" borderId="37" xfId="0" applyNumberFormat="1" applyFont="1" applyFill="1" applyBorder="1" applyAlignment="1" applyProtection="1">
      <alignment horizontal="center"/>
      <protection hidden="1"/>
    </xf>
    <xf numFmtId="0" fontId="71" fillId="36" borderId="57" xfId="0" applyNumberFormat="1" applyFont="1" applyFill="1" applyBorder="1" applyAlignment="1" applyProtection="1">
      <alignment horizontal="center"/>
      <protection hidden="1"/>
    </xf>
    <xf numFmtId="0" fontId="71" fillId="36" borderId="21" xfId="0" applyNumberFormat="1" applyFont="1" applyFill="1" applyBorder="1" applyAlignment="1" applyProtection="1">
      <alignment horizontal="center"/>
      <protection hidden="1"/>
    </xf>
    <xf numFmtId="0" fontId="71" fillId="36" borderId="39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2" fillId="4" borderId="0" xfId="0" applyFont="1" applyFill="1" applyAlignment="1">
      <alignment/>
    </xf>
    <xf numFmtId="0" fontId="9" fillId="4" borderId="12" xfId="0" applyNumberFormat="1" applyFont="1" applyFill="1" applyBorder="1" applyAlignment="1" applyProtection="1">
      <alignment horizontal="left" vertical="top" wrapText="1"/>
      <protection hidden="1"/>
    </xf>
    <xf numFmtId="183" fontId="8" fillId="4" borderId="22" xfId="0" applyNumberFormat="1" applyFont="1" applyFill="1" applyBorder="1" applyAlignment="1" applyProtection="1">
      <alignment horizontal="center" vertical="top" wrapText="1"/>
      <protection hidden="1"/>
    </xf>
    <xf numFmtId="0" fontId="9" fillId="4" borderId="23" xfId="0" applyNumberFormat="1" applyFont="1" applyFill="1" applyBorder="1" applyAlignment="1" applyProtection="1">
      <alignment horizontal="center" vertical="top" wrapText="1"/>
      <protection hidden="1"/>
    </xf>
    <xf numFmtId="0" fontId="9" fillId="4" borderId="24" xfId="0" applyNumberFormat="1" applyFont="1" applyFill="1" applyBorder="1" applyAlignment="1" applyProtection="1">
      <alignment horizontal="center" vertical="top" wrapText="1"/>
      <protection hidden="1"/>
    </xf>
    <xf numFmtId="0" fontId="9" fillId="4" borderId="25" xfId="0" applyNumberFormat="1" applyFont="1" applyFill="1" applyBorder="1" applyAlignment="1" applyProtection="1">
      <alignment horizontal="center" vertical="top" wrapText="1"/>
      <protection hidden="1"/>
    </xf>
    <xf numFmtId="49" fontId="9" fillId="4" borderId="42" xfId="0" applyNumberFormat="1" applyFont="1" applyFill="1" applyBorder="1" applyAlignment="1" applyProtection="1">
      <alignment horizontal="center" vertical="top" wrapText="1"/>
      <protection hidden="1"/>
    </xf>
    <xf numFmtId="49" fontId="9" fillId="4" borderId="22" xfId="0" applyNumberFormat="1" applyFont="1" applyFill="1" applyBorder="1" applyAlignment="1" applyProtection="1">
      <alignment horizontal="center" vertical="top" wrapText="1"/>
      <protection hidden="1"/>
    </xf>
    <xf numFmtId="0" fontId="8" fillId="4" borderId="22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2" fillId="37" borderId="14" xfId="0" applyFont="1" applyFill="1" applyBorder="1" applyAlignment="1" applyProtection="1">
      <alignment vertical="top" shrinkToFit="1"/>
      <protection hidden="1"/>
    </xf>
    <xf numFmtId="49" fontId="50" fillId="0" borderId="42" xfId="0" applyNumberFormat="1" applyFont="1" applyBorder="1" applyAlignment="1" applyProtection="1">
      <alignment horizontal="left" vertical="top"/>
      <protection hidden="1"/>
    </xf>
    <xf numFmtId="49" fontId="50" fillId="0" borderId="0" xfId="0" applyNumberFormat="1" applyFont="1" applyBorder="1" applyAlignment="1" applyProtection="1">
      <alignment horizontal="left" vertical="top"/>
      <protection hidden="1"/>
    </xf>
    <xf numFmtId="1" fontId="5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64" fillId="0" borderId="30" xfId="0" applyFont="1" applyBorder="1" applyAlignment="1" applyProtection="1">
      <alignment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64" fillId="0" borderId="50" xfId="0" applyFont="1" applyBorder="1" applyAlignment="1" applyProtection="1">
      <alignment vertical="center"/>
      <protection locked="0"/>
    </xf>
    <xf numFmtId="49" fontId="64" fillId="0" borderId="50" xfId="0" applyNumberFormat="1" applyFont="1" applyBorder="1" applyAlignment="1" applyProtection="1">
      <alignment horizontal="left" vertical="top" wrapText="1"/>
      <protection locked="0"/>
    </xf>
    <xf numFmtId="49" fontId="64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49" fontId="8" fillId="4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9" fillId="4" borderId="64" xfId="0" applyNumberFormat="1" applyFont="1" applyFill="1" applyBorder="1" applyAlignment="1" applyProtection="1">
      <alignment horizontal="left" vertical="center"/>
      <protection locked="0"/>
    </xf>
    <xf numFmtId="49" fontId="48" fillId="4" borderId="64" xfId="0" applyNumberFormat="1" applyFont="1" applyFill="1" applyBorder="1" applyAlignment="1" applyProtection="1">
      <alignment horizontal="left" vertical="top" wrapText="1"/>
      <protection locked="0"/>
    </xf>
    <xf numFmtId="49" fontId="48" fillId="4" borderId="64" xfId="0" applyNumberFormat="1" applyFont="1" applyFill="1" applyBorder="1" applyAlignment="1" applyProtection="1">
      <alignment horizontal="center" vertical="center" wrapText="1"/>
      <protection locked="0"/>
    </xf>
    <xf numFmtId="183" fontId="51" fillId="4" borderId="64" xfId="0" applyNumberFormat="1" applyFont="1" applyFill="1" applyBorder="1" applyAlignment="1" applyProtection="1">
      <alignment horizontal="center" vertical="center"/>
      <protection hidden="1"/>
    </xf>
    <xf numFmtId="183" fontId="51" fillId="4" borderId="36" xfId="0" applyNumberFormat="1" applyFont="1" applyFill="1" applyBorder="1" applyAlignment="1" applyProtection="1">
      <alignment horizontal="center" vertical="center"/>
      <protection hidden="1"/>
    </xf>
    <xf numFmtId="183" fontId="51" fillId="4" borderId="18" xfId="0" applyNumberFormat="1" applyFont="1" applyFill="1" applyBorder="1" applyAlignment="1" applyProtection="1">
      <alignment horizontal="center" vertical="center"/>
      <protection locked="0"/>
    </xf>
    <xf numFmtId="183" fontId="51" fillId="4" borderId="64" xfId="0" applyNumberFormat="1" applyFont="1" applyFill="1" applyBorder="1" applyAlignment="1" applyProtection="1">
      <alignment horizontal="center" vertical="center"/>
      <protection locked="0"/>
    </xf>
    <xf numFmtId="183" fontId="51" fillId="4" borderId="36" xfId="0" applyNumberFormat="1" applyFont="1" applyFill="1" applyBorder="1" applyAlignment="1" applyProtection="1">
      <alignment horizontal="center" vertical="center"/>
      <protection locked="0"/>
    </xf>
    <xf numFmtId="183" fontId="51" fillId="4" borderId="48" xfId="0" applyNumberFormat="1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49" fontId="49" fillId="0" borderId="50" xfId="0" applyNumberFormat="1" applyFont="1" applyBorder="1" applyAlignment="1" applyProtection="1">
      <alignment horizontal="left" vertical="center"/>
      <protection locked="0"/>
    </xf>
    <xf numFmtId="49" fontId="64" fillId="33" borderId="22" xfId="0" applyNumberFormat="1" applyFont="1" applyFill="1" applyBorder="1" applyAlignment="1" applyProtection="1">
      <alignment horizontal="left" vertical="top"/>
      <protection hidden="1"/>
    </xf>
    <xf numFmtId="49" fontId="64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55" fillId="0" borderId="6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38" borderId="33" xfId="0" applyFont="1" applyFill="1" applyBorder="1" applyAlignment="1">
      <alignment/>
    </xf>
    <xf numFmtId="0" fontId="74" fillId="38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9" fillId="39" borderId="50" xfId="0" applyNumberFormat="1" applyFont="1" applyFill="1" applyBorder="1" applyAlignment="1" applyProtection="1">
      <alignment horizontal="left" vertical="center"/>
      <protection locked="0"/>
    </xf>
    <xf numFmtId="49" fontId="28" fillId="39" borderId="50" xfId="0" applyNumberFormat="1" applyFont="1" applyFill="1" applyBorder="1" applyAlignment="1" applyProtection="1">
      <alignment horizontal="left" vertical="center" wrapText="1"/>
      <protection locked="0"/>
    </xf>
    <xf numFmtId="49" fontId="48" fillId="39" borderId="50" xfId="0" applyNumberFormat="1" applyFont="1" applyFill="1" applyBorder="1" applyAlignment="1" applyProtection="1">
      <alignment horizontal="center" vertical="center" wrapText="1"/>
      <protection locked="0"/>
    </xf>
    <xf numFmtId="183" fontId="51" fillId="39" borderId="50" xfId="0" applyNumberFormat="1" applyFont="1" applyFill="1" applyBorder="1" applyAlignment="1" applyProtection="1">
      <alignment horizontal="center" vertical="center"/>
      <protection hidden="1"/>
    </xf>
    <xf numFmtId="49" fontId="49" fillId="0" borderId="64" xfId="0" applyNumberFormat="1" applyFont="1" applyBorder="1" applyAlignment="1" applyProtection="1">
      <alignment horizontal="left" vertical="center"/>
      <protection locked="0"/>
    </xf>
    <xf numFmtId="183" fontId="51" fillId="0" borderId="50" xfId="0" applyNumberFormat="1" applyFont="1" applyFill="1" applyBorder="1" applyAlignment="1" applyProtection="1">
      <alignment horizontal="center" vertical="center"/>
      <protection hidden="1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8" fillId="0" borderId="50" xfId="0" applyFont="1" applyBorder="1" applyAlignment="1" applyProtection="1">
      <alignment horizontal="center" vertical="center"/>
      <protection locked="0"/>
    </xf>
    <xf numFmtId="49" fontId="49" fillId="40" borderId="38" xfId="0" applyNumberFormat="1" applyFont="1" applyFill="1" applyBorder="1" applyAlignment="1" applyProtection="1">
      <alignment horizontal="left" vertical="center"/>
      <protection locked="0"/>
    </xf>
    <xf numFmtId="49" fontId="5" fillId="40" borderId="30" xfId="0" applyNumberFormat="1" applyFont="1" applyFill="1" applyBorder="1" applyAlignment="1" applyProtection="1">
      <alignment horizontal="left" vertical="top" wrapText="1"/>
      <protection locked="0"/>
    </xf>
    <xf numFmtId="49" fontId="48" fillId="40" borderId="30" xfId="0" applyNumberFormat="1" applyFont="1" applyFill="1" applyBorder="1" applyAlignment="1" applyProtection="1">
      <alignment horizontal="center" vertical="center" wrapText="1"/>
      <protection locked="0"/>
    </xf>
    <xf numFmtId="183" fontId="51" fillId="0" borderId="57" xfId="0" applyNumberFormat="1" applyFont="1" applyFill="1" applyBorder="1" applyAlignment="1" applyProtection="1">
      <alignment horizontal="center" vertical="center"/>
      <protection hidden="1"/>
    </xf>
    <xf numFmtId="49" fontId="64" fillId="0" borderId="48" xfId="0" applyNumberFormat="1" applyFont="1" applyBorder="1" applyAlignment="1" applyProtection="1">
      <alignment horizontal="left" vertical="top" wrapText="1"/>
      <protection locked="0"/>
    </xf>
    <xf numFmtId="0" fontId="48" fillId="0" borderId="48" xfId="0" applyFont="1" applyBorder="1" applyAlignment="1" applyProtection="1">
      <alignment horizontal="center" vertical="center"/>
      <protection locked="0"/>
    </xf>
    <xf numFmtId="49" fontId="48" fillId="0" borderId="48" xfId="0" applyNumberFormat="1" applyFont="1" applyBorder="1" applyAlignment="1" applyProtection="1">
      <alignment horizontal="center" vertical="center" wrapText="1"/>
      <protection locked="0"/>
    </xf>
    <xf numFmtId="49" fontId="48" fillId="0" borderId="64" xfId="0" applyNumberFormat="1" applyFont="1" applyBorder="1" applyAlignment="1" applyProtection="1">
      <alignment horizontal="center" vertical="center" wrapText="1"/>
      <protection locked="0"/>
    </xf>
    <xf numFmtId="49" fontId="28" fillId="32" borderId="38" xfId="0" applyNumberFormat="1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wrapText="1"/>
      <protection locked="0"/>
    </xf>
    <xf numFmtId="0" fontId="51" fillId="0" borderId="63" xfId="0" applyFont="1" applyBorder="1" applyAlignment="1" applyProtection="1">
      <alignment/>
      <protection hidden="1"/>
    </xf>
    <xf numFmtId="0" fontId="52" fillId="0" borderId="63" xfId="0" applyFont="1" applyBorder="1" applyAlignment="1">
      <alignment/>
    </xf>
    <xf numFmtId="183" fontId="5" fillId="40" borderId="30" xfId="0" applyNumberFormat="1" applyFont="1" applyFill="1" applyBorder="1" applyAlignment="1" applyProtection="1">
      <alignment horizontal="center" vertical="center"/>
      <protection hidden="1"/>
    </xf>
    <xf numFmtId="183" fontId="49" fillId="32" borderId="46" xfId="0" applyNumberFormat="1" applyFont="1" applyFill="1" applyBorder="1" applyAlignment="1" applyProtection="1">
      <alignment horizontal="center" vertical="center"/>
      <protection hidden="1"/>
    </xf>
    <xf numFmtId="183" fontId="49" fillId="32" borderId="30" xfId="0" applyNumberFormat="1" applyFont="1" applyFill="1" applyBorder="1" applyAlignment="1" applyProtection="1">
      <alignment horizontal="center" vertical="center"/>
      <protection hidden="1"/>
    </xf>
    <xf numFmtId="0" fontId="49" fillId="0" borderId="30" xfId="0" applyFont="1" applyFill="1" applyBorder="1" applyAlignment="1" applyProtection="1">
      <alignment wrapText="1"/>
      <protection locked="0"/>
    </xf>
    <xf numFmtId="183" fontId="49" fillId="35" borderId="22" xfId="0" applyNumberFormat="1" applyFont="1" applyFill="1" applyBorder="1" applyAlignment="1" applyProtection="1">
      <alignment horizontal="center" vertical="center"/>
      <protection hidden="1"/>
    </xf>
    <xf numFmtId="0" fontId="49" fillId="0" borderId="22" xfId="0" applyFont="1" applyFill="1" applyBorder="1" applyAlignment="1" applyProtection="1">
      <alignment wrapText="1"/>
      <protection locked="0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/>
      <protection hidden="1" locked="0"/>
    </xf>
    <xf numFmtId="49" fontId="48" fillId="35" borderId="22" xfId="0" applyNumberFormat="1" applyFont="1" applyFill="1" applyBorder="1" applyAlignment="1" applyProtection="1">
      <alignment horizontal="left" vertical="top" wrapText="1"/>
      <protection hidden="1" locked="0"/>
    </xf>
    <xf numFmtId="183" fontId="5" fillId="41" borderId="30" xfId="0" applyNumberFormat="1" applyFont="1" applyFill="1" applyBorder="1" applyAlignment="1" applyProtection="1">
      <alignment horizontal="center" vertical="center"/>
      <protection hidden="1"/>
    </xf>
    <xf numFmtId="49" fontId="49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horizontal="left" vertical="justify"/>
      <protection locked="0"/>
    </xf>
    <xf numFmtId="0" fontId="77" fillId="0" borderId="0" xfId="0" applyFont="1" applyAlignment="1" applyProtection="1">
      <alignment horizontal="left"/>
      <protection locked="0"/>
    </xf>
    <xf numFmtId="49" fontId="11" fillId="42" borderId="53" xfId="0" applyNumberFormat="1" applyFont="1" applyFill="1" applyBorder="1" applyAlignment="1" applyProtection="1">
      <alignment horizontal="left" vertical="center" wrapText="1"/>
      <protection hidden="1"/>
    </xf>
    <xf numFmtId="49" fontId="11" fillId="42" borderId="56" xfId="0" applyNumberFormat="1" applyFont="1" applyFill="1" applyBorder="1" applyAlignment="1" applyProtection="1">
      <alignment horizontal="left" vertical="center" wrapText="1"/>
      <protection hidden="1"/>
    </xf>
    <xf numFmtId="183" fontId="11" fillId="42" borderId="50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4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62" xfId="0" applyNumberFormat="1" applyFont="1" applyFill="1" applyBorder="1" applyAlignment="1" applyProtection="1">
      <alignment horizontal="center" vertical="center" wrapText="1"/>
      <protection hidden="1"/>
    </xf>
    <xf numFmtId="49" fontId="10" fillId="42" borderId="50" xfId="0" applyNumberFormat="1" applyFont="1" applyFill="1" applyBorder="1" applyAlignment="1" applyProtection="1">
      <alignment horizontal="center" vertical="center" wrapText="1"/>
      <protection hidden="1"/>
    </xf>
    <xf numFmtId="2" fontId="54" fillId="42" borderId="52" xfId="0" applyNumberFormat="1" applyFont="1" applyFill="1" applyBorder="1" applyAlignment="1" applyProtection="1">
      <alignment horizontal="center" vertical="center" wrapText="1"/>
      <protection hidden="1"/>
    </xf>
    <xf numFmtId="49" fontId="11" fillId="43" borderId="14" xfId="0" applyNumberFormat="1" applyFont="1" applyFill="1" applyBorder="1" applyAlignment="1" applyProtection="1">
      <alignment horizontal="left" vertical="center" wrapText="1"/>
      <protection hidden="1"/>
    </xf>
    <xf numFmtId="49" fontId="11" fillId="43" borderId="65" xfId="0" applyNumberFormat="1" applyFont="1" applyFill="1" applyBorder="1" applyAlignment="1" applyProtection="1">
      <alignment horizontal="left" vertical="center" wrapText="1"/>
      <protection hidden="1"/>
    </xf>
    <xf numFmtId="183" fontId="11" fillId="43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66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37" xfId="0" applyNumberFormat="1" applyFont="1" applyFill="1" applyBorder="1" applyAlignment="1" applyProtection="1">
      <alignment horizontal="center" vertical="center" wrapText="1"/>
      <protection hidden="1"/>
    </xf>
    <xf numFmtId="0" fontId="10" fillId="43" borderId="65" xfId="0" applyNumberFormat="1" applyFont="1" applyFill="1" applyBorder="1" applyAlignment="1" applyProtection="1">
      <alignment horizontal="center" vertical="center" wrapText="1"/>
      <protection hidden="1"/>
    </xf>
    <xf numFmtId="49" fontId="10" fillId="43" borderId="67" xfId="0" applyNumberFormat="1" applyFont="1" applyFill="1" applyBorder="1" applyAlignment="1" applyProtection="1">
      <alignment horizontal="center" vertical="center" wrapText="1"/>
      <protection hidden="1"/>
    </xf>
    <xf numFmtId="49" fontId="10" fillId="43" borderId="32" xfId="0" applyNumberFormat="1" applyFont="1" applyFill="1" applyBorder="1" applyAlignment="1" applyProtection="1">
      <alignment horizontal="center" vertical="center" wrapText="1"/>
      <protection hidden="1"/>
    </xf>
    <xf numFmtId="2" fontId="54" fillId="43" borderId="6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left" vertical="center" wrapText="1" shrinkToFit="1"/>
      <protection hidden="1"/>
    </xf>
    <xf numFmtId="0" fontId="28" fillId="43" borderId="22" xfId="0" applyNumberFormat="1" applyFont="1" applyFill="1" applyBorder="1" applyAlignment="1" applyProtection="1">
      <alignment horizontal="left" vertical="top" wrapText="1"/>
      <protection locked="0"/>
    </xf>
    <xf numFmtId="49" fontId="28" fillId="43" borderId="22" xfId="0" applyNumberFormat="1" applyFont="1" applyFill="1" applyBorder="1" applyAlignment="1" applyProtection="1">
      <alignment horizontal="center" vertical="center"/>
      <protection hidden="1"/>
    </xf>
    <xf numFmtId="49" fontId="28" fillId="43" borderId="22" xfId="0" applyNumberFormat="1" applyFont="1" applyFill="1" applyBorder="1" applyAlignment="1" applyProtection="1">
      <alignment horizontal="center" vertical="center" wrapText="1"/>
      <protection hidden="1"/>
    </xf>
    <xf numFmtId="183" fontId="5" fillId="43" borderId="19" xfId="0" applyNumberFormat="1" applyFont="1" applyFill="1" applyBorder="1" applyAlignment="1" applyProtection="1">
      <alignment horizontal="center" vertical="center"/>
      <protection hidden="1"/>
    </xf>
    <xf numFmtId="0" fontId="28" fillId="43" borderId="50" xfId="0" applyNumberFormat="1" applyFont="1" applyFill="1" applyBorder="1" applyAlignment="1" applyProtection="1">
      <alignment horizontal="left" vertical="top" wrapText="1"/>
      <protection locked="0"/>
    </xf>
    <xf numFmtId="0" fontId="28" fillId="43" borderId="30" xfId="0" applyNumberFormat="1" applyFont="1" applyFill="1" applyBorder="1" applyAlignment="1" applyProtection="1">
      <alignment horizontal="left" vertical="top" wrapText="1"/>
      <protection locked="0"/>
    </xf>
    <xf numFmtId="0" fontId="8" fillId="4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43" borderId="25" xfId="0" applyNumberFormat="1" applyFont="1" applyFill="1" applyBorder="1" applyAlignment="1" applyProtection="1">
      <alignment horizontal="left" vertical="center" wrapText="1"/>
      <protection hidden="1"/>
    </xf>
    <xf numFmtId="183" fontId="8" fillId="4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25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42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22" xfId="0" applyNumberFormat="1" applyFont="1" applyFill="1" applyBorder="1" applyAlignment="1" applyProtection="1">
      <alignment horizontal="center" vertical="center" wrapText="1"/>
      <protection hidden="1"/>
    </xf>
    <xf numFmtId="2" fontId="18" fillId="43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43" borderId="56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0" borderId="58" xfId="0" applyNumberFormat="1" applyFont="1" applyBorder="1" applyAlignment="1" applyProtection="1">
      <alignment horizontal="center"/>
      <protection hidden="1"/>
    </xf>
    <xf numFmtId="0" fontId="9" fillId="0" borderId="59" xfId="0" applyNumberFormat="1" applyFont="1" applyBorder="1" applyAlignment="1" applyProtection="1">
      <alignment horizontal="center"/>
      <protection hidden="1"/>
    </xf>
    <xf numFmtId="0" fontId="9" fillId="0" borderId="69" xfId="0" applyNumberFormat="1" applyFont="1" applyBorder="1" applyAlignment="1" applyProtection="1">
      <alignment horizontal="center"/>
      <protection hidden="1"/>
    </xf>
    <xf numFmtId="0" fontId="9" fillId="0" borderId="70" xfId="0" applyNumberFormat="1" applyFont="1" applyBorder="1" applyAlignment="1" applyProtection="1">
      <alignment horizontal="center"/>
      <protection hidden="1"/>
    </xf>
    <xf numFmtId="0" fontId="9" fillId="0" borderId="60" xfId="0" applyNumberFormat="1" applyFont="1" applyBorder="1" applyAlignment="1" applyProtection="1">
      <alignment horizontal="center"/>
      <protection hidden="1"/>
    </xf>
    <xf numFmtId="0" fontId="9" fillId="0" borderId="61" xfId="0" applyNumberFormat="1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71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66" xfId="0" applyNumberFormat="1" applyFont="1" applyBorder="1" applyAlignment="1" applyProtection="1">
      <alignment horizontal="center"/>
      <protection hidden="1"/>
    </xf>
    <xf numFmtId="0" fontId="9" fillId="0" borderId="65" xfId="0" applyNumberFormat="1" applyFont="1" applyBorder="1" applyAlignment="1" applyProtection="1">
      <alignment horizontal="center"/>
      <protection hidden="1"/>
    </xf>
    <xf numFmtId="0" fontId="118" fillId="38" borderId="33" xfId="0" applyFont="1" applyFill="1" applyBorder="1" applyAlignment="1">
      <alignment horizontal="center"/>
    </xf>
    <xf numFmtId="0" fontId="119" fillId="38" borderId="33" xfId="0" applyFont="1" applyFill="1" applyBorder="1" applyAlignment="1">
      <alignment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50" fillId="0" borderId="0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36" fillId="0" borderId="71" xfId="0" applyFont="1" applyFill="1" applyBorder="1" applyAlignment="1" applyProtection="1">
      <alignment shrinkToFit="1"/>
      <protection hidden="1"/>
    </xf>
    <xf numFmtId="49" fontId="37" fillId="0" borderId="72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0" fontId="36" fillId="5" borderId="53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horizontal="center" wrapText="1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wrapText="1"/>
      <protection locked="0"/>
    </xf>
    <xf numFmtId="0" fontId="51" fillId="0" borderId="0" xfId="0" applyFont="1" applyBorder="1" applyAlignment="1" applyProtection="1">
      <alignment wrapText="1"/>
      <protection locked="0"/>
    </xf>
    <xf numFmtId="0" fontId="51" fillId="0" borderId="0" xfId="0" applyFont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hidden="1" locked="0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9" fillId="0" borderId="43" xfId="0" applyFont="1" applyBorder="1" applyAlignment="1">
      <alignment horizontal="center" vertical="center" wrapText="1"/>
    </xf>
    <xf numFmtId="0" fontId="79" fillId="0" borderId="29" xfId="0" applyFont="1" applyBorder="1" applyAlignment="1">
      <alignment vertical="center" wrapText="1"/>
    </xf>
    <xf numFmtId="0" fontId="79" fillId="0" borderId="43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43" xfId="0" applyFont="1" applyBorder="1" applyAlignment="1">
      <alignment vertical="center" wrapText="1"/>
    </xf>
    <xf numFmtId="49" fontId="5" fillId="0" borderId="50" xfId="0" applyNumberFormat="1" applyFont="1" applyBorder="1" applyAlignment="1" applyProtection="1">
      <alignment horizontal="left" vertical="top" wrapText="1"/>
      <protection locked="0"/>
    </xf>
    <xf numFmtId="49" fontId="5" fillId="0" borderId="50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45" xfId="0" applyNumberFormat="1" applyFont="1" applyBorder="1" applyAlignment="1" applyProtection="1">
      <alignment horizontal="left" vertical="top" wrapText="1" shrinkToFi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left" vertical="top" wrapText="1" shrinkToFit="1"/>
      <protection locked="0"/>
    </xf>
    <xf numFmtId="49" fontId="5" fillId="0" borderId="59" xfId="0" applyNumberFormat="1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/>
      <protection locked="0"/>
    </xf>
    <xf numFmtId="183" fontId="49" fillId="0" borderId="50" xfId="0" applyNumberFormat="1" applyFont="1" applyBorder="1" applyAlignment="1" applyProtection="1">
      <alignment horizontal="center" vertical="center"/>
      <protection locked="0"/>
    </xf>
    <xf numFmtId="183" fontId="49" fillId="0" borderId="30" xfId="0" applyNumberFormat="1" applyFont="1" applyBorder="1" applyAlignment="1" applyProtection="1">
      <alignment horizontal="center" vertical="center"/>
      <protection locked="0"/>
    </xf>
    <xf numFmtId="183" fontId="49" fillId="0" borderId="46" xfId="0" applyNumberFormat="1" applyFont="1" applyBorder="1" applyAlignment="1" applyProtection="1">
      <alignment horizontal="center" vertical="center"/>
      <protection locked="0"/>
    </xf>
    <xf numFmtId="183" fontId="49" fillId="0" borderId="52" xfId="0" applyNumberFormat="1" applyFont="1" applyBorder="1" applyAlignment="1" applyProtection="1">
      <alignment horizontal="center" vertical="center"/>
      <protection locked="0"/>
    </xf>
    <xf numFmtId="183" fontId="49" fillId="0" borderId="51" xfId="0" applyNumberFormat="1" applyFont="1" applyBorder="1" applyAlignment="1" applyProtection="1">
      <alignment horizontal="center" vertical="center"/>
      <protection locked="0"/>
    </xf>
    <xf numFmtId="183" fontId="49" fillId="0" borderId="45" xfId="0" applyNumberFormat="1" applyFont="1" applyBorder="1" applyAlignment="1" applyProtection="1">
      <alignment horizontal="center" vertical="center"/>
      <protection locked="0"/>
    </xf>
    <xf numFmtId="49" fontId="28" fillId="0" borderId="30" xfId="0" applyNumberFormat="1" applyFont="1" applyBorder="1" applyAlignment="1" applyProtection="1">
      <alignment horizontal="left" vertical="top" wrapText="1"/>
      <protection locked="0"/>
    </xf>
    <xf numFmtId="0" fontId="28" fillId="0" borderId="30" xfId="0" applyFont="1" applyBorder="1" applyAlignment="1" applyProtection="1">
      <alignment vertical="center" wrapText="1"/>
      <protection locked="0"/>
    </xf>
    <xf numFmtId="49" fontId="28" fillId="0" borderId="50" xfId="0" applyNumberFormat="1" applyFont="1" applyBorder="1" applyAlignment="1" applyProtection="1">
      <alignment horizontal="left" vertical="top" wrapText="1"/>
      <protection locked="0"/>
    </xf>
    <xf numFmtId="0" fontId="21" fillId="0" borderId="7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20" fillId="0" borderId="73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5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79" fillId="0" borderId="40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67" fillId="0" borderId="59" xfId="0" applyFont="1" applyBorder="1" applyAlignment="1" applyProtection="1">
      <alignment horizontal="center" vertical="top"/>
      <protection hidden="1"/>
    </xf>
    <xf numFmtId="0" fontId="67" fillId="0" borderId="58" xfId="0" applyFont="1" applyBorder="1" applyAlignment="1" applyProtection="1">
      <alignment horizontal="center" vertical="top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67" fillId="0" borderId="59" xfId="0" applyFont="1" applyBorder="1" applyAlignment="1" applyProtection="1">
      <alignment horizontal="center"/>
      <protection hidden="1"/>
    </xf>
    <xf numFmtId="0" fontId="67" fillId="0" borderId="63" xfId="0" applyFont="1" applyBorder="1" applyAlignment="1" applyProtection="1">
      <alignment horizontal="center"/>
      <protection hidden="1"/>
    </xf>
    <xf numFmtId="0" fontId="0" fillId="0" borderId="63" xfId="0" applyBorder="1" applyAlignment="1">
      <alignment horizontal="center"/>
    </xf>
    <xf numFmtId="0" fontId="0" fillId="0" borderId="58" xfId="0" applyBorder="1" applyAlignment="1">
      <alignment horizontal="center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7" fillId="0" borderId="33" xfId="0" applyFont="1" applyBorder="1" applyAlignment="1" applyProtection="1">
      <alignment horizontal="center" vertical="top"/>
      <protection hidden="1"/>
    </xf>
    <xf numFmtId="49" fontId="8" fillId="0" borderId="62" xfId="0" applyNumberFormat="1" applyFont="1" applyBorder="1" applyAlignment="1" applyProtection="1">
      <alignment horizontal="center"/>
      <protection locked="0"/>
    </xf>
    <xf numFmtId="0" fontId="0" fillId="0" borderId="62" xfId="0" applyNumberFormat="1" applyFont="1" applyBorder="1" applyAlignment="1" applyProtection="1">
      <alignment horizontal="center"/>
      <protection locked="0"/>
    </xf>
    <xf numFmtId="49" fontId="8" fillId="0" borderId="62" xfId="0" applyNumberFormat="1" applyFont="1" applyBorder="1" applyAlignment="1" applyProtection="1">
      <alignment horizontal="left" wrapText="1"/>
      <protection locked="0"/>
    </xf>
    <xf numFmtId="0" fontId="0" fillId="0" borderId="62" xfId="0" applyNumberFormat="1" applyFont="1" applyBorder="1" applyAlignment="1" applyProtection="1">
      <alignment wrapText="1"/>
      <protection locked="0"/>
    </xf>
    <xf numFmtId="0" fontId="8" fillId="0" borderId="62" xfId="0" applyNumberFormat="1" applyFont="1" applyBorder="1" applyAlignment="1" applyProtection="1">
      <alignment horizontal="left" wrapText="1"/>
      <protection locked="0"/>
    </xf>
    <xf numFmtId="0" fontId="0" fillId="0" borderId="62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49" fontId="8" fillId="0" borderId="62" xfId="0" applyNumberFormat="1" applyFont="1" applyBorder="1" applyAlignment="1" applyProtection="1">
      <alignment horizontal="left"/>
      <protection locked="0"/>
    </xf>
    <xf numFmtId="0" fontId="0" fillId="0" borderId="62" xfId="0" applyNumberFormat="1" applyFont="1" applyBorder="1" applyAlignment="1" applyProtection="1">
      <alignment horizontal="left"/>
      <protection locked="0"/>
    </xf>
    <xf numFmtId="49" fontId="8" fillId="0" borderId="74" xfId="0" applyNumberFormat="1" applyFont="1" applyBorder="1" applyAlignment="1" applyProtection="1">
      <alignment horizontal="left"/>
      <protection locked="0"/>
    </xf>
    <xf numFmtId="49" fontId="0" fillId="0" borderId="74" xfId="0" applyNumberForma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0" fontId="69" fillId="0" borderId="62" xfId="0" applyFont="1" applyBorder="1" applyAlignment="1" applyProtection="1">
      <alignment horizontal="center" vertical="top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183" fontId="11" fillId="0" borderId="75" xfId="0" applyNumberFormat="1" applyFont="1" applyBorder="1" applyAlignment="1" applyProtection="1">
      <alignment horizontal="center" vertical="center"/>
      <protection hidden="1" locked="0"/>
    </xf>
    <xf numFmtId="183" fontId="11" fillId="0" borderId="76" xfId="0" applyNumberFormat="1" applyFont="1" applyBorder="1" applyAlignment="1" applyProtection="1">
      <alignment horizontal="center" vertical="center"/>
      <protection hidden="1" locked="0"/>
    </xf>
    <xf numFmtId="183" fontId="11" fillId="0" borderId="15" xfId="0" applyNumberFormat="1" applyFont="1" applyBorder="1" applyAlignment="1" applyProtection="1">
      <alignment horizontal="center" vertical="center"/>
      <protection hidden="1" locked="0"/>
    </xf>
    <xf numFmtId="1" fontId="11" fillId="0" borderId="41" xfId="0" applyNumberFormat="1" applyFont="1" applyBorder="1" applyAlignment="1" applyProtection="1">
      <alignment horizontal="center" vertical="center"/>
      <protection hidden="1" locked="0"/>
    </xf>
    <xf numFmtId="1" fontId="11" fillId="0" borderId="42" xfId="0" applyNumberFormat="1" applyFont="1" applyBorder="1" applyAlignment="1" applyProtection="1">
      <alignment horizontal="center" vertical="center"/>
      <protection hidden="1" locked="0"/>
    </xf>
    <xf numFmtId="1" fontId="11" fillId="0" borderId="19" xfId="0" applyNumberFormat="1" applyFont="1" applyBorder="1" applyAlignment="1" applyProtection="1">
      <alignment horizontal="center" vertical="center"/>
      <protection hidden="1" locked="0"/>
    </xf>
    <xf numFmtId="0" fontId="11" fillId="0" borderId="77" xfId="0" applyFont="1" applyBorder="1" applyAlignment="1" applyProtection="1">
      <alignment horizontal="center" vertical="center" wrapText="1"/>
      <protection hidden="1"/>
    </xf>
    <xf numFmtId="0" fontId="11" fillId="0" borderId="78" xfId="0" applyFont="1" applyBorder="1" applyAlignment="1" applyProtection="1">
      <alignment horizontal="center" vertical="center" wrapText="1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1" fontId="4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41" xfId="0" applyNumberFormat="1" applyFont="1" applyBorder="1" applyAlignment="1" applyProtection="1">
      <alignment horizontal="center" vertical="center"/>
      <protection locked="0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41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62" xfId="0" applyNumberFormat="1" applyFont="1" applyBorder="1" applyAlignment="1" applyProtection="1">
      <alignment horizontal="left" wrapText="1"/>
      <protection locked="0"/>
    </xf>
    <xf numFmtId="0" fontId="0" fillId="0" borderId="62" xfId="0" applyNumberFormat="1" applyBorder="1" applyAlignment="1">
      <alignment wrapText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11" fillId="0" borderId="78" xfId="0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49" fontId="10" fillId="0" borderId="75" xfId="0" applyNumberFormat="1" applyFont="1" applyBorder="1" applyAlignment="1" applyProtection="1">
      <alignment horizontal="left" vertical="center" wrapText="1"/>
      <protection locked="0"/>
    </xf>
    <xf numFmtId="49" fontId="10" fillId="0" borderId="76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74" xfId="0" applyNumberFormat="1" applyFont="1" applyBorder="1" applyAlignment="1" applyProtection="1">
      <alignment horizontal="left" wrapText="1"/>
      <protection locked="0"/>
    </xf>
    <xf numFmtId="49" fontId="0" fillId="0" borderId="74" xfId="0" applyNumberFormat="1" applyFont="1" applyBorder="1" applyAlignment="1" applyProtection="1">
      <alignment wrapText="1"/>
      <protection locked="0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12" fillId="0" borderId="78" xfId="0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1" xfId="0" applyNumberFormat="1" applyFont="1" applyBorder="1" applyAlignment="1" applyProtection="1">
      <alignment horizontal="center" vertical="center"/>
      <protection hidden="1"/>
    </xf>
    <xf numFmtId="0" fontId="8" fillId="0" borderId="4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49" fontId="8" fillId="0" borderId="41" xfId="0" applyNumberFormat="1" applyFont="1" applyBorder="1" applyAlignment="1" applyProtection="1">
      <alignment horizontal="center" vertical="center"/>
      <protection hidden="1"/>
    </xf>
    <xf numFmtId="49" fontId="8" fillId="0" borderId="42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4" borderId="41" xfId="0" applyNumberFormat="1" applyFont="1" applyFill="1" applyBorder="1" applyAlignment="1" applyProtection="1">
      <alignment horizontal="center" vertical="center"/>
      <protection hidden="1"/>
    </xf>
    <xf numFmtId="1" fontId="9" fillId="4" borderId="42" xfId="0" applyNumberFormat="1" applyFont="1" applyFill="1" applyBorder="1" applyAlignment="1" applyProtection="1">
      <alignment horizontal="center" vertical="center"/>
      <protection hidden="1"/>
    </xf>
    <xf numFmtId="1" fontId="9" fillId="4" borderId="19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center"/>
      <protection hidden="1"/>
    </xf>
    <xf numFmtId="1" fontId="9" fillId="35" borderId="22" xfId="0" applyNumberFormat="1" applyFont="1" applyFill="1" applyBorder="1" applyAlignment="1" applyProtection="1">
      <alignment horizontal="center" vertical="center"/>
      <protection hidden="1"/>
    </xf>
    <xf numFmtId="1" fontId="9" fillId="4" borderId="22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 applyProtection="1">
      <alignment/>
      <protection hidden="1"/>
    </xf>
    <xf numFmtId="0" fontId="8" fillId="0" borderId="41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11" fillId="0" borderId="7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  <protection hidden="1"/>
    </xf>
    <xf numFmtId="49" fontId="0" fillId="0" borderId="62" xfId="0" applyNumberForma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NumberFormat="1" applyFont="1" applyAlignment="1">
      <alignment horizontal="center" vertical="center" wrapText="1"/>
    </xf>
    <xf numFmtId="0" fontId="10" fillId="0" borderId="75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55" fillId="0" borderId="36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43" xfId="0" applyBorder="1" applyAlignment="1">
      <alignment wrapText="1"/>
    </xf>
    <xf numFmtId="183" fontId="11" fillId="0" borderId="7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1" fontId="51" fillId="33" borderId="41" xfId="0" applyNumberFormat="1" applyFont="1" applyFill="1" applyBorder="1" applyAlignment="1" applyProtection="1">
      <alignment horizontal="center"/>
      <protection hidden="1"/>
    </xf>
    <xf numFmtId="1" fontId="51" fillId="33" borderId="19" xfId="0" applyNumberFormat="1" applyFont="1" applyFill="1" applyBorder="1" applyAlignment="1" applyProtection="1">
      <alignment horizontal="center"/>
      <protection hidden="1"/>
    </xf>
    <xf numFmtId="1" fontId="51" fillId="0" borderId="41" xfId="0" applyNumberFormat="1" applyFont="1" applyBorder="1" applyAlignment="1" applyProtection="1">
      <alignment horizontal="center" vertical="center"/>
      <protection locked="0"/>
    </xf>
    <xf numFmtId="1" fontId="51" fillId="0" borderId="19" xfId="0" applyNumberFormat="1" applyFont="1" applyBorder="1" applyAlignment="1" applyProtection="1">
      <alignment horizontal="center" vertical="center"/>
      <protection locked="0"/>
    </xf>
    <xf numFmtId="183" fontId="51" fillId="32" borderId="41" xfId="0" applyNumberFormat="1" applyFont="1" applyFill="1" applyBorder="1" applyAlignment="1" applyProtection="1">
      <alignment horizontal="center" vertical="center"/>
      <protection hidden="1"/>
    </xf>
    <xf numFmtId="183" fontId="51" fillId="32" borderId="19" xfId="0" applyNumberFormat="1" applyFont="1" applyFill="1" applyBorder="1" applyAlignment="1" applyProtection="1">
      <alignment horizontal="center" vertical="center"/>
      <protection hidden="1"/>
    </xf>
    <xf numFmtId="0" fontId="49" fillId="0" borderId="40" xfId="0" applyFont="1" applyBorder="1" applyAlignment="1" applyProtection="1">
      <alignment horizontal="center" textRotation="90"/>
      <protection hidden="1"/>
    </xf>
    <xf numFmtId="0" fontId="49" fillId="0" borderId="64" xfId="0" applyFont="1" applyBorder="1" applyAlignment="1" applyProtection="1">
      <alignment horizontal="center" textRotation="90"/>
      <protection hidden="1"/>
    </xf>
    <xf numFmtId="0" fontId="49" fillId="0" borderId="29" xfId="0" applyFont="1" applyBorder="1" applyAlignment="1" applyProtection="1">
      <alignment horizontal="center" textRotation="90"/>
      <protection hidden="1"/>
    </xf>
    <xf numFmtId="0" fontId="49" fillId="0" borderId="41" xfId="0" applyFont="1" applyFill="1" applyBorder="1" applyAlignment="1" applyProtection="1">
      <alignment horizontal="center" vertical="top"/>
      <protection hidden="1"/>
    </xf>
    <xf numFmtId="0" fontId="49" fillId="0" borderId="19" xfId="0" applyFont="1" applyFill="1" applyBorder="1" applyAlignment="1" applyProtection="1">
      <alignment horizontal="center" vertical="top"/>
      <protection hidden="1"/>
    </xf>
    <xf numFmtId="0" fontId="49" fillId="0" borderId="75" xfId="0" applyFont="1" applyBorder="1" applyAlignment="1" applyProtection="1">
      <alignment horizontal="center" vertical="center"/>
      <protection hidden="1"/>
    </xf>
    <xf numFmtId="0" fontId="49" fillId="0" borderId="76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77" xfId="0" applyFont="1" applyBorder="1" applyAlignment="1" applyProtection="1">
      <alignment horizontal="center" vertical="center"/>
      <protection hidden="1"/>
    </xf>
    <xf numFmtId="0" fontId="49" fillId="0" borderId="78" xfId="0" applyFont="1" applyBorder="1" applyAlignment="1" applyProtection="1">
      <alignment horizontal="center" vertical="center"/>
      <protection hidden="1"/>
    </xf>
    <xf numFmtId="0" fontId="49" fillId="0" borderId="43" xfId="0" applyFont="1" applyBorder="1" applyAlignment="1" applyProtection="1">
      <alignment horizontal="center" vertical="center"/>
      <protection hidden="1"/>
    </xf>
    <xf numFmtId="0" fontId="49" fillId="0" borderId="41" xfId="0" applyFont="1" applyBorder="1" applyAlignment="1" applyProtection="1">
      <alignment horizontal="center" vertical="center"/>
      <protection hidden="1"/>
    </xf>
    <xf numFmtId="0" fontId="49" fillId="0" borderId="42" xfId="0" applyFont="1" applyBorder="1" applyAlignment="1" applyProtection="1">
      <alignment horizontal="center" vertical="center"/>
      <protection hidden="1"/>
    </xf>
    <xf numFmtId="0" fontId="49" fillId="0" borderId="19" xfId="0" applyFont="1" applyBorder="1" applyAlignment="1" applyProtection="1">
      <alignment horizontal="center" vertical="center"/>
      <protection hidden="1"/>
    </xf>
    <xf numFmtId="0" fontId="65" fillId="0" borderId="0" xfId="0" applyFont="1" applyBorder="1" applyAlignment="1" applyProtection="1">
      <alignment horizontal="center"/>
      <protection hidden="1"/>
    </xf>
    <xf numFmtId="0" fontId="49" fillId="0" borderId="41" xfId="0" applyFont="1" applyBorder="1" applyAlignment="1" applyProtection="1">
      <alignment horizontal="center" vertical="center" wrapText="1"/>
      <protection hidden="1"/>
    </xf>
    <xf numFmtId="0" fontId="49" fillId="0" borderId="42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0" fontId="49" fillId="0" borderId="36" xfId="0" applyFont="1" applyFill="1" applyBorder="1" applyAlignment="1" applyProtection="1">
      <alignment horizontal="center" vertical="top"/>
      <protection hidden="1"/>
    </xf>
    <xf numFmtId="0" fontId="49" fillId="0" borderId="0" xfId="0" applyFont="1" applyFill="1" applyBorder="1" applyAlignment="1" applyProtection="1">
      <alignment horizontal="center" vertical="top"/>
      <protection hidden="1"/>
    </xf>
    <xf numFmtId="0" fontId="49" fillId="0" borderId="40" xfId="0" applyFont="1" applyBorder="1" applyAlignment="1" applyProtection="1">
      <alignment horizontal="center" vertical="center" textRotation="90"/>
      <protection hidden="1"/>
    </xf>
    <xf numFmtId="0" fontId="49" fillId="0" borderId="64" xfId="0" applyFont="1" applyBorder="1" applyAlignment="1" applyProtection="1">
      <alignment horizontal="center"/>
      <protection hidden="1"/>
    </xf>
    <xf numFmtId="0" fontId="49" fillId="0" borderId="29" xfId="0" applyFont="1" applyBorder="1" applyAlignment="1" applyProtection="1">
      <alignment horizontal="center"/>
      <protection hidden="1"/>
    </xf>
    <xf numFmtId="0" fontId="49" fillId="0" borderId="40" xfId="0" applyFont="1" applyBorder="1" applyAlignment="1" applyProtection="1">
      <alignment horizontal="center" vertical="center"/>
      <protection hidden="1"/>
    </xf>
    <xf numFmtId="0" fontId="49" fillId="0" borderId="64" xfId="0" applyFont="1" applyBorder="1" applyAlignment="1" applyProtection="1">
      <alignment horizontal="center" vertical="center"/>
      <protection hidden="1"/>
    </xf>
    <xf numFmtId="0" fontId="49" fillId="0" borderId="29" xfId="0" applyFont="1" applyBorder="1" applyAlignment="1" applyProtection="1">
      <alignment horizontal="center" vertical="center"/>
      <protection hidden="1"/>
    </xf>
    <xf numFmtId="0" fontId="49" fillId="0" borderId="41" xfId="0" applyFont="1" applyFill="1" applyBorder="1" applyAlignment="1" applyProtection="1">
      <alignment horizontal="center" vertical="center"/>
      <protection hidden="1"/>
    </xf>
    <xf numFmtId="0" fontId="49" fillId="0" borderId="42" xfId="0" applyFont="1" applyFill="1" applyBorder="1" applyAlignment="1" applyProtection="1">
      <alignment horizontal="center" vertical="center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50" fillId="0" borderId="41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49" fontId="50" fillId="0" borderId="41" xfId="0" applyNumberFormat="1" applyFont="1" applyBorder="1" applyAlignment="1" applyProtection="1">
      <alignment horizontal="left" vertical="top"/>
      <protection hidden="1"/>
    </xf>
    <xf numFmtId="49" fontId="50" fillId="0" borderId="42" xfId="0" applyNumberFormat="1" applyFont="1" applyBorder="1" applyAlignment="1" applyProtection="1">
      <alignment horizontal="left" vertical="top"/>
      <protection hidden="1"/>
    </xf>
    <xf numFmtId="49" fontId="50" fillId="0" borderId="19" xfId="0" applyNumberFormat="1" applyFont="1" applyBorder="1" applyAlignment="1" applyProtection="1">
      <alignment horizontal="left" vertical="top"/>
      <protection hidden="1"/>
    </xf>
    <xf numFmtId="0" fontId="51" fillId="0" borderId="79" xfId="0" applyFont="1" applyBorder="1" applyAlignment="1" applyProtection="1">
      <alignment vertical="center"/>
      <protection hidden="1"/>
    </xf>
    <xf numFmtId="0" fontId="51" fillId="0" borderId="80" xfId="0" applyFont="1" applyBorder="1" applyAlignment="1" applyProtection="1">
      <alignment vertical="center"/>
      <protection hidden="1"/>
    </xf>
    <xf numFmtId="0" fontId="51" fillId="0" borderId="81" xfId="0" applyFont="1" applyBorder="1" applyAlignment="1" applyProtection="1">
      <alignment vertical="center"/>
      <protection hidden="1"/>
    </xf>
    <xf numFmtId="49" fontId="28" fillId="33" borderId="41" xfId="0" applyNumberFormat="1" applyFont="1" applyFill="1" applyBorder="1" applyAlignment="1" applyProtection="1">
      <alignment horizontal="left" vertical="top"/>
      <protection hidden="1"/>
    </xf>
    <xf numFmtId="49" fontId="28" fillId="33" borderId="42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51" fillId="0" borderId="41" xfId="0" applyFont="1" applyBorder="1" applyAlignment="1" applyProtection="1">
      <alignment horizontal="center" vertical="center"/>
      <protection hidden="1"/>
    </xf>
    <xf numFmtId="0" fontId="51" fillId="0" borderId="42" xfId="0" applyFont="1" applyBorder="1" applyAlignment="1" applyProtection="1">
      <alignment horizontal="center" vertical="center"/>
      <protection hidden="1"/>
    </xf>
    <xf numFmtId="0" fontId="51" fillId="0" borderId="19" xfId="0" applyFont="1" applyBorder="1" applyAlignment="1" applyProtection="1">
      <alignment horizontal="center" vertical="center"/>
      <protection hidden="1"/>
    </xf>
    <xf numFmtId="0" fontId="51" fillId="0" borderId="45" xfId="0" applyFont="1" applyBorder="1" applyAlignment="1" applyProtection="1">
      <alignment vertical="center"/>
      <protection hidden="1"/>
    </xf>
    <xf numFmtId="0" fontId="51" fillId="0" borderId="63" xfId="0" applyFont="1" applyBorder="1" applyAlignment="1" applyProtection="1">
      <alignment vertical="center"/>
      <protection hidden="1"/>
    </xf>
    <xf numFmtId="0" fontId="51" fillId="0" borderId="46" xfId="0" applyFont="1" applyBorder="1" applyAlignment="1" applyProtection="1">
      <alignment vertical="center"/>
      <protection hidden="1"/>
    </xf>
    <xf numFmtId="0" fontId="51" fillId="0" borderId="45" xfId="0" applyFont="1" applyBorder="1" applyAlignment="1" applyProtection="1">
      <alignment vertical="center" wrapText="1"/>
      <protection hidden="1"/>
    </xf>
    <xf numFmtId="0" fontId="51" fillId="0" borderId="63" xfId="0" applyFont="1" applyBorder="1" applyAlignment="1" applyProtection="1">
      <alignment vertical="center" wrapText="1"/>
      <protection hidden="1"/>
    </xf>
    <xf numFmtId="0" fontId="51" fillId="0" borderId="46" xfId="0" applyFont="1" applyBorder="1" applyAlignment="1" applyProtection="1">
      <alignment vertical="center" wrapText="1"/>
      <protection hidden="1"/>
    </xf>
    <xf numFmtId="0" fontId="51" fillId="0" borderId="44" xfId="0" applyFont="1" applyBorder="1" applyAlignment="1" applyProtection="1">
      <alignment vertical="center"/>
      <protection hidden="1"/>
    </xf>
    <xf numFmtId="0" fontId="51" fillId="0" borderId="67" xfId="0" applyFont="1" applyBorder="1" applyAlignment="1" applyProtection="1">
      <alignment vertical="center"/>
      <protection hidden="1"/>
    </xf>
    <xf numFmtId="0" fontId="51" fillId="0" borderId="68" xfId="0" applyFont="1" applyBorder="1" applyAlignment="1" applyProtection="1">
      <alignment vertical="center"/>
      <protection hidden="1"/>
    </xf>
    <xf numFmtId="0" fontId="49" fillId="0" borderId="76" xfId="0" applyFont="1" applyBorder="1" applyAlignment="1" applyProtection="1">
      <alignment horizontal="center" textRotation="90"/>
      <protection hidden="1"/>
    </xf>
    <xf numFmtId="0" fontId="49" fillId="0" borderId="0" xfId="0" applyFont="1" applyBorder="1" applyAlignment="1" applyProtection="1">
      <alignment horizontal="center" textRotation="90"/>
      <protection hidden="1"/>
    </xf>
    <xf numFmtId="0" fontId="49" fillId="0" borderId="78" xfId="0" applyFont="1" applyBorder="1" applyAlignment="1" applyProtection="1">
      <alignment horizontal="center" textRotation="90"/>
      <protection hidden="1"/>
    </xf>
    <xf numFmtId="49" fontId="50" fillId="33" borderId="41" xfId="0" applyNumberFormat="1" applyFont="1" applyFill="1" applyBorder="1" applyAlignment="1" applyProtection="1">
      <alignment horizontal="left" vertical="top"/>
      <protection hidden="1"/>
    </xf>
    <xf numFmtId="49" fontId="50" fillId="33" borderId="42" xfId="0" applyNumberFormat="1" applyFont="1" applyFill="1" applyBorder="1" applyAlignment="1" applyProtection="1">
      <alignment horizontal="left" vertical="top"/>
      <protection hidden="1"/>
    </xf>
    <xf numFmtId="49" fontId="50" fillId="33" borderId="19" xfId="0" applyNumberFormat="1" applyFont="1" applyFill="1" applyBorder="1" applyAlignment="1" applyProtection="1">
      <alignment horizontal="left" vertical="top"/>
      <protection hidden="1"/>
    </xf>
    <xf numFmtId="0" fontId="49" fillId="0" borderId="41" xfId="0" applyFont="1" applyFill="1" applyBorder="1" applyAlignment="1" applyProtection="1">
      <alignment horizontal="center" vertical="center" wrapText="1"/>
      <protection hidden="1"/>
    </xf>
    <xf numFmtId="0" fontId="49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7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3" fillId="0" borderId="0" xfId="0" applyFont="1" applyBorder="1" applyAlignment="1" applyProtection="1">
      <alignment horizontal="center" vertical="justify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3" fillId="0" borderId="82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67" xfId="0" applyNumberFormat="1" applyFont="1" applyBorder="1" applyAlignment="1" applyProtection="1">
      <alignment horizontal="center" vertical="center" wrapText="1"/>
      <protection hidden="1"/>
    </xf>
    <xf numFmtId="0" fontId="13" fillId="0" borderId="63" xfId="0" applyNumberFormat="1" applyFont="1" applyBorder="1" applyAlignment="1" applyProtection="1">
      <alignment horizontal="center" vertical="center" wrapText="1"/>
      <protection hidden="1"/>
    </xf>
    <xf numFmtId="0" fontId="13" fillId="0" borderId="80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43" xfId="0" applyNumberFormat="1" applyFont="1" applyBorder="1" applyAlignment="1" applyProtection="1">
      <alignment horizontal="center" vertical="center" wrapText="1"/>
      <protection hidden="1"/>
    </xf>
    <xf numFmtId="0" fontId="11" fillId="0" borderId="78" xfId="0" applyNumberFormat="1" applyFont="1" applyBorder="1" applyAlignment="1" applyProtection="1">
      <alignment horizontal="left" wrapText="1"/>
      <protection hidden="1"/>
    </xf>
    <xf numFmtId="0" fontId="13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2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0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5" fillId="0" borderId="50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41;\&#1053;&#1040;&#1042;&#1063;%20&#1055;&#1051;&#1040;&#1053;&#1048;\&#1053;&#1040;&#1042;&#1063;%20&#1055;&#1051;&#1040;&#1053;&#1048;%202020\&#1044;&#1077;&#1085;&#1085;&#1072;\&#1041;&#1072;&#1082;&#1072;&#1083;&#1072;&#1074;&#1088;&#1080;%202020\&#1060;&#1086;&#1088;&#1084;&#1080;%20&#1073;&#1072;&#1082;%202020-&#1085;&#1086;&#1074;\&#1056;&#1072;&#1089;&#1089;&#1099;&#1083;&#1082;&#1072;%20&#1084;4\&#1053;&#1055;%20&#1073;&#1072;&#1082;%202020%20&#1092;&#1086;&#1088;&#1084;&#1072;%20-1&#1084;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"/>
      <sheetName val="Освітні програми"/>
      <sheetName val="Основні дані"/>
      <sheetName val="Титул"/>
      <sheetName val="План НП"/>
      <sheetName val="Дисц ВВ"/>
      <sheetName val="Зміст"/>
      <sheetName val="Інструкція"/>
    </sheetNames>
    <sheetDataSet>
      <sheetData sheetId="2">
        <row r="15">
          <cell r="B15" t="str">
            <v>першого (бакалаврського) рівня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1">
      <selection activeCell="C85" sqref="C85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59.375" style="0" customWidth="1"/>
    <col min="4" max="4" width="6.875" style="455" customWidth="1"/>
  </cols>
  <sheetData>
    <row r="1" ht="35.25" customHeight="1"/>
    <row r="2" spans="3:4" ht="14.25">
      <c r="C2" s="456"/>
      <c r="D2" s="457"/>
    </row>
    <row r="3" spans="1:4" ht="12.75">
      <c r="A3" s="605" t="s">
        <v>233</v>
      </c>
      <c r="B3" s="607" t="s">
        <v>234</v>
      </c>
      <c r="C3" s="609" t="s">
        <v>68</v>
      </c>
      <c r="D3" s="610" t="s">
        <v>235</v>
      </c>
    </row>
    <row r="4" spans="1:4" ht="12.75">
      <c r="A4" s="606"/>
      <c r="B4" s="608"/>
      <c r="C4" s="605"/>
      <c r="D4" s="611"/>
    </row>
    <row r="5" spans="1:4" ht="14.25">
      <c r="A5" s="612" t="s">
        <v>162</v>
      </c>
      <c r="B5" s="612">
        <v>120</v>
      </c>
      <c r="C5" s="458" t="s">
        <v>236</v>
      </c>
      <c r="D5" s="459">
        <v>121</v>
      </c>
    </row>
    <row r="6" spans="1:4" ht="14.25">
      <c r="A6" s="613"/>
      <c r="B6" s="613"/>
      <c r="C6" s="458" t="s">
        <v>237</v>
      </c>
      <c r="D6" s="459">
        <v>122</v>
      </c>
    </row>
    <row r="7" spans="1:4" ht="14.25">
      <c r="A7" s="613"/>
      <c r="B7" s="613"/>
      <c r="C7" s="458" t="s">
        <v>238</v>
      </c>
      <c r="D7" s="459">
        <v>123</v>
      </c>
    </row>
    <row r="8" spans="1:4" ht="14.25">
      <c r="A8" s="613"/>
      <c r="B8" s="613"/>
      <c r="C8" s="458" t="s">
        <v>239</v>
      </c>
      <c r="D8" s="459">
        <v>124</v>
      </c>
    </row>
    <row r="9" spans="1:4" ht="14.25">
      <c r="A9" s="613"/>
      <c r="B9" s="613"/>
      <c r="C9" s="458" t="s">
        <v>240</v>
      </c>
      <c r="D9" s="459">
        <v>125</v>
      </c>
    </row>
    <row r="10" spans="1:4" ht="14.25">
      <c r="A10" s="613"/>
      <c r="B10" s="613"/>
      <c r="C10" s="458" t="s">
        <v>241</v>
      </c>
      <c r="D10" s="459">
        <v>126</v>
      </c>
    </row>
    <row r="11" spans="1:4" ht="14.25">
      <c r="A11" s="613"/>
      <c r="B11" s="613"/>
      <c r="C11" s="458" t="s">
        <v>242</v>
      </c>
      <c r="D11" s="459">
        <v>127</v>
      </c>
    </row>
    <row r="12" spans="1:4" ht="14.25">
      <c r="A12" s="613"/>
      <c r="B12" s="613"/>
      <c r="C12" s="458" t="s">
        <v>243</v>
      </c>
      <c r="D12" s="459">
        <v>128</v>
      </c>
    </row>
    <row r="13" spans="1:4" ht="14.25">
      <c r="A13" s="613"/>
      <c r="B13" s="613"/>
      <c r="C13" s="458" t="s">
        <v>244</v>
      </c>
      <c r="D13" s="459">
        <v>129</v>
      </c>
    </row>
    <row r="14" spans="1:4" ht="14.25">
      <c r="A14" s="613"/>
      <c r="B14" s="613"/>
      <c r="C14" s="458" t="s">
        <v>223</v>
      </c>
      <c r="D14" s="459">
        <v>130</v>
      </c>
    </row>
    <row r="15" spans="1:4" ht="14.25">
      <c r="A15" s="613"/>
      <c r="B15" s="613"/>
      <c r="C15" s="458" t="s">
        <v>245</v>
      </c>
      <c r="D15" s="459">
        <v>131</v>
      </c>
    </row>
    <row r="16" spans="1:4" ht="14.25">
      <c r="A16" s="613"/>
      <c r="B16" s="613"/>
      <c r="C16" s="458" t="s">
        <v>246</v>
      </c>
      <c r="D16" s="459">
        <v>132</v>
      </c>
    </row>
    <row r="17" spans="1:4" ht="14.25">
      <c r="A17" s="613"/>
      <c r="B17" s="613"/>
      <c r="C17" s="458" t="s">
        <v>247</v>
      </c>
      <c r="D17" s="459">
        <v>133</v>
      </c>
    </row>
    <row r="18" spans="1:4" ht="14.25">
      <c r="A18" s="613"/>
      <c r="B18" s="613"/>
      <c r="C18" s="458" t="s">
        <v>248</v>
      </c>
      <c r="D18" s="459">
        <v>134</v>
      </c>
    </row>
    <row r="19" spans="1:4" ht="14.25">
      <c r="A19" s="613"/>
      <c r="B19" s="613"/>
      <c r="C19" s="458" t="s">
        <v>249</v>
      </c>
      <c r="D19" s="459">
        <v>135</v>
      </c>
    </row>
    <row r="20" spans="1:4" ht="14.25">
      <c r="A20" s="613"/>
      <c r="B20" s="613"/>
      <c r="C20" s="458" t="s">
        <v>250</v>
      </c>
      <c r="D20" s="459">
        <v>136</v>
      </c>
    </row>
    <row r="21" spans="1:4" ht="14.25">
      <c r="A21" s="614"/>
      <c r="B21" s="614"/>
      <c r="C21" s="458" t="s">
        <v>251</v>
      </c>
      <c r="D21" s="459">
        <v>137</v>
      </c>
    </row>
    <row r="22" spans="1:4" ht="14.25">
      <c r="A22" s="612" t="s">
        <v>252</v>
      </c>
      <c r="B22" s="612">
        <v>140</v>
      </c>
      <c r="C22" s="458" t="s">
        <v>253</v>
      </c>
      <c r="D22" s="459">
        <v>141</v>
      </c>
    </row>
    <row r="23" spans="1:4" ht="14.25">
      <c r="A23" s="618"/>
      <c r="B23" s="618"/>
      <c r="C23" s="458" t="s">
        <v>254</v>
      </c>
      <c r="D23" s="459">
        <v>142</v>
      </c>
    </row>
    <row r="24" spans="1:4" ht="14.25">
      <c r="A24" s="618"/>
      <c r="B24" s="618"/>
      <c r="C24" s="458" t="s">
        <v>255</v>
      </c>
      <c r="D24" s="459">
        <v>143</v>
      </c>
    </row>
    <row r="25" spans="1:4" ht="14.25">
      <c r="A25" s="618"/>
      <c r="B25" s="618"/>
      <c r="C25" s="458" t="s">
        <v>256</v>
      </c>
      <c r="D25" s="459">
        <v>144</v>
      </c>
    </row>
    <row r="26" spans="1:4" ht="14.25">
      <c r="A26" s="618"/>
      <c r="B26" s="618"/>
      <c r="C26" s="458" t="s">
        <v>257</v>
      </c>
      <c r="D26" s="459">
        <v>145</v>
      </c>
    </row>
    <row r="27" spans="1:4" ht="14.25">
      <c r="A27" s="618"/>
      <c r="B27" s="618"/>
      <c r="C27" s="458" t="s">
        <v>258</v>
      </c>
      <c r="D27" s="459">
        <v>146</v>
      </c>
    </row>
    <row r="28" spans="1:4" ht="14.25">
      <c r="A28" s="618"/>
      <c r="B28" s="618"/>
      <c r="C28" s="458" t="s">
        <v>259</v>
      </c>
      <c r="D28" s="459">
        <v>147</v>
      </c>
    </row>
    <row r="29" spans="1:4" ht="14.25">
      <c r="A29" s="618"/>
      <c r="B29" s="618"/>
      <c r="C29" s="458" t="s">
        <v>260</v>
      </c>
      <c r="D29" s="459">
        <v>148</v>
      </c>
    </row>
    <row r="30" spans="1:4" ht="14.25">
      <c r="A30" s="618"/>
      <c r="B30" s="618"/>
      <c r="C30" s="458" t="s">
        <v>261</v>
      </c>
      <c r="D30" s="459">
        <v>149</v>
      </c>
    </row>
    <row r="31" spans="1:4" ht="14.25">
      <c r="A31" s="618"/>
      <c r="B31" s="618"/>
      <c r="C31" s="458" t="s">
        <v>262</v>
      </c>
      <c r="D31" s="459">
        <v>150</v>
      </c>
    </row>
    <row r="32" spans="1:4" ht="14.25">
      <c r="A32" s="618"/>
      <c r="B32" s="618"/>
      <c r="C32" s="458" t="s">
        <v>263</v>
      </c>
      <c r="D32" s="459">
        <v>151</v>
      </c>
    </row>
    <row r="33" spans="1:4" ht="14.25">
      <c r="A33" s="618"/>
      <c r="B33" s="618"/>
      <c r="C33" s="458" t="s">
        <v>264</v>
      </c>
      <c r="D33" s="459">
        <v>152</v>
      </c>
    </row>
    <row r="34" spans="1:4" ht="14.25">
      <c r="A34" s="618"/>
      <c r="B34" s="618"/>
      <c r="C34" s="458" t="s">
        <v>265</v>
      </c>
      <c r="D34" s="459">
        <v>153</v>
      </c>
    </row>
    <row r="35" spans="1:4" ht="14.25">
      <c r="A35" s="618"/>
      <c r="B35" s="618"/>
      <c r="C35" s="458" t="s">
        <v>266</v>
      </c>
      <c r="D35" s="459">
        <v>154</v>
      </c>
    </row>
    <row r="36" spans="1:4" ht="14.25">
      <c r="A36" s="615" t="s">
        <v>268</v>
      </c>
      <c r="B36" s="615">
        <v>160</v>
      </c>
      <c r="C36" s="458" t="s">
        <v>269</v>
      </c>
      <c r="D36" s="459">
        <v>161</v>
      </c>
    </row>
    <row r="37" spans="1:4" ht="14.25">
      <c r="A37" s="616"/>
      <c r="B37" s="616"/>
      <c r="C37" s="458" t="s">
        <v>270</v>
      </c>
      <c r="D37" s="459">
        <v>162</v>
      </c>
    </row>
    <row r="38" spans="1:4" ht="14.25">
      <c r="A38" s="616"/>
      <c r="B38" s="616"/>
      <c r="C38" s="458" t="s">
        <v>271</v>
      </c>
      <c r="D38" s="459">
        <v>163</v>
      </c>
    </row>
    <row r="39" spans="1:4" ht="14.25">
      <c r="A39" s="616"/>
      <c r="B39" s="616"/>
      <c r="C39" s="458" t="s">
        <v>272</v>
      </c>
      <c r="D39" s="459">
        <v>164</v>
      </c>
    </row>
    <row r="40" spans="1:4" ht="14.25">
      <c r="A40" s="616"/>
      <c r="B40" s="616"/>
      <c r="C40" s="458" t="s">
        <v>273</v>
      </c>
      <c r="D40" s="459">
        <v>165</v>
      </c>
    </row>
    <row r="41" spans="1:4" ht="14.25">
      <c r="A41" s="616"/>
      <c r="B41" s="616"/>
      <c r="C41" s="458" t="s">
        <v>274</v>
      </c>
      <c r="D41" s="459">
        <v>166</v>
      </c>
    </row>
    <row r="42" spans="1:4" ht="14.25">
      <c r="A42" s="616"/>
      <c r="B42" s="616"/>
      <c r="C42" s="458" t="s">
        <v>275</v>
      </c>
      <c r="D42" s="459">
        <v>167</v>
      </c>
    </row>
    <row r="43" spans="1:4" ht="14.25">
      <c r="A43" s="616"/>
      <c r="B43" s="616"/>
      <c r="C43" s="458" t="s">
        <v>276</v>
      </c>
      <c r="D43" s="459">
        <v>168</v>
      </c>
    </row>
    <row r="44" spans="1:4" ht="14.25">
      <c r="A44" s="616"/>
      <c r="B44" s="616"/>
      <c r="C44" s="458" t="s">
        <v>277</v>
      </c>
      <c r="D44" s="459">
        <v>169</v>
      </c>
    </row>
    <row r="45" spans="1:4" ht="14.25">
      <c r="A45" s="617"/>
      <c r="B45" s="617"/>
      <c r="C45" s="458" t="s">
        <v>278</v>
      </c>
      <c r="D45" s="459">
        <v>170</v>
      </c>
    </row>
    <row r="46" spans="1:4" ht="14.25">
      <c r="A46" s="615" t="s">
        <v>279</v>
      </c>
      <c r="B46" s="615">
        <v>180</v>
      </c>
      <c r="C46" s="458" t="s">
        <v>280</v>
      </c>
      <c r="D46" s="459">
        <v>181</v>
      </c>
    </row>
    <row r="47" spans="1:4" ht="14.25">
      <c r="A47" s="616"/>
      <c r="B47" s="616"/>
      <c r="C47" s="458" t="s">
        <v>281</v>
      </c>
      <c r="D47" s="459">
        <v>182</v>
      </c>
    </row>
    <row r="48" spans="1:4" ht="14.25">
      <c r="A48" s="616"/>
      <c r="B48" s="616"/>
      <c r="C48" s="458" t="s">
        <v>282</v>
      </c>
      <c r="D48" s="459">
        <v>183</v>
      </c>
    </row>
    <row r="49" spans="1:4" ht="14.25">
      <c r="A49" s="616"/>
      <c r="B49" s="616"/>
      <c r="C49" s="458" t="s">
        <v>283</v>
      </c>
      <c r="D49" s="459">
        <v>184</v>
      </c>
    </row>
    <row r="50" spans="1:4" ht="14.25">
      <c r="A50" s="616"/>
      <c r="B50" s="616"/>
      <c r="C50" s="458" t="s">
        <v>284</v>
      </c>
      <c r="D50" s="459">
        <v>186</v>
      </c>
    </row>
    <row r="51" spans="1:4" ht="14.25">
      <c r="A51" s="616"/>
      <c r="B51" s="616"/>
      <c r="C51" s="458" t="s">
        <v>285</v>
      </c>
      <c r="D51" s="459">
        <v>187</v>
      </c>
    </row>
    <row r="52" spans="1:4" ht="14.25">
      <c r="A52" s="616"/>
      <c r="B52" s="616"/>
      <c r="C52" s="458" t="s">
        <v>286</v>
      </c>
      <c r="D52" s="459">
        <v>188</v>
      </c>
    </row>
    <row r="53" spans="1:4" ht="14.25">
      <c r="A53" s="616"/>
      <c r="B53" s="616"/>
      <c r="C53" s="458" t="s">
        <v>287</v>
      </c>
      <c r="D53" s="459">
        <v>189</v>
      </c>
    </row>
    <row r="54" spans="1:4" ht="14.25">
      <c r="A54" s="616"/>
      <c r="B54" s="616"/>
      <c r="C54" s="458" t="s">
        <v>288</v>
      </c>
      <c r="D54" s="459">
        <v>190</v>
      </c>
    </row>
    <row r="55" spans="1:4" ht="14.25">
      <c r="A55" s="616"/>
      <c r="B55" s="616"/>
      <c r="C55" s="458" t="s">
        <v>289</v>
      </c>
      <c r="D55" s="459">
        <v>191</v>
      </c>
    </row>
    <row r="56" spans="1:4" ht="14.25">
      <c r="A56" s="616"/>
      <c r="B56" s="616"/>
      <c r="C56" s="458" t="s">
        <v>290</v>
      </c>
      <c r="D56" s="459">
        <v>192</v>
      </c>
    </row>
    <row r="57" spans="1:4" ht="14.25">
      <c r="A57" s="616"/>
      <c r="B57" s="616"/>
      <c r="C57" s="555" t="s">
        <v>816</v>
      </c>
      <c r="D57" s="459">
        <v>193</v>
      </c>
    </row>
    <row r="58" spans="1:4" ht="14.25">
      <c r="A58" s="617"/>
      <c r="B58" s="617"/>
      <c r="C58" s="458" t="s">
        <v>291</v>
      </c>
      <c r="D58" s="459">
        <v>194</v>
      </c>
    </row>
    <row r="59" spans="1:4" ht="14.25">
      <c r="A59" s="615" t="s">
        <v>292</v>
      </c>
      <c r="B59" s="615">
        <v>200</v>
      </c>
      <c r="C59" s="458" t="s">
        <v>293</v>
      </c>
      <c r="D59" s="459">
        <v>201</v>
      </c>
    </row>
    <row r="60" spans="1:4" ht="14.25">
      <c r="A60" s="620"/>
      <c r="B60" s="620"/>
      <c r="C60" s="555" t="s">
        <v>817</v>
      </c>
      <c r="D60" s="459">
        <v>202</v>
      </c>
    </row>
    <row r="61" spans="1:4" ht="14.25">
      <c r="A61" s="620"/>
      <c r="B61" s="620"/>
      <c r="C61" s="458" t="s">
        <v>294</v>
      </c>
      <c r="D61" s="459">
        <v>203</v>
      </c>
    </row>
    <row r="62" spans="1:4" ht="14.25">
      <c r="A62" s="620"/>
      <c r="B62" s="620"/>
      <c r="C62" s="458" t="s">
        <v>295</v>
      </c>
      <c r="D62" s="459">
        <v>204</v>
      </c>
    </row>
    <row r="63" spans="1:4" ht="14.25">
      <c r="A63" s="620"/>
      <c r="B63" s="620"/>
      <c r="C63" s="555" t="s">
        <v>818</v>
      </c>
      <c r="D63" s="459">
        <v>205</v>
      </c>
    </row>
    <row r="64" spans="1:4" ht="14.25">
      <c r="A64" s="620"/>
      <c r="B64" s="620"/>
      <c r="C64" s="458" t="s">
        <v>296</v>
      </c>
      <c r="D64" s="459">
        <v>206</v>
      </c>
    </row>
    <row r="65" spans="1:4" ht="14.25">
      <c r="A65" s="620"/>
      <c r="B65" s="620"/>
      <c r="C65" s="458" t="s">
        <v>297</v>
      </c>
      <c r="D65" s="459">
        <v>207</v>
      </c>
    </row>
    <row r="66" spans="1:4" ht="14.25">
      <c r="A66" s="620"/>
      <c r="B66" s="620"/>
      <c r="C66" s="458" t="s">
        <v>298</v>
      </c>
      <c r="D66" s="459">
        <v>208</v>
      </c>
    </row>
    <row r="67" spans="1:4" ht="14.25">
      <c r="A67" s="621"/>
      <c r="B67" s="621"/>
      <c r="C67" s="458" t="s">
        <v>299</v>
      </c>
      <c r="D67" s="459">
        <v>209</v>
      </c>
    </row>
    <row r="68" spans="1:4" ht="14.25">
      <c r="A68" s="615" t="s">
        <v>300</v>
      </c>
      <c r="B68" s="615">
        <v>270</v>
      </c>
      <c r="C68" s="458" t="s">
        <v>301</v>
      </c>
      <c r="D68" s="459">
        <v>271</v>
      </c>
    </row>
    <row r="69" spans="1:4" ht="14.25">
      <c r="A69" s="622"/>
      <c r="B69" s="622"/>
      <c r="C69" s="458" t="s">
        <v>302</v>
      </c>
      <c r="D69" s="459">
        <v>272</v>
      </c>
    </row>
    <row r="70" spans="1:4" ht="14.25">
      <c r="A70" s="622"/>
      <c r="B70" s="622"/>
      <c r="C70" s="458" t="s">
        <v>303</v>
      </c>
      <c r="D70" s="459">
        <v>273</v>
      </c>
    </row>
    <row r="71" spans="1:4" ht="14.25">
      <c r="A71" s="622"/>
      <c r="B71" s="622"/>
      <c r="C71" s="458" t="s">
        <v>304</v>
      </c>
      <c r="D71" s="459">
        <v>274</v>
      </c>
    </row>
    <row r="72" spans="1:4" ht="14.25">
      <c r="A72" s="623"/>
      <c r="B72" s="623"/>
      <c r="C72" s="458" t="s">
        <v>305</v>
      </c>
      <c r="D72" s="459">
        <v>275</v>
      </c>
    </row>
    <row r="73" spans="1:4" ht="14.25">
      <c r="A73" s="615" t="s">
        <v>306</v>
      </c>
      <c r="B73" s="615">
        <v>300</v>
      </c>
      <c r="C73" s="458" t="s">
        <v>307</v>
      </c>
      <c r="D73" s="459">
        <v>301</v>
      </c>
    </row>
    <row r="74" spans="1:4" ht="14.25">
      <c r="A74" s="620"/>
      <c r="B74" s="620"/>
      <c r="C74" s="458" t="s">
        <v>89</v>
      </c>
      <c r="D74" s="459">
        <v>302</v>
      </c>
    </row>
    <row r="75" spans="1:4" ht="14.25">
      <c r="A75" s="620"/>
      <c r="B75" s="620"/>
      <c r="C75" s="458" t="s">
        <v>308</v>
      </c>
      <c r="D75" s="459">
        <v>303</v>
      </c>
    </row>
    <row r="76" spans="1:4" ht="14.25">
      <c r="A76" s="620"/>
      <c r="B76" s="620"/>
      <c r="C76" s="458" t="s">
        <v>309</v>
      </c>
      <c r="D76" s="459">
        <v>304</v>
      </c>
    </row>
    <row r="77" spans="1:4" ht="14.25">
      <c r="A77" s="620"/>
      <c r="B77" s="620"/>
      <c r="C77" s="458" t="s">
        <v>310</v>
      </c>
      <c r="D77" s="459">
        <v>305</v>
      </c>
    </row>
    <row r="78" spans="1:4" ht="14.25">
      <c r="A78" s="620"/>
      <c r="B78" s="620"/>
      <c r="C78" s="458" t="s">
        <v>311</v>
      </c>
      <c r="D78" s="459">
        <v>306</v>
      </c>
    </row>
    <row r="79" spans="1:4" ht="14.25">
      <c r="A79" s="620"/>
      <c r="B79" s="620"/>
      <c r="C79" s="458" t="s">
        <v>312</v>
      </c>
      <c r="D79" s="459">
        <v>307</v>
      </c>
    </row>
    <row r="80" spans="1:4" ht="14.25">
      <c r="A80" s="621"/>
      <c r="B80" s="621"/>
      <c r="C80" s="555" t="s">
        <v>819</v>
      </c>
      <c r="D80" s="459">
        <v>310</v>
      </c>
    </row>
    <row r="81" spans="1:4" ht="14.25">
      <c r="A81" s="615" t="s">
        <v>313</v>
      </c>
      <c r="B81" s="615">
        <v>320</v>
      </c>
      <c r="C81" s="458" t="s">
        <v>314</v>
      </c>
      <c r="D81" s="459">
        <v>321</v>
      </c>
    </row>
    <row r="82" spans="1:4" ht="14.25">
      <c r="A82" s="616"/>
      <c r="B82" s="616"/>
      <c r="C82" s="458" t="s">
        <v>315</v>
      </c>
      <c r="D82" s="459">
        <v>322</v>
      </c>
    </row>
    <row r="83" spans="1:4" ht="14.25">
      <c r="A83" s="616"/>
      <c r="B83" s="616"/>
      <c r="C83" s="458" t="s">
        <v>316</v>
      </c>
      <c r="D83" s="459">
        <v>323</v>
      </c>
    </row>
    <row r="84" spans="1:4" ht="14.25">
      <c r="A84" s="616"/>
      <c r="B84" s="616"/>
      <c r="C84" s="458" t="s">
        <v>317</v>
      </c>
      <c r="D84" s="459">
        <v>324</v>
      </c>
    </row>
    <row r="85" spans="1:4" ht="14.25">
      <c r="A85" s="617"/>
      <c r="B85" s="617"/>
      <c r="C85" s="458" t="s">
        <v>318</v>
      </c>
      <c r="D85" s="459">
        <v>325</v>
      </c>
    </row>
    <row r="86" spans="1:4" ht="14.25">
      <c r="A86" s="615" t="s">
        <v>319</v>
      </c>
      <c r="B86" s="615">
        <v>350</v>
      </c>
      <c r="C86" s="458" t="s">
        <v>320</v>
      </c>
      <c r="D86" s="459">
        <v>351</v>
      </c>
    </row>
    <row r="87" spans="1:4" ht="14.25">
      <c r="A87" s="616"/>
      <c r="B87" s="616"/>
      <c r="C87" s="458" t="s">
        <v>321</v>
      </c>
      <c r="D87" s="459">
        <v>352</v>
      </c>
    </row>
    <row r="88" spans="1:4" ht="14.25">
      <c r="A88" s="616"/>
      <c r="B88" s="616"/>
      <c r="C88" s="458" t="s">
        <v>322</v>
      </c>
      <c r="D88" s="459">
        <v>353</v>
      </c>
    </row>
    <row r="89" spans="1:4" ht="14.25">
      <c r="A89" s="616"/>
      <c r="B89" s="616"/>
      <c r="C89" s="458" t="s">
        <v>323</v>
      </c>
      <c r="D89" s="459">
        <v>354</v>
      </c>
    </row>
    <row r="90" spans="1:4" ht="14.25">
      <c r="A90" s="616"/>
      <c r="B90" s="616"/>
      <c r="C90" s="458" t="s">
        <v>324</v>
      </c>
      <c r="D90" s="459">
        <v>355</v>
      </c>
    </row>
    <row r="91" spans="1:4" ht="14.25">
      <c r="A91" s="616"/>
      <c r="B91" s="616"/>
      <c r="C91" s="458" t="s">
        <v>325</v>
      </c>
      <c r="D91" s="459">
        <v>356</v>
      </c>
    </row>
    <row r="92" spans="1:4" ht="14.25">
      <c r="A92" s="616"/>
      <c r="B92" s="616"/>
      <c r="C92" s="458" t="s">
        <v>326</v>
      </c>
      <c r="D92" s="459">
        <v>357</v>
      </c>
    </row>
    <row r="93" spans="1:4" ht="14.25">
      <c r="A93" s="616"/>
      <c r="B93" s="616"/>
      <c r="C93" s="458" t="s">
        <v>327</v>
      </c>
      <c r="D93" s="459">
        <v>358</v>
      </c>
    </row>
    <row r="94" spans="1:4" ht="14.25">
      <c r="A94" s="619"/>
      <c r="B94" s="619"/>
      <c r="C94" s="458" t="s">
        <v>267</v>
      </c>
      <c r="D94" s="554">
        <v>359</v>
      </c>
    </row>
    <row r="95" spans="1:4" ht="14.25">
      <c r="A95" s="152"/>
      <c r="B95" s="152"/>
      <c r="C95" s="460"/>
      <c r="D95" s="461"/>
    </row>
    <row r="96" spans="1:4" ht="14.25">
      <c r="A96" s="152"/>
      <c r="B96" s="152"/>
      <c r="C96" s="460"/>
      <c r="D96" s="461"/>
    </row>
    <row r="97" spans="1:4" ht="14.25">
      <c r="A97" s="152"/>
      <c r="B97" s="152"/>
      <c r="C97" s="460"/>
      <c r="D97" s="461"/>
    </row>
    <row r="98" spans="1:4" ht="14.25">
      <c r="A98" s="152"/>
      <c r="B98" s="152"/>
      <c r="C98" s="460"/>
      <c r="D98" s="461"/>
    </row>
    <row r="99" spans="1:4" ht="14.25">
      <c r="A99" s="152"/>
      <c r="B99" s="152"/>
      <c r="C99" s="460"/>
      <c r="D99" s="461"/>
    </row>
    <row r="100" spans="1:4" ht="14.25">
      <c r="A100" s="152"/>
      <c r="B100" s="152"/>
      <c r="C100" s="460"/>
      <c r="D100" s="461"/>
    </row>
    <row r="101" spans="1:4" ht="14.25">
      <c r="A101" s="152"/>
      <c r="B101" s="152"/>
      <c r="C101" s="460"/>
      <c r="D101" s="461"/>
    </row>
    <row r="102" spans="1:4" ht="14.25">
      <c r="A102" s="152"/>
      <c r="B102" s="152"/>
      <c r="C102" s="460"/>
      <c r="D102" s="461"/>
    </row>
    <row r="103" spans="1:4" ht="14.25">
      <c r="A103" s="152"/>
      <c r="B103" s="152"/>
      <c r="C103" s="460"/>
      <c r="D103" s="461"/>
    </row>
    <row r="104" spans="1:4" ht="14.25">
      <c r="A104" s="152"/>
      <c r="B104" s="152"/>
      <c r="C104" s="460"/>
      <c r="D104" s="461"/>
    </row>
    <row r="105" spans="1:4" ht="14.25">
      <c r="A105" s="152"/>
      <c r="B105" s="152"/>
      <c r="C105" s="460"/>
      <c r="D105" s="461"/>
    </row>
    <row r="106" spans="1:4" ht="16.5" customHeight="1">
      <c r="A106" s="152"/>
      <c r="B106" s="152"/>
      <c r="C106" s="460"/>
      <c r="D106" s="461"/>
    </row>
    <row r="107" spans="1:4" ht="14.25">
      <c r="A107" s="152"/>
      <c r="B107" s="152"/>
      <c r="C107" s="460"/>
      <c r="D107" s="461"/>
    </row>
    <row r="108" spans="1:4" ht="14.25">
      <c r="A108" s="152"/>
      <c r="B108" s="152"/>
      <c r="C108" s="460"/>
      <c r="D108" s="461"/>
    </row>
    <row r="109" spans="1:4" ht="14.25">
      <c r="A109" s="152"/>
      <c r="B109" s="152"/>
      <c r="C109" s="460"/>
      <c r="D109" s="461"/>
    </row>
    <row r="110" spans="1:4" ht="14.25">
      <c r="A110" s="152"/>
      <c r="B110" s="152"/>
      <c r="C110" s="460"/>
      <c r="D110" s="461"/>
    </row>
    <row r="111" spans="1:4" ht="14.25">
      <c r="A111" s="152"/>
      <c r="B111" s="152"/>
      <c r="C111" s="460"/>
      <c r="D111" s="461"/>
    </row>
    <row r="112" spans="1:4" ht="14.25">
      <c r="A112" s="152"/>
      <c r="B112" s="152"/>
      <c r="C112" s="460"/>
      <c r="D112" s="461"/>
    </row>
    <row r="113" spans="1:4" ht="14.25">
      <c r="A113" s="152"/>
      <c r="B113" s="152"/>
      <c r="C113" s="460"/>
      <c r="D113" s="461"/>
    </row>
    <row r="114" spans="1:4" ht="14.25">
      <c r="A114" s="152"/>
      <c r="B114" s="152"/>
      <c r="C114" s="460"/>
      <c r="D114" s="461"/>
    </row>
    <row r="115" spans="1:4" ht="14.25">
      <c r="A115" s="152"/>
      <c r="B115" s="152"/>
      <c r="C115" s="460"/>
      <c r="D115" s="461"/>
    </row>
    <row r="116" spans="1:4" ht="14.25">
      <c r="A116" s="152"/>
      <c r="B116" s="152"/>
      <c r="C116" s="460"/>
      <c r="D116" s="461"/>
    </row>
    <row r="117" spans="1:4" ht="14.25">
      <c r="A117" s="152"/>
      <c r="B117" s="152"/>
      <c r="C117" s="460"/>
      <c r="D117" s="461"/>
    </row>
    <row r="118" spans="1:4" ht="14.25">
      <c r="A118" s="152"/>
      <c r="B118" s="152"/>
      <c r="C118" s="460"/>
      <c r="D118" s="461"/>
    </row>
    <row r="119" spans="1:4" ht="14.25">
      <c r="A119" s="152"/>
      <c r="B119" s="152"/>
      <c r="C119" s="460"/>
      <c r="D119" s="461"/>
    </row>
    <row r="120" spans="1:4" ht="14.25">
      <c r="A120" s="152"/>
      <c r="B120" s="152"/>
      <c r="C120" s="460"/>
      <c r="D120" s="461"/>
    </row>
    <row r="121" spans="1:4" ht="14.25">
      <c r="A121" s="152"/>
      <c r="B121" s="152"/>
      <c r="C121" s="460"/>
      <c r="D121" s="461"/>
    </row>
    <row r="122" spans="1:4" ht="14.25">
      <c r="A122" s="152"/>
      <c r="B122" s="152"/>
      <c r="C122" s="460"/>
      <c r="D122" s="461"/>
    </row>
    <row r="123" spans="1:4" ht="14.25">
      <c r="A123" s="152"/>
      <c r="B123" s="152"/>
      <c r="C123" s="460"/>
      <c r="D123" s="461"/>
    </row>
    <row r="124" spans="1:4" ht="14.25">
      <c r="A124" s="152"/>
      <c r="B124" s="152"/>
      <c r="C124" s="460"/>
      <c r="D124" s="461"/>
    </row>
    <row r="125" spans="1:4" ht="14.25">
      <c r="A125" s="152"/>
      <c r="B125" s="152"/>
      <c r="C125" s="460"/>
      <c r="D125" s="461"/>
    </row>
    <row r="126" spans="1:4" ht="14.25">
      <c r="A126" s="152"/>
      <c r="B126" s="152"/>
      <c r="C126" s="460"/>
      <c r="D126" s="461"/>
    </row>
    <row r="127" spans="1:4" ht="14.25">
      <c r="A127" s="152"/>
      <c r="B127" s="152"/>
      <c r="C127" s="460"/>
      <c r="D127" s="461"/>
    </row>
    <row r="128" spans="1:4" ht="14.25">
      <c r="A128" s="152"/>
      <c r="B128" s="152"/>
      <c r="C128" s="460"/>
      <c r="D128" s="461"/>
    </row>
    <row r="129" spans="1:4" ht="14.25">
      <c r="A129" s="152"/>
      <c r="B129" s="152"/>
      <c r="C129" s="460"/>
      <c r="D129" s="461"/>
    </row>
    <row r="130" spans="1:4" ht="14.25">
      <c r="A130" s="152"/>
      <c r="B130" s="152"/>
      <c r="C130" s="460"/>
      <c r="D130" s="461"/>
    </row>
    <row r="131" spans="1:4" ht="14.25">
      <c r="A131" s="152"/>
      <c r="B131" s="152"/>
      <c r="C131" s="460"/>
      <c r="D131" s="461"/>
    </row>
    <row r="132" spans="1:4" ht="14.25">
      <c r="A132" s="152"/>
      <c r="B132" s="152"/>
      <c r="C132" s="460"/>
      <c r="D132" s="461"/>
    </row>
    <row r="133" spans="1:4" ht="14.25">
      <c r="A133" s="152"/>
      <c r="B133" s="152"/>
      <c r="C133" s="460"/>
      <c r="D133" s="461"/>
    </row>
    <row r="134" spans="1:4" ht="14.25">
      <c r="A134" s="152"/>
      <c r="B134" s="152"/>
      <c r="C134" s="460"/>
      <c r="D134" s="461"/>
    </row>
    <row r="135" spans="1:4" ht="14.25">
      <c r="A135" s="152"/>
      <c r="B135" s="152"/>
      <c r="C135" s="460"/>
      <c r="D135" s="461"/>
    </row>
    <row r="136" spans="1:4" ht="14.25">
      <c r="A136" s="152"/>
      <c r="B136" s="152"/>
      <c r="C136" s="460"/>
      <c r="D136" s="461"/>
    </row>
    <row r="137" spans="1:4" ht="14.25">
      <c r="A137" s="152"/>
      <c r="B137" s="152"/>
      <c r="C137" s="460"/>
      <c r="D137" s="461"/>
    </row>
    <row r="138" spans="1:4" ht="14.25">
      <c r="A138" s="152"/>
      <c r="B138" s="152"/>
      <c r="C138" s="460"/>
      <c r="D138" s="461"/>
    </row>
    <row r="139" spans="1:4" ht="14.25">
      <c r="A139" s="152"/>
      <c r="B139" s="152"/>
      <c r="C139" s="460"/>
      <c r="D139" s="461"/>
    </row>
    <row r="140" spans="1:4" ht="14.25">
      <c r="A140" s="152"/>
      <c r="B140" s="152"/>
      <c r="C140" s="460"/>
      <c r="D140" s="461"/>
    </row>
    <row r="141" spans="1:4" ht="14.25">
      <c r="A141" s="152"/>
      <c r="B141" s="152"/>
      <c r="C141" s="460"/>
      <c r="D141" s="461"/>
    </row>
    <row r="142" spans="1:4" ht="14.25">
      <c r="A142" s="152"/>
      <c r="B142" s="152"/>
      <c r="C142" s="460"/>
      <c r="D142" s="461"/>
    </row>
    <row r="143" spans="1:4" ht="14.25">
      <c r="A143" s="152"/>
      <c r="B143" s="152"/>
      <c r="C143" s="460"/>
      <c r="D143" s="461"/>
    </row>
    <row r="144" spans="1:4" ht="12" customHeight="1">
      <c r="A144" s="152"/>
      <c r="B144" s="152"/>
      <c r="C144" s="460"/>
      <c r="D144" s="461"/>
    </row>
    <row r="145" spans="1:4" ht="14.25">
      <c r="A145" s="152"/>
      <c r="B145" s="152"/>
      <c r="C145" s="460"/>
      <c r="D145" s="461"/>
    </row>
    <row r="146" spans="1:4" ht="14.25">
      <c r="A146" s="152"/>
      <c r="B146" s="152"/>
      <c r="C146" s="460"/>
      <c r="D146" s="461"/>
    </row>
    <row r="147" spans="1:4" ht="14.25">
      <c r="A147" s="152"/>
      <c r="B147" s="152"/>
      <c r="C147" s="460"/>
      <c r="D147" s="461"/>
    </row>
    <row r="148" spans="1:4" ht="14.25">
      <c r="A148" s="152"/>
      <c r="B148" s="152"/>
      <c r="C148" s="460"/>
      <c r="D148" s="461"/>
    </row>
    <row r="149" spans="1:4" ht="14.25">
      <c r="A149" s="152"/>
      <c r="B149" s="152"/>
      <c r="C149" s="460"/>
      <c r="D149" s="461"/>
    </row>
    <row r="150" spans="1:4" ht="14.25">
      <c r="A150" s="152"/>
      <c r="B150" s="152"/>
      <c r="C150" s="460"/>
      <c r="D150" s="461"/>
    </row>
    <row r="151" spans="1:4" ht="14.25">
      <c r="A151" s="152"/>
      <c r="B151" s="152"/>
      <c r="C151" s="460"/>
      <c r="D151" s="461"/>
    </row>
    <row r="152" spans="1:4" ht="14.25">
      <c r="A152" s="152"/>
      <c r="B152" s="152"/>
      <c r="C152" s="460"/>
      <c r="D152" s="461"/>
    </row>
    <row r="153" spans="1:4" ht="14.25">
      <c r="A153" s="152"/>
      <c r="B153" s="152"/>
      <c r="C153" s="460"/>
      <c r="D153" s="461"/>
    </row>
    <row r="154" spans="1:4" ht="14.25">
      <c r="A154" s="152"/>
      <c r="B154" s="152"/>
      <c r="C154" s="460"/>
      <c r="D154" s="461"/>
    </row>
    <row r="155" spans="1:4" ht="14.25">
      <c r="A155" s="152"/>
      <c r="B155" s="152"/>
      <c r="C155" s="460"/>
      <c r="D155" s="461"/>
    </row>
    <row r="156" spans="1:4" ht="14.25">
      <c r="A156" s="152"/>
      <c r="B156" s="152"/>
      <c r="C156" s="460"/>
      <c r="D156" s="461"/>
    </row>
    <row r="157" spans="1:4" ht="14.25">
      <c r="A157" s="152"/>
      <c r="B157" s="152"/>
      <c r="C157" s="460"/>
      <c r="D157" s="461"/>
    </row>
    <row r="158" spans="1:4" ht="14.25">
      <c r="A158" s="152"/>
      <c r="B158" s="152"/>
      <c r="C158" s="460"/>
      <c r="D158" s="461"/>
    </row>
    <row r="159" spans="1:4" ht="14.25">
      <c r="A159" s="152"/>
      <c r="B159" s="152"/>
      <c r="C159" s="460"/>
      <c r="D159" s="461"/>
    </row>
    <row r="160" spans="1:4" ht="14.25">
      <c r="A160" s="152"/>
      <c r="B160" s="152"/>
      <c r="C160" s="460"/>
      <c r="D160" s="461"/>
    </row>
    <row r="161" spans="1:4" ht="14.25">
      <c r="A161" s="152"/>
      <c r="B161" s="152"/>
      <c r="C161" s="460"/>
      <c r="D161" s="461"/>
    </row>
    <row r="162" spans="1:4" ht="14.25">
      <c r="A162" s="152"/>
      <c r="B162" s="152"/>
      <c r="C162" s="460"/>
      <c r="D162" s="461"/>
    </row>
    <row r="163" spans="1:4" ht="14.25">
      <c r="A163" s="152"/>
      <c r="B163" s="152"/>
      <c r="C163" s="460"/>
      <c r="D163" s="461"/>
    </row>
    <row r="164" spans="1:4" ht="14.25">
      <c r="A164" s="152"/>
      <c r="B164" s="152"/>
      <c r="C164" s="460"/>
      <c r="D164" s="461"/>
    </row>
    <row r="165" spans="1:4" ht="14.25">
      <c r="A165" s="152"/>
      <c r="B165" s="152"/>
      <c r="C165" s="460"/>
      <c r="D165" s="461"/>
    </row>
    <row r="166" spans="1:4" ht="14.25">
      <c r="A166" s="152"/>
      <c r="B166" s="152"/>
      <c r="C166" s="460"/>
      <c r="D166" s="461"/>
    </row>
    <row r="167" spans="1:4" ht="14.25">
      <c r="A167" s="152"/>
      <c r="B167" s="152"/>
      <c r="C167" s="460"/>
      <c r="D167" s="461"/>
    </row>
    <row r="168" spans="1:4" ht="14.25">
      <c r="A168" s="152"/>
      <c r="B168" s="152"/>
      <c r="C168" s="460"/>
      <c r="D168" s="461"/>
    </row>
    <row r="169" spans="1:4" ht="14.25">
      <c r="A169" s="152"/>
      <c r="B169" s="152"/>
      <c r="C169" s="460"/>
      <c r="D169" s="461"/>
    </row>
    <row r="170" spans="1:4" ht="14.25">
      <c r="A170" s="152"/>
      <c r="B170" s="152"/>
      <c r="C170" s="460"/>
      <c r="D170" s="461"/>
    </row>
    <row r="171" spans="1:4" ht="14.25">
      <c r="A171" s="152"/>
      <c r="B171" s="152"/>
      <c r="C171" s="460"/>
      <c r="D171" s="461"/>
    </row>
    <row r="172" spans="1:4" ht="14.25">
      <c r="A172" s="152"/>
      <c r="B172" s="152"/>
      <c r="C172" s="460"/>
      <c r="D172" s="461"/>
    </row>
    <row r="173" spans="1:4" ht="14.25">
      <c r="A173" s="152"/>
      <c r="B173" s="152"/>
      <c r="C173" s="460"/>
      <c r="D173" s="461"/>
    </row>
    <row r="174" spans="1:4" ht="14.25">
      <c r="A174" s="152"/>
      <c r="B174" s="152"/>
      <c r="C174" s="460"/>
      <c r="D174" s="461"/>
    </row>
    <row r="175" spans="1:4" ht="14.25">
      <c r="A175" s="152"/>
      <c r="B175" s="152"/>
      <c r="C175" s="460"/>
      <c r="D175" s="461"/>
    </row>
    <row r="176" spans="1:4" ht="14.25">
      <c r="A176" s="152"/>
      <c r="B176" s="152"/>
      <c r="C176" s="460"/>
      <c r="D176" s="461"/>
    </row>
    <row r="177" spans="1:4" ht="14.25">
      <c r="A177" s="152"/>
      <c r="B177" s="152"/>
      <c r="C177" s="460"/>
      <c r="D177" s="461"/>
    </row>
    <row r="178" spans="1:4" ht="14.25">
      <c r="A178" s="152"/>
      <c r="B178" s="152"/>
      <c r="C178" s="460"/>
      <c r="D178" s="461"/>
    </row>
    <row r="179" spans="1:4" ht="14.25">
      <c r="A179" s="152"/>
      <c r="B179" s="152"/>
      <c r="C179" s="460"/>
      <c r="D179" s="461"/>
    </row>
    <row r="180" spans="1:4" ht="14.25">
      <c r="A180" s="152"/>
      <c r="B180" s="152"/>
      <c r="C180" s="460"/>
      <c r="D180" s="461"/>
    </row>
    <row r="181" spans="1:4" ht="14.25">
      <c r="A181" s="152"/>
      <c r="B181" s="152"/>
      <c r="C181" s="460"/>
      <c r="D181" s="461"/>
    </row>
    <row r="182" spans="1:4" ht="14.25">
      <c r="A182" s="152"/>
      <c r="B182" s="152"/>
      <c r="C182" s="460"/>
      <c r="D182" s="461"/>
    </row>
    <row r="183" spans="1:4" ht="14.25">
      <c r="A183" s="152"/>
      <c r="B183" s="152"/>
      <c r="C183" s="460"/>
      <c r="D183" s="461"/>
    </row>
    <row r="184" spans="1:4" ht="14.25">
      <c r="A184" s="152"/>
      <c r="B184" s="152"/>
      <c r="C184" s="460"/>
      <c r="D184" s="461"/>
    </row>
    <row r="185" spans="1:4" ht="14.25">
      <c r="A185" s="152"/>
      <c r="B185" s="152"/>
      <c r="C185" s="460"/>
      <c r="D185" s="461"/>
    </row>
    <row r="186" spans="1:4" ht="14.25">
      <c r="A186" s="152"/>
      <c r="B186" s="152"/>
      <c r="C186" s="460"/>
      <c r="D186" s="461"/>
    </row>
    <row r="187" spans="1:4" ht="14.25">
      <c r="A187" s="152"/>
      <c r="B187" s="152"/>
      <c r="C187" s="460"/>
      <c r="D187" s="461"/>
    </row>
    <row r="188" spans="1:4" ht="14.25">
      <c r="A188" s="152"/>
      <c r="B188" s="152"/>
      <c r="C188" s="460"/>
      <c r="D188" s="461"/>
    </row>
    <row r="189" spans="1:4" ht="14.25">
      <c r="A189" s="152"/>
      <c r="B189" s="152"/>
      <c r="C189" s="460"/>
      <c r="D189" s="461"/>
    </row>
    <row r="190" spans="1:4" ht="14.25">
      <c r="A190" s="152"/>
      <c r="B190" s="152"/>
      <c r="C190" s="460"/>
      <c r="D190" s="461"/>
    </row>
    <row r="191" spans="1:4" ht="14.25">
      <c r="A191" s="152"/>
      <c r="B191" s="152"/>
      <c r="C191" s="460"/>
      <c r="D191" s="461"/>
    </row>
    <row r="192" spans="1:4" ht="14.25">
      <c r="A192" s="152"/>
      <c r="B192" s="152"/>
      <c r="C192" s="460"/>
      <c r="D192" s="461"/>
    </row>
    <row r="193" spans="1:4" ht="14.25">
      <c r="A193" s="152"/>
      <c r="B193" s="152"/>
      <c r="C193" s="460"/>
      <c r="D193" s="461"/>
    </row>
    <row r="194" spans="1:4" ht="14.25">
      <c r="A194" s="152"/>
      <c r="B194" s="152"/>
      <c r="C194" s="460"/>
      <c r="D194" s="461"/>
    </row>
    <row r="195" spans="1:4" ht="14.25">
      <c r="A195" s="152"/>
      <c r="B195" s="152"/>
      <c r="C195" s="460"/>
      <c r="D195" s="461"/>
    </row>
    <row r="196" spans="1:4" ht="14.25">
      <c r="A196" s="152"/>
      <c r="B196" s="152"/>
      <c r="C196" s="460"/>
      <c r="D196" s="461"/>
    </row>
    <row r="197" spans="1:4" ht="14.25">
      <c r="A197" s="152"/>
      <c r="B197" s="152"/>
      <c r="C197" s="460"/>
      <c r="D197" s="461"/>
    </row>
    <row r="198" spans="1:4" ht="14.25">
      <c r="A198" s="152"/>
      <c r="B198" s="152"/>
      <c r="C198" s="460"/>
      <c r="D198" s="461"/>
    </row>
    <row r="199" spans="1:4" ht="14.25">
      <c r="A199" s="152"/>
      <c r="B199" s="152"/>
      <c r="C199" s="460"/>
      <c r="D199" s="461"/>
    </row>
    <row r="200" spans="1:4" ht="14.25">
      <c r="A200" s="152"/>
      <c r="B200" s="152"/>
      <c r="C200" s="460"/>
      <c r="D200" s="461"/>
    </row>
    <row r="201" spans="1:4" ht="14.25">
      <c r="A201" s="152"/>
      <c r="B201" s="152"/>
      <c r="C201" s="460"/>
      <c r="D201" s="461"/>
    </row>
    <row r="202" spans="1:4" ht="14.25">
      <c r="A202" s="152"/>
      <c r="B202" s="152"/>
      <c r="C202" s="460"/>
      <c r="D202" s="461"/>
    </row>
    <row r="203" spans="1:4" ht="14.25">
      <c r="A203" s="152"/>
      <c r="B203" s="152"/>
      <c r="C203" s="460"/>
      <c r="D203" s="461"/>
    </row>
    <row r="204" spans="1:4" ht="14.25">
      <c r="A204" s="152"/>
      <c r="B204" s="152"/>
      <c r="C204" s="460"/>
      <c r="D204" s="461"/>
    </row>
    <row r="205" spans="1:4" ht="14.25">
      <c r="A205" s="152"/>
      <c r="B205" s="152"/>
      <c r="C205" s="460"/>
      <c r="D205" s="461"/>
    </row>
    <row r="206" spans="1:4" ht="14.25">
      <c r="A206" s="152"/>
      <c r="B206" s="152"/>
      <c r="C206" s="460"/>
      <c r="D206" s="461"/>
    </row>
    <row r="207" spans="1:4" ht="14.25">
      <c r="A207" s="152"/>
      <c r="B207" s="152"/>
      <c r="C207" s="460"/>
      <c r="D207" s="461"/>
    </row>
    <row r="208" spans="1:4" ht="14.25">
      <c r="A208" s="152"/>
      <c r="B208" s="152"/>
      <c r="C208" s="460"/>
      <c r="D208" s="461"/>
    </row>
    <row r="209" spans="1:4" ht="14.25">
      <c r="A209" s="152"/>
      <c r="B209" s="152"/>
      <c r="C209" s="460"/>
      <c r="D209" s="461"/>
    </row>
    <row r="210" spans="1:4" ht="14.25">
      <c r="A210" s="152"/>
      <c r="B210" s="152"/>
      <c r="C210" s="460"/>
      <c r="D210" s="461"/>
    </row>
    <row r="211" spans="1:4" ht="14.25">
      <c r="A211" s="152"/>
      <c r="B211" s="152"/>
      <c r="C211" s="460"/>
      <c r="D211" s="461"/>
    </row>
    <row r="212" spans="1:4" ht="14.25">
      <c r="A212" s="152"/>
      <c r="B212" s="152"/>
      <c r="C212" s="460"/>
      <c r="D212" s="461"/>
    </row>
    <row r="213" spans="1:4" ht="14.25">
      <c r="A213" s="152"/>
      <c r="B213" s="152"/>
      <c r="C213" s="460"/>
      <c r="D213" s="461"/>
    </row>
    <row r="214" spans="1:4" ht="14.25">
      <c r="A214" s="152"/>
      <c r="B214" s="152"/>
      <c r="C214" s="460"/>
      <c r="D214" s="461"/>
    </row>
    <row r="215" spans="1:4" ht="14.25">
      <c r="A215" s="152"/>
      <c r="B215" s="152"/>
      <c r="C215" s="460"/>
      <c r="D215" s="461"/>
    </row>
    <row r="216" spans="1:4" ht="14.25">
      <c r="A216" s="152"/>
      <c r="B216" s="152"/>
      <c r="C216" s="460"/>
      <c r="D216" s="461"/>
    </row>
    <row r="217" spans="1:4" ht="14.25">
      <c r="A217" s="152"/>
      <c r="B217" s="152"/>
      <c r="C217" s="460"/>
      <c r="D217" s="461"/>
    </row>
    <row r="218" spans="1:4" ht="14.25">
      <c r="A218" s="152"/>
      <c r="B218" s="152"/>
      <c r="C218" s="460"/>
      <c r="D218" s="461"/>
    </row>
    <row r="219" spans="1:4" ht="14.25">
      <c r="A219" s="152"/>
      <c r="B219" s="152"/>
      <c r="C219" s="460"/>
      <c r="D219" s="461"/>
    </row>
    <row r="220" spans="1:4" ht="14.25">
      <c r="A220" s="152"/>
      <c r="B220" s="152"/>
      <c r="C220" s="460"/>
      <c r="D220" s="461"/>
    </row>
    <row r="221" spans="1:4" ht="14.25">
      <c r="A221" s="152"/>
      <c r="B221" s="152"/>
      <c r="C221" s="460"/>
      <c r="D221" s="461"/>
    </row>
    <row r="222" spans="1:4" ht="14.25">
      <c r="A222" s="152"/>
      <c r="B222" s="152"/>
      <c r="C222" s="460"/>
      <c r="D222" s="461"/>
    </row>
    <row r="223" spans="1:4" ht="14.25">
      <c r="A223" s="152"/>
      <c r="B223" s="152"/>
      <c r="C223" s="460"/>
      <c r="D223" s="461"/>
    </row>
    <row r="224" spans="1:4" ht="14.25">
      <c r="A224" s="152"/>
      <c r="B224" s="152"/>
      <c r="C224" s="460"/>
      <c r="D224" s="461"/>
    </row>
    <row r="225" spans="1:4" ht="14.25">
      <c r="A225" s="152"/>
      <c r="B225" s="152"/>
      <c r="C225" s="460"/>
      <c r="D225" s="461"/>
    </row>
    <row r="226" spans="1:4" ht="14.25">
      <c r="A226" s="152"/>
      <c r="B226" s="152"/>
      <c r="C226" s="460"/>
      <c r="D226" s="461"/>
    </row>
    <row r="227" spans="1:4" ht="14.25">
      <c r="A227" s="152"/>
      <c r="B227" s="152"/>
      <c r="C227" s="460"/>
      <c r="D227" s="461"/>
    </row>
    <row r="228" spans="1:4" ht="14.25">
      <c r="A228" s="152"/>
      <c r="B228" s="152"/>
      <c r="C228" s="460"/>
      <c r="D228" s="461"/>
    </row>
    <row r="229" spans="1:4" ht="14.25">
      <c r="A229" s="152"/>
      <c r="B229" s="152"/>
      <c r="C229" s="460"/>
      <c r="D229" s="461"/>
    </row>
    <row r="230" spans="1:4" ht="14.25">
      <c r="A230" s="152"/>
      <c r="B230" s="152"/>
      <c r="C230" s="460"/>
      <c r="D230" s="461"/>
    </row>
    <row r="231" spans="1:4" ht="14.25">
      <c r="A231" s="152"/>
      <c r="B231" s="152"/>
      <c r="C231" s="460"/>
      <c r="D231" s="461"/>
    </row>
    <row r="232" spans="1:4" ht="14.25">
      <c r="A232" s="152"/>
      <c r="B232" s="152"/>
      <c r="C232" s="460"/>
      <c r="D232" s="461"/>
    </row>
    <row r="233" spans="1:4" ht="14.25">
      <c r="A233" s="152"/>
      <c r="B233" s="152"/>
      <c r="C233" s="460"/>
      <c r="D233" s="461"/>
    </row>
    <row r="234" spans="1:4" ht="14.25">
      <c r="A234" s="152"/>
      <c r="B234" s="152"/>
      <c r="C234" s="460"/>
      <c r="D234" s="461"/>
    </row>
    <row r="235" spans="1:4" ht="14.25">
      <c r="A235" s="152"/>
      <c r="B235" s="152"/>
      <c r="C235" s="460"/>
      <c r="D235" s="461"/>
    </row>
    <row r="236" spans="1:4" ht="14.25">
      <c r="A236" s="152"/>
      <c r="B236" s="152"/>
      <c r="C236" s="460"/>
      <c r="D236" s="461"/>
    </row>
    <row r="237" spans="1:4" ht="14.25">
      <c r="A237" s="152"/>
      <c r="B237" s="152"/>
      <c r="C237" s="460"/>
      <c r="D237" s="461"/>
    </row>
    <row r="238" spans="1:4" ht="14.25">
      <c r="A238" s="152"/>
      <c r="B238" s="152"/>
      <c r="C238" s="460"/>
      <c r="D238" s="461"/>
    </row>
    <row r="239" spans="1:4" ht="14.25">
      <c r="A239" s="152"/>
      <c r="B239" s="152"/>
      <c r="C239" s="460"/>
      <c r="D239" s="461"/>
    </row>
    <row r="240" spans="1:4" ht="14.25">
      <c r="A240" s="152"/>
      <c r="B240" s="152"/>
      <c r="C240" s="460"/>
      <c r="D240" s="461"/>
    </row>
    <row r="241" spans="1:4" ht="14.25">
      <c r="A241" s="152"/>
      <c r="B241" s="152"/>
      <c r="C241" s="460"/>
      <c r="D241" s="461"/>
    </row>
    <row r="242" spans="1:4" ht="14.25">
      <c r="A242" s="152"/>
      <c r="B242" s="152"/>
      <c r="C242" s="460"/>
      <c r="D242" s="461"/>
    </row>
    <row r="243" spans="1:4" ht="14.25">
      <c r="A243" s="152"/>
      <c r="B243" s="152"/>
      <c r="C243" s="460"/>
      <c r="D243" s="461"/>
    </row>
    <row r="244" spans="1:4" ht="14.25">
      <c r="A244" s="152"/>
      <c r="B244" s="152"/>
      <c r="C244" s="460"/>
      <c r="D244" s="461"/>
    </row>
    <row r="245" spans="1:4" ht="14.25">
      <c r="A245" s="152"/>
      <c r="B245" s="152"/>
      <c r="C245" s="460"/>
      <c r="D245" s="461"/>
    </row>
    <row r="246" spans="1:4" ht="14.25">
      <c r="A246" s="152"/>
      <c r="B246" s="152"/>
      <c r="C246" s="460"/>
      <c r="D246" s="461"/>
    </row>
    <row r="247" spans="1:4" ht="14.25">
      <c r="A247" s="152"/>
      <c r="B247" s="152"/>
      <c r="C247" s="460"/>
      <c r="D247" s="461"/>
    </row>
    <row r="248" spans="1:4" ht="14.25">
      <c r="A248" s="152"/>
      <c r="B248" s="152"/>
      <c r="C248" s="460"/>
      <c r="D248" s="461"/>
    </row>
    <row r="249" spans="1:4" ht="14.25">
      <c r="A249" s="152"/>
      <c r="B249" s="152"/>
      <c r="C249" s="460"/>
      <c r="D249" s="461"/>
    </row>
    <row r="250" spans="1:4" ht="14.25">
      <c r="A250" s="152"/>
      <c r="B250" s="152"/>
      <c r="C250" s="460"/>
      <c r="D250" s="461"/>
    </row>
    <row r="251" spans="1:4" ht="14.25">
      <c r="A251" s="152"/>
      <c r="B251" s="152"/>
      <c r="C251" s="460"/>
      <c r="D251" s="461"/>
    </row>
    <row r="252" spans="1:4" ht="14.25">
      <c r="A252" s="152"/>
      <c r="B252" s="152"/>
      <c r="C252" s="460"/>
      <c r="D252" s="461"/>
    </row>
    <row r="253" spans="1:4" ht="14.25">
      <c r="A253" s="152"/>
      <c r="B253" s="152"/>
      <c r="C253" s="460"/>
      <c r="D253" s="461"/>
    </row>
    <row r="254" spans="1:4" ht="14.25">
      <c r="A254" s="152"/>
      <c r="B254" s="152"/>
      <c r="C254" s="460"/>
      <c r="D254" s="461"/>
    </row>
    <row r="255" spans="1:4" ht="14.25">
      <c r="A255" s="152"/>
      <c r="B255" s="152"/>
      <c r="C255" s="460"/>
      <c r="D255" s="461"/>
    </row>
    <row r="256" spans="1:4" ht="14.25">
      <c r="A256" s="152"/>
      <c r="B256" s="152"/>
      <c r="C256" s="460"/>
      <c r="D256" s="461"/>
    </row>
    <row r="257" spans="1:4" ht="14.25">
      <c r="A257" s="152"/>
      <c r="B257" s="152"/>
      <c r="C257" s="460"/>
      <c r="D257" s="461"/>
    </row>
    <row r="258" spans="1:4" ht="14.25">
      <c r="A258" s="152"/>
      <c r="B258" s="152"/>
      <c r="C258" s="460"/>
      <c r="D258" s="461"/>
    </row>
    <row r="259" spans="1:4" ht="14.25">
      <c r="A259" s="152"/>
      <c r="B259" s="152"/>
      <c r="C259" s="460"/>
      <c r="D259" s="461"/>
    </row>
    <row r="260" spans="1:4" ht="14.25">
      <c r="A260" s="152"/>
      <c r="B260" s="152"/>
      <c r="C260" s="460"/>
      <c r="D260" s="461"/>
    </row>
    <row r="261" spans="1:4" ht="14.25">
      <c r="A261" s="152"/>
      <c r="B261" s="152"/>
      <c r="C261" s="460"/>
      <c r="D261" s="461"/>
    </row>
    <row r="262" spans="1:4" ht="14.25">
      <c r="A262" s="152"/>
      <c r="B262" s="152"/>
      <c r="C262" s="460"/>
      <c r="D262" s="461"/>
    </row>
    <row r="263" spans="1:4" ht="14.25">
      <c r="A263" s="152"/>
      <c r="B263" s="152"/>
      <c r="C263" s="460"/>
      <c r="D263" s="461"/>
    </row>
    <row r="264" spans="1:4" ht="14.25">
      <c r="A264" s="152"/>
      <c r="B264" s="152"/>
      <c r="C264" s="460"/>
      <c r="D264" s="461"/>
    </row>
    <row r="265" spans="1:4" ht="14.25">
      <c r="A265" s="152"/>
      <c r="B265" s="152"/>
      <c r="C265" s="460"/>
      <c r="D265" s="461"/>
    </row>
    <row r="266" spans="1:4" ht="14.25">
      <c r="A266" s="152"/>
      <c r="B266" s="152"/>
      <c r="C266" s="460"/>
      <c r="D266" s="461"/>
    </row>
    <row r="267" spans="1:4" ht="14.25">
      <c r="A267" s="152"/>
      <c r="B267" s="152"/>
      <c r="C267" s="460"/>
      <c r="D267" s="461"/>
    </row>
    <row r="268" spans="1:4" ht="14.25">
      <c r="A268" s="152"/>
      <c r="B268" s="152"/>
      <c r="C268" s="460"/>
      <c r="D268" s="461"/>
    </row>
    <row r="269" spans="1:4" ht="14.25">
      <c r="A269" s="152"/>
      <c r="B269" s="152"/>
      <c r="C269" s="460"/>
      <c r="D269" s="461"/>
    </row>
    <row r="270" spans="1:4" ht="14.25">
      <c r="A270" s="152"/>
      <c r="B270" s="152"/>
      <c r="C270" s="460"/>
      <c r="D270" s="461"/>
    </row>
    <row r="271" spans="1:4" ht="14.25">
      <c r="A271" s="152"/>
      <c r="B271" s="152"/>
      <c r="C271" s="460"/>
      <c r="D271" s="461"/>
    </row>
    <row r="272" spans="1:4" ht="14.25">
      <c r="A272" s="152"/>
      <c r="B272" s="152"/>
      <c r="C272" s="460"/>
      <c r="D272" s="461"/>
    </row>
    <row r="273" spans="1:4" ht="14.25">
      <c r="A273" s="152"/>
      <c r="B273" s="152"/>
      <c r="C273" s="460"/>
      <c r="D273" s="461"/>
    </row>
    <row r="274" spans="1:4" ht="14.25">
      <c r="A274" s="152"/>
      <c r="B274" s="152"/>
      <c r="C274" s="460"/>
      <c r="D274" s="461"/>
    </row>
    <row r="275" spans="1:4" ht="14.25">
      <c r="A275" s="152"/>
      <c r="B275" s="152"/>
      <c r="C275" s="460"/>
      <c r="D275" s="461"/>
    </row>
    <row r="276" spans="1:4" ht="14.25">
      <c r="A276" s="152"/>
      <c r="B276" s="152"/>
      <c r="C276" s="460"/>
      <c r="D276" s="461"/>
    </row>
    <row r="277" spans="1:4" ht="14.25">
      <c r="A277" s="152"/>
      <c r="B277" s="152"/>
      <c r="C277" s="460"/>
      <c r="D277" s="461"/>
    </row>
    <row r="278" spans="1:4" ht="14.25">
      <c r="A278" s="152"/>
      <c r="B278" s="152"/>
      <c r="C278" s="460"/>
      <c r="D278" s="461"/>
    </row>
    <row r="279" spans="1:4" ht="14.25">
      <c r="A279" s="152"/>
      <c r="B279" s="152"/>
      <c r="C279" s="460"/>
      <c r="D279" s="461"/>
    </row>
    <row r="280" spans="1:4" ht="14.25">
      <c r="A280" s="152"/>
      <c r="B280" s="152"/>
      <c r="C280" s="460"/>
      <c r="D280" s="461"/>
    </row>
    <row r="281" spans="1:4" ht="14.25">
      <c r="A281" s="152"/>
      <c r="B281" s="152"/>
      <c r="C281" s="460"/>
      <c r="D281" s="461"/>
    </row>
    <row r="282" spans="1:4" ht="14.25">
      <c r="A282" s="152"/>
      <c r="B282" s="152"/>
      <c r="C282" s="460"/>
      <c r="D282" s="461"/>
    </row>
    <row r="283" spans="1:4" ht="14.25">
      <c r="A283" s="152"/>
      <c r="B283" s="152"/>
      <c r="C283" s="460"/>
      <c r="D283" s="461"/>
    </row>
    <row r="284" spans="1:4" ht="14.25">
      <c r="A284" s="152"/>
      <c r="B284" s="152"/>
      <c r="C284" s="460"/>
      <c r="D284" s="461"/>
    </row>
    <row r="285" spans="1:4" ht="14.25">
      <c r="A285" s="152"/>
      <c r="B285" s="152"/>
      <c r="C285" s="460"/>
      <c r="D285" s="461"/>
    </row>
    <row r="286" spans="1:4" ht="14.25">
      <c r="A286" s="152"/>
      <c r="B286" s="152"/>
      <c r="C286" s="460"/>
      <c r="D286" s="461"/>
    </row>
    <row r="287" spans="1:4" ht="14.25">
      <c r="A287" s="152"/>
      <c r="B287" s="152"/>
      <c r="C287" s="460"/>
      <c r="D287" s="461"/>
    </row>
    <row r="288" spans="1:4" ht="14.25">
      <c r="A288" s="152"/>
      <c r="B288" s="152"/>
      <c r="C288" s="460"/>
      <c r="D288" s="461"/>
    </row>
    <row r="289" spans="1:4" ht="14.25">
      <c r="A289" s="152"/>
      <c r="B289" s="152"/>
      <c r="C289" s="460"/>
      <c r="D289" s="461"/>
    </row>
    <row r="290" spans="1:4" ht="14.25">
      <c r="A290" s="152"/>
      <c r="B290" s="152"/>
      <c r="C290" s="460"/>
      <c r="D290" s="461"/>
    </row>
    <row r="291" spans="1:4" ht="14.25">
      <c r="A291" s="152"/>
      <c r="B291" s="152"/>
      <c r="C291" s="460"/>
      <c r="D291" s="461"/>
    </row>
    <row r="292" spans="1:4" ht="14.25">
      <c r="A292" s="152"/>
      <c r="B292" s="152"/>
      <c r="C292" s="460"/>
      <c r="D292" s="461"/>
    </row>
    <row r="293" spans="1:4" ht="14.25">
      <c r="A293" s="152"/>
      <c r="B293" s="152"/>
      <c r="C293" s="460"/>
      <c r="D293" s="461"/>
    </row>
    <row r="294" spans="1:4" ht="14.25">
      <c r="A294" s="152"/>
      <c r="B294" s="152"/>
      <c r="C294" s="460"/>
      <c r="D294" s="461"/>
    </row>
    <row r="295" spans="1:4" ht="14.25">
      <c r="A295" s="152"/>
      <c r="B295" s="152"/>
      <c r="C295" s="460"/>
      <c r="D295" s="461"/>
    </row>
    <row r="296" spans="1:4" ht="14.25">
      <c r="A296" s="152"/>
      <c r="B296" s="152"/>
      <c r="C296" s="460"/>
      <c r="D296" s="461"/>
    </row>
    <row r="297" spans="1:4" ht="14.25">
      <c r="A297" s="152"/>
      <c r="B297" s="152"/>
      <c r="C297" s="460"/>
      <c r="D297" s="461"/>
    </row>
    <row r="298" spans="1:4" ht="14.25">
      <c r="A298" s="152"/>
      <c r="B298" s="152"/>
      <c r="C298" s="460"/>
      <c r="D298" s="461"/>
    </row>
    <row r="299" spans="1:4" ht="14.25">
      <c r="A299" s="152"/>
      <c r="B299" s="152"/>
      <c r="C299" s="460"/>
      <c r="D299" s="461"/>
    </row>
    <row r="300" spans="1:4" ht="14.25">
      <c r="A300" s="152"/>
      <c r="B300" s="152"/>
      <c r="C300" s="152"/>
      <c r="D300" s="462"/>
    </row>
    <row r="301" spans="1:4" ht="14.25">
      <c r="A301" s="152"/>
      <c r="B301" s="152"/>
      <c r="C301" s="152"/>
      <c r="D301" s="462"/>
    </row>
    <row r="302" spans="1:4" ht="14.25">
      <c r="A302" s="152"/>
      <c r="B302" s="152"/>
      <c r="C302" s="152"/>
      <c r="D302" s="462"/>
    </row>
    <row r="303" spans="1:4" ht="14.25">
      <c r="A303" s="152"/>
      <c r="B303" s="152"/>
      <c r="C303" s="152"/>
      <c r="D303" s="462"/>
    </row>
    <row r="304" spans="1:4" ht="14.25">
      <c r="A304" s="152"/>
      <c r="B304" s="152"/>
      <c r="C304" s="152"/>
      <c r="D304" s="462"/>
    </row>
    <row r="305" spans="1:4" ht="14.25">
      <c r="A305" s="152"/>
      <c r="B305" s="152"/>
      <c r="C305" s="152"/>
      <c r="D305" s="462"/>
    </row>
    <row r="306" spans="1:4" ht="14.25">
      <c r="A306" s="152"/>
      <c r="B306" s="152"/>
      <c r="C306" s="152"/>
      <c r="D306" s="462"/>
    </row>
    <row r="307" spans="1:4" ht="14.25">
      <c r="A307" s="152"/>
      <c r="B307" s="152"/>
      <c r="C307" s="152"/>
      <c r="D307" s="462"/>
    </row>
    <row r="308" spans="1:4" ht="14.25">
      <c r="A308" s="152"/>
      <c r="B308" s="152"/>
      <c r="C308" s="152"/>
      <c r="D308" s="462"/>
    </row>
    <row r="309" spans="1:4" ht="14.25">
      <c r="A309" s="152"/>
      <c r="B309" s="152"/>
      <c r="C309" s="152"/>
      <c r="D309" s="462"/>
    </row>
    <row r="310" spans="1:4" ht="14.25">
      <c r="A310" s="152"/>
      <c r="B310" s="152"/>
      <c r="C310" s="152"/>
      <c r="D310" s="462"/>
    </row>
    <row r="311" spans="1:4" ht="14.25">
      <c r="A311" s="152"/>
      <c r="B311" s="152"/>
      <c r="C311" s="152"/>
      <c r="D311" s="462"/>
    </row>
    <row r="312" spans="1:4" ht="14.25">
      <c r="A312" s="152"/>
      <c r="B312" s="152"/>
      <c r="C312" s="152"/>
      <c r="D312" s="462"/>
    </row>
    <row r="313" spans="1:4" ht="14.25">
      <c r="A313" s="152"/>
      <c r="B313" s="152"/>
      <c r="C313" s="152"/>
      <c r="D313" s="462"/>
    </row>
    <row r="314" spans="1:4" ht="14.25">
      <c r="A314" s="152"/>
      <c r="B314" s="152"/>
      <c r="C314" s="152"/>
      <c r="D314" s="462"/>
    </row>
    <row r="315" spans="1:4" ht="14.25">
      <c r="A315" s="152"/>
      <c r="B315" s="152"/>
      <c r="C315" s="152"/>
      <c r="D315" s="462"/>
    </row>
    <row r="316" spans="1:4" ht="14.25">
      <c r="A316" s="152"/>
      <c r="B316" s="152"/>
      <c r="C316" s="152"/>
      <c r="D316" s="462"/>
    </row>
    <row r="317" spans="1:4" ht="14.25">
      <c r="A317" s="152"/>
      <c r="B317" s="152"/>
      <c r="C317" s="152"/>
      <c r="D317" s="462"/>
    </row>
    <row r="318" spans="1:4" ht="14.25">
      <c r="A318" s="152"/>
      <c r="B318" s="152"/>
      <c r="C318" s="152"/>
      <c r="D318" s="462"/>
    </row>
    <row r="319" spans="1:4" ht="14.25">
      <c r="A319" s="152"/>
      <c r="B319" s="152"/>
      <c r="C319" s="152"/>
      <c r="D319" s="462"/>
    </row>
    <row r="320" spans="1:4" ht="14.25">
      <c r="A320" s="152"/>
      <c r="B320" s="152"/>
      <c r="C320" s="152"/>
      <c r="D320" s="462"/>
    </row>
    <row r="321" spans="1:4" ht="14.25">
      <c r="A321" s="152"/>
      <c r="B321" s="152"/>
      <c r="C321" s="152"/>
      <c r="D321" s="462"/>
    </row>
    <row r="322" spans="1:4" ht="14.25">
      <c r="A322" s="152"/>
      <c r="B322" s="152"/>
      <c r="C322" s="152"/>
      <c r="D322" s="462"/>
    </row>
    <row r="323" spans="1:4" ht="14.25">
      <c r="A323" s="152"/>
      <c r="B323" s="152"/>
      <c r="C323" s="152"/>
      <c r="D323" s="462"/>
    </row>
    <row r="324" spans="1:4" ht="14.25">
      <c r="A324" s="152"/>
      <c r="B324" s="152"/>
      <c r="C324" s="152"/>
      <c r="D324" s="462"/>
    </row>
    <row r="325" spans="1:4" ht="14.25">
      <c r="A325" s="152"/>
      <c r="B325" s="152"/>
      <c r="C325" s="152"/>
      <c r="D325" s="462"/>
    </row>
    <row r="326" spans="1:4" ht="14.25">
      <c r="A326" s="152"/>
      <c r="B326" s="152"/>
      <c r="C326" s="152"/>
      <c r="D326" s="462"/>
    </row>
    <row r="327" spans="1:4" ht="14.25">
      <c r="A327" s="152"/>
      <c r="B327" s="152"/>
      <c r="C327" s="152"/>
      <c r="D327" s="462"/>
    </row>
    <row r="328" spans="1:4" ht="14.25">
      <c r="A328" s="152"/>
      <c r="B328" s="152"/>
      <c r="C328" s="152"/>
      <c r="D328" s="462"/>
    </row>
    <row r="329" spans="1:4" ht="14.25">
      <c r="A329" s="152"/>
      <c r="B329" s="152"/>
      <c r="C329" s="152"/>
      <c r="D329" s="462"/>
    </row>
    <row r="330" spans="1:4" ht="14.25">
      <c r="A330" s="152"/>
      <c r="B330" s="152"/>
      <c r="C330" s="152"/>
      <c r="D330" s="462"/>
    </row>
    <row r="331" spans="1:4" ht="14.25">
      <c r="A331" s="152"/>
      <c r="B331" s="152"/>
      <c r="C331" s="152"/>
      <c r="D331" s="462"/>
    </row>
    <row r="332" spans="1:4" ht="14.25">
      <c r="A332" s="152"/>
      <c r="B332" s="152"/>
      <c r="C332" s="152"/>
      <c r="D332" s="462"/>
    </row>
    <row r="333" spans="1:4" ht="14.25">
      <c r="A333" s="152"/>
      <c r="B333" s="152"/>
      <c r="C333" s="152"/>
      <c r="D333" s="462"/>
    </row>
    <row r="334" spans="1:4" ht="14.25">
      <c r="A334" s="152"/>
      <c r="B334" s="152"/>
      <c r="C334" s="152"/>
      <c r="D334" s="462"/>
    </row>
    <row r="335" spans="1:4" ht="14.25">
      <c r="A335" s="152"/>
      <c r="B335" s="152"/>
      <c r="C335" s="152"/>
      <c r="D335" s="462"/>
    </row>
    <row r="336" spans="1:4" ht="14.25">
      <c r="A336" s="152"/>
      <c r="B336" s="152"/>
      <c r="C336" s="152"/>
      <c r="D336" s="462"/>
    </row>
    <row r="337" spans="1:4" ht="14.25">
      <c r="A337" s="152"/>
      <c r="B337" s="152"/>
      <c r="C337" s="152"/>
      <c r="D337" s="462"/>
    </row>
    <row r="338" spans="1:4" ht="14.25">
      <c r="A338" s="152"/>
      <c r="B338" s="152"/>
      <c r="C338" s="152"/>
      <c r="D338" s="462"/>
    </row>
    <row r="339" spans="1:4" ht="14.25">
      <c r="A339" s="152"/>
      <c r="B339" s="152"/>
      <c r="C339" s="152"/>
      <c r="D339" s="462"/>
    </row>
    <row r="340" spans="1:4" ht="14.25">
      <c r="A340" s="152"/>
      <c r="B340" s="152"/>
      <c r="C340" s="152"/>
      <c r="D340" s="462"/>
    </row>
    <row r="341" spans="1:4" ht="14.25">
      <c r="A341" s="152"/>
      <c r="B341" s="152"/>
      <c r="C341" s="152"/>
      <c r="D341" s="462"/>
    </row>
    <row r="342" spans="1:4" ht="14.25">
      <c r="A342" s="152"/>
      <c r="B342" s="152"/>
      <c r="C342" s="152"/>
      <c r="D342" s="462"/>
    </row>
    <row r="343" spans="1:4" ht="14.25">
      <c r="A343" s="152"/>
      <c r="B343" s="152"/>
      <c r="C343" s="152"/>
      <c r="D343" s="462"/>
    </row>
    <row r="344" spans="1:4" ht="14.25">
      <c r="A344" s="152"/>
      <c r="B344" s="152"/>
      <c r="C344" s="152"/>
      <c r="D344" s="462"/>
    </row>
    <row r="345" spans="1:4" ht="14.25">
      <c r="A345" s="152"/>
      <c r="B345" s="152"/>
      <c r="C345" s="152"/>
      <c r="D345" s="462"/>
    </row>
    <row r="346" spans="1:4" ht="14.25">
      <c r="A346" s="152"/>
      <c r="B346" s="152"/>
      <c r="C346" s="152"/>
      <c r="D346" s="462"/>
    </row>
    <row r="347" spans="1:4" ht="14.25">
      <c r="A347" s="152"/>
      <c r="B347" s="152"/>
      <c r="C347" s="152"/>
      <c r="D347" s="462"/>
    </row>
    <row r="348" spans="1:4" ht="14.25">
      <c r="A348" s="152"/>
      <c r="B348" s="152"/>
      <c r="C348" s="152"/>
      <c r="D348" s="462"/>
    </row>
    <row r="349" spans="1:4" ht="14.25">
      <c r="A349" s="152"/>
      <c r="B349" s="152"/>
      <c r="C349" s="152"/>
      <c r="D349" s="462"/>
    </row>
    <row r="350" spans="1:4" ht="14.25">
      <c r="A350" s="152"/>
      <c r="B350" s="152"/>
      <c r="C350" s="152"/>
      <c r="D350" s="462"/>
    </row>
    <row r="351" spans="1:4" ht="14.25">
      <c r="A351" s="152"/>
      <c r="B351" s="152"/>
      <c r="C351" s="152"/>
      <c r="D351" s="462"/>
    </row>
    <row r="352" spans="1:4" ht="14.25">
      <c r="A352" s="152"/>
      <c r="B352" s="152"/>
      <c r="C352" s="152"/>
      <c r="D352" s="462"/>
    </row>
    <row r="353" spans="1:4" ht="14.25">
      <c r="A353" s="152"/>
      <c r="B353" s="152"/>
      <c r="C353" s="152"/>
      <c r="D353" s="462"/>
    </row>
    <row r="354" spans="1:4" ht="14.25">
      <c r="A354" s="152"/>
      <c r="B354" s="152"/>
      <c r="C354" s="152"/>
      <c r="D354" s="462"/>
    </row>
    <row r="355" spans="1:4" ht="14.25">
      <c r="A355" s="152"/>
      <c r="B355" s="152"/>
      <c r="C355" s="152"/>
      <c r="D355" s="462"/>
    </row>
    <row r="356" spans="1:4" ht="14.25">
      <c r="A356" s="152"/>
      <c r="B356" s="152"/>
      <c r="C356" s="152"/>
      <c r="D356" s="462"/>
    </row>
    <row r="357" spans="1:4" ht="14.25">
      <c r="A357" s="152"/>
      <c r="B357" s="152"/>
      <c r="C357" s="152"/>
      <c r="D357" s="462"/>
    </row>
    <row r="358" spans="1:4" ht="14.25">
      <c r="A358" s="152"/>
      <c r="B358" s="152"/>
      <c r="C358" s="152"/>
      <c r="D358" s="462"/>
    </row>
    <row r="359" spans="1:4" ht="14.25">
      <c r="A359" s="152"/>
      <c r="B359" s="152"/>
      <c r="C359" s="152"/>
      <c r="D359" s="462"/>
    </row>
  </sheetData>
  <sheetProtection/>
  <mergeCells count="22">
    <mergeCell ref="A86:A94"/>
    <mergeCell ref="B86:B94"/>
    <mergeCell ref="A81:A85"/>
    <mergeCell ref="B81:B85"/>
    <mergeCell ref="A59:A67"/>
    <mergeCell ref="B59:B67"/>
    <mergeCell ref="A68:A72"/>
    <mergeCell ref="B68:B72"/>
    <mergeCell ref="A73:A80"/>
    <mergeCell ref="B73:B80"/>
    <mergeCell ref="A36:A45"/>
    <mergeCell ref="B36:B45"/>
    <mergeCell ref="A46:A58"/>
    <mergeCell ref="B46:B58"/>
    <mergeCell ref="A22:A35"/>
    <mergeCell ref="B22:B35"/>
    <mergeCell ref="A3:A4"/>
    <mergeCell ref="B3:B4"/>
    <mergeCell ref="C3:C4"/>
    <mergeCell ref="D3:D4"/>
    <mergeCell ref="A5:A21"/>
    <mergeCell ref="B5:B21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38.875" style="0" customWidth="1"/>
    <col min="2" max="2" width="44.375" style="0" customWidth="1"/>
    <col min="5" max="5" width="11.875" style="0" customWidth="1"/>
  </cols>
  <sheetData>
    <row r="1" ht="12.75">
      <c r="C1" s="581"/>
    </row>
    <row r="2" spans="1:6" ht="12.75">
      <c r="A2" s="624" t="s">
        <v>845</v>
      </c>
      <c r="B2" s="625"/>
      <c r="C2" s="625"/>
      <c r="D2" s="625"/>
      <c r="E2" s="625"/>
      <c r="F2" s="625"/>
    </row>
    <row r="3" spans="1:3" ht="13.5" thickBot="1">
      <c r="A3" s="581"/>
      <c r="C3" s="581"/>
    </row>
    <row r="4" spans="1:6" ht="13.5" thickBot="1">
      <c r="A4" s="626" t="s">
        <v>846</v>
      </c>
      <c r="B4" s="626" t="s">
        <v>824</v>
      </c>
      <c r="C4" s="626" t="s">
        <v>133</v>
      </c>
      <c r="D4" s="628" t="s">
        <v>847</v>
      </c>
      <c r="E4" s="629"/>
      <c r="F4" s="630"/>
    </row>
    <row r="5" spans="1:6" ht="26.25" thickBot="1">
      <c r="A5" s="627"/>
      <c r="B5" s="627"/>
      <c r="C5" s="627"/>
      <c r="D5" s="582" t="s">
        <v>848</v>
      </c>
      <c r="E5" s="582" t="s">
        <v>849</v>
      </c>
      <c r="F5" s="582" t="s">
        <v>850</v>
      </c>
    </row>
    <row r="6" spans="1:6" ht="13.5" thickBot="1">
      <c r="A6" s="583" t="s">
        <v>851</v>
      </c>
      <c r="B6" s="584" t="s">
        <v>852</v>
      </c>
      <c r="C6" s="582">
        <v>1</v>
      </c>
      <c r="D6" s="584" t="s">
        <v>853</v>
      </c>
      <c r="E6" s="584" t="s">
        <v>854</v>
      </c>
      <c r="F6" s="584" t="s">
        <v>855</v>
      </c>
    </row>
    <row r="7" spans="1:6" ht="26.25" thickBot="1">
      <c r="A7" s="583" t="s">
        <v>851</v>
      </c>
      <c r="B7" s="584" t="s">
        <v>856</v>
      </c>
      <c r="C7" s="582">
        <v>2</v>
      </c>
      <c r="D7" s="584" t="s">
        <v>857</v>
      </c>
      <c r="E7" s="584" t="s">
        <v>858</v>
      </c>
      <c r="F7" s="584" t="s">
        <v>859</v>
      </c>
    </row>
    <row r="8" spans="1:6" ht="13.5" thickBot="1">
      <c r="A8" s="583" t="s">
        <v>851</v>
      </c>
      <c r="B8" s="584" t="s">
        <v>860</v>
      </c>
      <c r="C8" s="582">
        <v>3</v>
      </c>
      <c r="D8" s="584" t="s">
        <v>861</v>
      </c>
      <c r="E8" s="584" t="s">
        <v>862</v>
      </c>
      <c r="F8" s="584" t="s">
        <v>863</v>
      </c>
    </row>
    <row r="9" spans="1:6" ht="26.25" thickBot="1">
      <c r="A9" s="583" t="s">
        <v>864</v>
      </c>
      <c r="B9" s="584" t="s">
        <v>865</v>
      </c>
      <c r="C9" s="582">
        <v>4</v>
      </c>
      <c r="D9" s="584" t="s">
        <v>866</v>
      </c>
      <c r="E9" s="584" t="s">
        <v>867</v>
      </c>
      <c r="F9" s="584"/>
    </row>
    <row r="10" spans="1:6" ht="13.5" thickBot="1">
      <c r="A10" s="583" t="s">
        <v>868</v>
      </c>
      <c r="B10" s="584" t="s">
        <v>869</v>
      </c>
      <c r="C10" s="582">
        <v>5</v>
      </c>
      <c r="D10" s="584" t="s">
        <v>870</v>
      </c>
      <c r="E10" s="584" t="s">
        <v>871</v>
      </c>
      <c r="F10" s="584"/>
    </row>
    <row r="11" spans="1:6" ht="13.5" thickBot="1">
      <c r="A11" s="583" t="s">
        <v>872</v>
      </c>
      <c r="B11" s="584" t="s">
        <v>873</v>
      </c>
      <c r="C11" s="582">
        <v>6</v>
      </c>
      <c r="D11" s="584" t="s">
        <v>874</v>
      </c>
      <c r="E11" s="584" t="s">
        <v>875</v>
      </c>
      <c r="F11" s="584"/>
    </row>
    <row r="12" spans="1:6" ht="13.5" thickBot="1">
      <c r="A12" s="583" t="s">
        <v>876</v>
      </c>
      <c r="B12" s="584" t="s">
        <v>877</v>
      </c>
      <c r="C12" s="582">
        <v>7</v>
      </c>
      <c r="D12" s="584" t="s">
        <v>878</v>
      </c>
      <c r="E12" s="584"/>
      <c r="F12" s="584"/>
    </row>
    <row r="13" spans="1:3" ht="15.75">
      <c r="A13" s="585"/>
      <c r="C13" s="581"/>
    </row>
    <row r="14" ht="12.75">
      <c r="C14" s="581"/>
    </row>
    <row r="15" spans="1:6" ht="12.75">
      <c r="A15" s="624" t="s">
        <v>879</v>
      </c>
      <c r="B15" s="625"/>
      <c r="C15" s="625"/>
      <c r="D15" s="625"/>
      <c r="E15" s="625"/>
      <c r="F15" s="625"/>
    </row>
    <row r="16" spans="1:3" ht="13.5" thickBot="1">
      <c r="A16" s="581"/>
      <c r="C16" s="581"/>
    </row>
    <row r="17" spans="1:6" ht="13.5" thickBot="1">
      <c r="A17" s="626" t="s">
        <v>846</v>
      </c>
      <c r="B17" s="626" t="s">
        <v>824</v>
      </c>
      <c r="C17" s="626" t="s">
        <v>133</v>
      </c>
      <c r="D17" s="628" t="s">
        <v>847</v>
      </c>
      <c r="E17" s="629"/>
      <c r="F17" s="630"/>
    </row>
    <row r="18" spans="1:6" ht="26.25" thickBot="1">
      <c r="A18" s="627"/>
      <c r="B18" s="627"/>
      <c r="C18" s="627"/>
      <c r="D18" s="582" t="s">
        <v>848</v>
      </c>
      <c r="E18" s="582" t="s">
        <v>849</v>
      </c>
      <c r="F18" s="582" t="s">
        <v>850</v>
      </c>
    </row>
    <row r="19" spans="1:6" ht="13.5" thickBot="1">
      <c r="A19" s="583" t="s">
        <v>880</v>
      </c>
      <c r="B19" s="584" t="s">
        <v>881</v>
      </c>
      <c r="C19" s="582">
        <v>1</v>
      </c>
      <c r="D19" s="584" t="s">
        <v>882</v>
      </c>
      <c r="E19" s="584" t="s">
        <v>883</v>
      </c>
      <c r="F19" s="584"/>
    </row>
    <row r="20" spans="1:6" ht="26.25" thickBot="1">
      <c r="A20" s="583" t="s">
        <v>884</v>
      </c>
      <c r="B20" s="584" t="s">
        <v>885</v>
      </c>
      <c r="C20" s="582">
        <v>2</v>
      </c>
      <c r="D20" s="584" t="s">
        <v>886</v>
      </c>
      <c r="E20" s="584" t="s">
        <v>887</v>
      </c>
      <c r="F20" s="584" t="s">
        <v>888</v>
      </c>
    </row>
    <row r="21" spans="1:6" ht="26.25" thickBot="1">
      <c r="A21" s="583" t="s">
        <v>889</v>
      </c>
      <c r="B21" s="584" t="s">
        <v>890</v>
      </c>
      <c r="C21" s="582">
        <v>3</v>
      </c>
      <c r="D21" s="584" t="s">
        <v>891</v>
      </c>
      <c r="E21" s="584" t="s">
        <v>892</v>
      </c>
      <c r="F21" s="584"/>
    </row>
    <row r="22" spans="1:6" ht="13.5" thickBot="1">
      <c r="A22" s="583" t="s">
        <v>893</v>
      </c>
      <c r="B22" s="584" t="s">
        <v>894</v>
      </c>
      <c r="C22" s="582">
        <v>4</v>
      </c>
      <c r="D22" s="584" t="s">
        <v>895</v>
      </c>
      <c r="E22" s="584" t="s">
        <v>896</v>
      </c>
      <c r="F22" s="584"/>
    </row>
    <row r="23" spans="1:3" ht="15.75">
      <c r="A23" s="585"/>
      <c r="C23" s="581"/>
    </row>
    <row r="24" ht="12.75">
      <c r="C24" s="581"/>
    </row>
    <row r="25" spans="1:6" ht="12.75">
      <c r="A25" s="624" t="s">
        <v>897</v>
      </c>
      <c r="B25" s="625"/>
      <c r="C25" s="625"/>
      <c r="D25" s="625"/>
      <c r="E25" s="625"/>
      <c r="F25" s="625"/>
    </row>
    <row r="26" spans="1:3" ht="13.5" thickBot="1">
      <c r="A26" s="581"/>
      <c r="C26" s="581"/>
    </row>
    <row r="27" spans="1:6" ht="13.5" thickBot="1">
      <c r="A27" s="626" t="s">
        <v>846</v>
      </c>
      <c r="B27" s="626" t="s">
        <v>824</v>
      </c>
      <c r="C27" s="626" t="s">
        <v>133</v>
      </c>
      <c r="D27" s="628" t="s">
        <v>847</v>
      </c>
      <c r="E27" s="629"/>
      <c r="F27" s="630"/>
    </row>
    <row r="28" spans="1:6" ht="26.25" thickBot="1">
      <c r="A28" s="627"/>
      <c r="B28" s="627"/>
      <c r="C28" s="627"/>
      <c r="D28" s="582" t="s">
        <v>848</v>
      </c>
      <c r="E28" s="582" t="s">
        <v>849</v>
      </c>
      <c r="F28" s="582" t="s">
        <v>850</v>
      </c>
    </row>
    <row r="29" spans="1:6" ht="26.25" thickBot="1">
      <c r="A29" s="583" t="s">
        <v>898</v>
      </c>
      <c r="B29" s="584" t="s">
        <v>825</v>
      </c>
      <c r="C29" s="582">
        <v>1</v>
      </c>
      <c r="D29" s="584" t="s">
        <v>899</v>
      </c>
      <c r="E29" s="584" t="s">
        <v>900</v>
      </c>
      <c r="F29" s="584" t="s">
        <v>901</v>
      </c>
    </row>
    <row r="30" spans="1:6" ht="26.25" thickBot="1">
      <c r="A30" s="583" t="s">
        <v>898</v>
      </c>
      <c r="B30" s="584" t="s">
        <v>902</v>
      </c>
      <c r="C30" s="582">
        <v>2</v>
      </c>
      <c r="D30" s="584" t="s">
        <v>903</v>
      </c>
      <c r="E30" s="584" t="s">
        <v>904</v>
      </c>
      <c r="F30" s="584" t="s">
        <v>905</v>
      </c>
    </row>
    <row r="31" spans="1:6" ht="26.25" thickBot="1">
      <c r="A31" s="583" t="s">
        <v>898</v>
      </c>
      <c r="B31" s="584" t="s">
        <v>906</v>
      </c>
      <c r="C31" s="582">
        <v>3</v>
      </c>
      <c r="D31" s="584" t="s">
        <v>907</v>
      </c>
      <c r="E31" s="584" t="s">
        <v>908</v>
      </c>
      <c r="F31" s="584" t="s">
        <v>909</v>
      </c>
    </row>
    <row r="32" spans="1:6" ht="13.5" thickBot="1">
      <c r="A32" s="583" t="s">
        <v>910</v>
      </c>
      <c r="B32" s="584" t="s">
        <v>911</v>
      </c>
      <c r="C32" s="582">
        <v>4</v>
      </c>
      <c r="D32" s="584" t="s">
        <v>912</v>
      </c>
      <c r="E32" s="584" t="s">
        <v>913</v>
      </c>
      <c r="F32" s="584" t="s">
        <v>914</v>
      </c>
    </row>
    <row r="33" spans="1:6" ht="26.25" thickBot="1">
      <c r="A33" s="583" t="s">
        <v>915</v>
      </c>
      <c r="B33" s="584" t="s">
        <v>916</v>
      </c>
      <c r="C33" s="582">
        <v>5</v>
      </c>
      <c r="D33" s="584" t="s">
        <v>917</v>
      </c>
      <c r="E33" s="584" t="s">
        <v>918</v>
      </c>
      <c r="F33" s="584"/>
    </row>
    <row r="34" spans="1:6" ht="13.5" thickBot="1">
      <c r="A34" s="583" t="s">
        <v>919</v>
      </c>
      <c r="B34" s="584" t="s">
        <v>920</v>
      </c>
      <c r="C34" s="582">
        <v>6</v>
      </c>
      <c r="D34" s="584" t="s">
        <v>921</v>
      </c>
      <c r="E34" s="584" t="s">
        <v>922</v>
      </c>
      <c r="F34" s="584" t="s">
        <v>923</v>
      </c>
    </row>
    <row r="35" spans="1:6" ht="13.5" thickBot="1">
      <c r="A35" s="583" t="s">
        <v>924</v>
      </c>
      <c r="B35" s="584" t="s">
        <v>925</v>
      </c>
      <c r="C35" s="582">
        <v>7</v>
      </c>
      <c r="D35" s="584" t="s">
        <v>926</v>
      </c>
      <c r="E35" s="584" t="s">
        <v>927</v>
      </c>
      <c r="F35" s="584" t="s">
        <v>928</v>
      </c>
    </row>
    <row r="36" spans="1:3" ht="15.75">
      <c r="A36" s="585"/>
      <c r="C36" s="581"/>
    </row>
    <row r="37" ht="12.75">
      <c r="C37" s="581"/>
    </row>
    <row r="38" spans="1:6" ht="12.75">
      <c r="A38" s="624" t="s">
        <v>929</v>
      </c>
      <c r="B38" s="625"/>
      <c r="C38" s="625"/>
      <c r="D38" s="625"/>
      <c r="E38" s="625"/>
      <c r="F38" s="625"/>
    </row>
    <row r="39" spans="1:3" ht="13.5" thickBot="1">
      <c r="A39" s="581"/>
      <c r="C39" s="581"/>
    </row>
    <row r="40" spans="1:6" ht="13.5" thickBot="1">
      <c r="A40" s="626" t="s">
        <v>846</v>
      </c>
      <c r="B40" s="626" t="s">
        <v>824</v>
      </c>
      <c r="C40" s="626" t="s">
        <v>133</v>
      </c>
      <c r="D40" s="628" t="s">
        <v>847</v>
      </c>
      <c r="E40" s="629"/>
      <c r="F40" s="630"/>
    </row>
    <row r="41" spans="1:6" ht="26.25" thickBot="1">
      <c r="A41" s="627"/>
      <c r="B41" s="627"/>
      <c r="C41" s="627"/>
      <c r="D41" s="582" t="s">
        <v>848</v>
      </c>
      <c r="E41" s="582" t="s">
        <v>849</v>
      </c>
      <c r="F41" s="582" t="s">
        <v>850</v>
      </c>
    </row>
    <row r="42" spans="1:6" ht="13.5" thickBot="1">
      <c r="A42" s="583" t="s">
        <v>930</v>
      </c>
      <c r="B42" s="584" t="s">
        <v>931</v>
      </c>
      <c r="C42" s="582">
        <v>1</v>
      </c>
      <c r="D42" s="584" t="s">
        <v>932</v>
      </c>
      <c r="E42" s="584" t="s">
        <v>933</v>
      </c>
      <c r="F42" s="584" t="s">
        <v>934</v>
      </c>
    </row>
    <row r="43" spans="1:6" ht="13.5" thickBot="1">
      <c r="A43" s="583" t="s">
        <v>935</v>
      </c>
      <c r="B43" s="584" t="s">
        <v>936</v>
      </c>
      <c r="C43" s="582">
        <v>2</v>
      </c>
      <c r="D43" s="584" t="s">
        <v>937</v>
      </c>
      <c r="E43" s="584" t="s">
        <v>938</v>
      </c>
      <c r="F43" s="584" t="s">
        <v>939</v>
      </c>
    </row>
    <row r="44" spans="1:6" ht="26.25" thickBot="1">
      <c r="A44" s="583" t="s">
        <v>940</v>
      </c>
      <c r="B44" s="584" t="s">
        <v>941</v>
      </c>
      <c r="C44" s="582">
        <v>3</v>
      </c>
      <c r="D44" s="584" t="s">
        <v>942</v>
      </c>
      <c r="E44" s="584" t="s">
        <v>943</v>
      </c>
      <c r="F44" s="584" t="s">
        <v>944</v>
      </c>
    </row>
    <row r="45" spans="1:6" ht="13.5" thickBot="1">
      <c r="A45" s="583" t="s">
        <v>945</v>
      </c>
      <c r="B45" s="584" t="s">
        <v>946</v>
      </c>
      <c r="C45" s="582">
        <v>4</v>
      </c>
      <c r="D45" s="584" t="s">
        <v>947</v>
      </c>
      <c r="E45" s="584" t="s">
        <v>948</v>
      </c>
      <c r="F45" s="584" t="s">
        <v>949</v>
      </c>
    </row>
    <row r="46" spans="1:6" ht="13.5" thickBot="1">
      <c r="A46" s="583" t="s">
        <v>950</v>
      </c>
      <c r="B46" s="584" t="s">
        <v>951</v>
      </c>
      <c r="C46" s="582">
        <v>5</v>
      </c>
      <c r="D46" s="584" t="s">
        <v>952</v>
      </c>
      <c r="E46" s="584" t="s">
        <v>953</v>
      </c>
      <c r="F46" s="584" t="s">
        <v>954</v>
      </c>
    </row>
    <row r="47" spans="1:6" ht="13.5" thickBot="1">
      <c r="A47" s="583" t="s">
        <v>955</v>
      </c>
      <c r="B47" s="584" t="s">
        <v>956</v>
      </c>
      <c r="C47" s="582">
        <v>6</v>
      </c>
      <c r="D47" s="584" t="s">
        <v>957</v>
      </c>
      <c r="E47" s="584" t="s">
        <v>958</v>
      </c>
      <c r="F47" s="584" t="s">
        <v>959</v>
      </c>
    </row>
    <row r="48" spans="1:6" ht="13.5" thickBot="1">
      <c r="A48" s="583" t="s">
        <v>960</v>
      </c>
      <c r="B48" s="584" t="s">
        <v>961</v>
      </c>
      <c r="C48" s="582">
        <v>7</v>
      </c>
      <c r="D48" s="584" t="s">
        <v>962</v>
      </c>
      <c r="E48" s="584" t="s">
        <v>963</v>
      </c>
      <c r="F48" s="584"/>
    </row>
    <row r="49" spans="1:3" ht="15.75">
      <c r="A49" s="585"/>
      <c r="C49" s="581"/>
    </row>
    <row r="50" ht="12.75">
      <c r="C50" s="581"/>
    </row>
    <row r="51" spans="1:6" ht="12.75">
      <c r="A51" s="624" t="s">
        <v>964</v>
      </c>
      <c r="B51" s="625"/>
      <c r="C51" s="625"/>
      <c r="D51" s="625"/>
      <c r="E51" s="625"/>
      <c r="F51" s="625"/>
    </row>
    <row r="52" spans="1:3" ht="13.5" thickBot="1">
      <c r="A52" s="581"/>
      <c r="C52" s="581"/>
    </row>
    <row r="53" spans="1:6" ht="13.5" thickBot="1">
      <c r="A53" s="626" t="s">
        <v>846</v>
      </c>
      <c r="B53" s="626" t="s">
        <v>824</v>
      </c>
      <c r="C53" s="626" t="s">
        <v>133</v>
      </c>
      <c r="D53" s="628" t="s">
        <v>847</v>
      </c>
      <c r="E53" s="629"/>
      <c r="F53" s="630"/>
    </row>
    <row r="54" spans="1:6" ht="26.25" thickBot="1">
      <c r="A54" s="627"/>
      <c r="B54" s="627"/>
      <c r="C54" s="627"/>
      <c r="D54" s="582" t="s">
        <v>848</v>
      </c>
      <c r="E54" s="582" t="s">
        <v>849</v>
      </c>
      <c r="F54" s="582" t="s">
        <v>850</v>
      </c>
    </row>
    <row r="55" spans="1:6" ht="13.5" thickBot="1">
      <c r="A55" s="583" t="s">
        <v>965</v>
      </c>
      <c r="B55" s="584" t="s">
        <v>966</v>
      </c>
      <c r="C55" s="582">
        <v>1</v>
      </c>
      <c r="D55" s="584" t="s">
        <v>967</v>
      </c>
      <c r="E55" s="584" t="s">
        <v>968</v>
      </c>
      <c r="F55" s="584"/>
    </row>
    <row r="56" spans="1:6" ht="13.5" thickBot="1">
      <c r="A56" s="583" t="s">
        <v>969</v>
      </c>
      <c r="B56" s="584" t="s">
        <v>970</v>
      </c>
      <c r="C56" s="582">
        <v>2</v>
      </c>
      <c r="D56" s="584" t="s">
        <v>971</v>
      </c>
      <c r="E56" s="584" t="s">
        <v>972</v>
      </c>
      <c r="F56" s="584"/>
    </row>
    <row r="57" spans="1:6" ht="13.5" thickBot="1">
      <c r="A57" s="583" t="s">
        <v>969</v>
      </c>
      <c r="B57" s="584" t="s">
        <v>973</v>
      </c>
      <c r="C57" s="582">
        <v>3</v>
      </c>
      <c r="D57" s="584" t="s">
        <v>974</v>
      </c>
      <c r="E57" s="584" t="s">
        <v>975</v>
      </c>
      <c r="F57" s="584"/>
    </row>
    <row r="58" spans="1:6" ht="13.5" thickBot="1">
      <c r="A58" s="583" t="s">
        <v>976</v>
      </c>
      <c r="B58" s="584" t="s">
        <v>977</v>
      </c>
      <c r="C58" s="582">
        <v>4</v>
      </c>
      <c r="D58" s="584" t="s">
        <v>978</v>
      </c>
      <c r="E58" s="584" t="s">
        <v>979</v>
      </c>
      <c r="F58" s="584"/>
    </row>
    <row r="59" spans="1:6" ht="13.5" thickBot="1">
      <c r="A59" s="583" t="s">
        <v>980</v>
      </c>
      <c r="B59" s="584" t="s">
        <v>981</v>
      </c>
      <c r="C59" s="582">
        <v>5</v>
      </c>
      <c r="D59" s="584" t="s">
        <v>982</v>
      </c>
      <c r="E59" s="584"/>
      <c r="F59" s="584"/>
    </row>
    <row r="60" spans="1:3" ht="15.75">
      <c r="A60" s="585"/>
      <c r="C60" s="581"/>
    </row>
    <row r="61" ht="12.75">
      <c r="C61" s="581"/>
    </row>
    <row r="62" spans="1:6" ht="12.75">
      <c r="A62" s="624" t="s">
        <v>983</v>
      </c>
      <c r="B62" s="625"/>
      <c r="C62" s="625"/>
      <c r="D62" s="625"/>
      <c r="E62" s="625"/>
      <c r="F62" s="625"/>
    </row>
    <row r="63" spans="1:3" ht="13.5" thickBot="1">
      <c r="A63" s="581"/>
      <c r="C63" s="581"/>
    </row>
    <row r="64" spans="1:6" ht="13.5" thickBot="1">
      <c r="A64" s="626" t="s">
        <v>846</v>
      </c>
      <c r="B64" s="626" t="s">
        <v>824</v>
      </c>
      <c r="C64" s="626" t="s">
        <v>133</v>
      </c>
      <c r="D64" s="628" t="s">
        <v>847</v>
      </c>
      <c r="E64" s="629"/>
      <c r="F64" s="630"/>
    </row>
    <row r="65" spans="1:6" ht="26.25" thickBot="1">
      <c r="A65" s="627"/>
      <c r="B65" s="627"/>
      <c r="C65" s="627"/>
      <c r="D65" s="582" t="s">
        <v>848</v>
      </c>
      <c r="E65" s="582" t="s">
        <v>849</v>
      </c>
      <c r="F65" s="582" t="s">
        <v>850</v>
      </c>
    </row>
    <row r="66" spans="1:6" ht="13.5" thickBot="1">
      <c r="A66" s="583" t="s">
        <v>984</v>
      </c>
      <c r="B66" s="584" t="s">
        <v>985</v>
      </c>
      <c r="C66" s="582">
        <v>1</v>
      </c>
      <c r="D66" s="584" t="s">
        <v>986</v>
      </c>
      <c r="E66" s="584" t="s">
        <v>987</v>
      </c>
      <c r="F66" s="584"/>
    </row>
    <row r="67" spans="1:6" ht="13.5" thickBot="1">
      <c r="A67" s="583" t="s">
        <v>988</v>
      </c>
      <c r="B67" s="584" t="s">
        <v>989</v>
      </c>
      <c r="C67" s="582">
        <v>2</v>
      </c>
      <c r="D67" s="584"/>
      <c r="E67" s="584" t="s">
        <v>990</v>
      </c>
      <c r="F67" s="584"/>
    </row>
    <row r="68" spans="1:6" ht="13.5" thickBot="1">
      <c r="A68" s="583" t="s">
        <v>991</v>
      </c>
      <c r="B68" s="584" t="s">
        <v>992</v>
      </c>
      <c r="C68" s="582">
        <v>3</v>
      </c>
      <c r="D68" s="584" t="s">
        <v>993</v>
      </c>
      <c r="E68" s="584" t="s">
        <v>994</v>
      </c>
      <c r="F68" s="584"/>
    </row>
    <row r="69" spans="1:6" ht="26.25" thickBot="1">
      <c r="A69" s="583" t="s">
        <v>995</v>
      </c>
      <c r="B69" s="584" t="s">
        <v>996</v>
      </c>
      <c r="C69" s="582">
        <v>4</v>
      </c>
      <c r="D69" s="584" t="s">
        <v>997</v>
      </c>
      <c r="E69" s="584" t="s">
        <v>998</v>
      </c>
      <c r="F69" s="584"/>
    </row>
    <row r="70" spans="1:6" ht="13.5" thickBot="1">
      <c r="A70" s="583" t="s">
        <v>999</v>
      </c>
      <c r="B70" s="584" t="s">
        <v>1000</v>
      </c>
      <c r="C70" s="582">
        <v>5</v>
      </c>
      <c r="D70" s="584" t="s">
        <v>1001</v>
      </c>
      <c r="E70" s="584" t="s">
        <v>1002</v>
      </c>
      <c r="F70" s="584"/>
    </row>
    <row r="71" spans="1:6" ht="13.5" thickBot="1">
      <c r="A71" s="583" t="s">
        <v>999</v>
      </c>
      <c r="B71" s="584" t="s">
        <v>1003</v>
      </c>
      <c r="C71" s="582">
        <v>6</v>
      </c>
      <c r="D71" s="584" t="s">
        <v>1004</v>
      </c>
      <c r="E71" s="584" t="s">
        <v>1005</v>
      </c>
      <c r="F71" s="584"/>
    </row>
    <row r="72" spans="1:6" ht="13.5" thickBot="1">
      <c r="A72" s="583" t="s">
        <v>999</v>
      </c>
      <c r="B72" s="584" t="s">
        <v>1006</v>
      </c>
      <c r="C72" s="582">
        <v>7</v>
      </c>
      <c r="D72" s="584" t="s">
        <v>1007</v>
      </c>
      <c r="E72" s="584" t="s">
        <v>1008</v>
      </c>
      <c r="F72" s="584"/>
    </row>
    <row r="73" spans="1:6" ht="13.5" thickBot="1">
      <c r="A73" s="583" t="s">
        <v>999</v>
      </c>
      <c r="B73" s="584" t="s">
        <v>1009</v>
      </c>
      <c r="C73" s="582">
        <v>8</v>
      </c>
      <c r="D73" s="584" t="s">
        <v>1010</v>
      </c>
      <c r="E73" s="584" t="s">
        <v>1011</v>
      </c>
      <c r="F73" s="584"/>
    </row>
    <row r="74" spans="1:6" ht="13.5" thickBot="1">
      <c r="A74" s="583" t="s">
        <v>1012</v>
      </c>
      <c r="B74" s="584" t="s">
        <v>1013</v>
      </c>
      <c r="C74" s="582">
        <v>9</v>
      </c>
      <c r="D74" s="584" t="s">
        <v>1014</v>
      </c>
      <c r="E74" s="584" t="s">
        <v>1015</v>
      </c>
      <c r="F74" s="584"/>
    </row>
    <row r="75" spans="1:6" ht="26.25" thickBot="1">
      <c r="A75" s="583" t="s">
        <v>1016</v>
      </c>
      <c r="B75" s="584" t="s">
        <v>1017</v>
      </c>
      <c r="C75" s="582">
        <v>10</v>
      </c>
      <c r="D75" s="584" t="s">
        <v>1018</v>
      </c>
      <c r="E75" s="584" t="s">
        <v>1019</v>
      </c>
      <c r="F75" s="584"/>
    </row>
    <row r="76" spans="1:6" ht="26.25" thickBot="1">
      <c r="A76" s="583" t="s">
        <v>1020</v>
      </c>
      <c r="B76" s="584" t="s">
        <v>1021</v>
      </c>
      <c r="C76" s="582">
        <v>11</v>
      </c>
      <c r="D76" s="584" t="s">
        <v>1022</v>
      </c>
      <c r="E76" s="586"/>
      <c r="F76" s="584"/>
    </row>
  </sheetData>
  <sheetProtection/>
  <mergeCells count="30">
    <mergeCell ref="A53:A54"/>
    <mergeCell ref="B53:B54"/>
    <mergeCell ref="C53:C54"/>
    <mergeCell ref="D53:F53"/>
    <mergeCell ref="A62:F62"/>
    <mergeCell ref="A64:A65"/>
    <mergeCell ref="B64:B65"/>
    <mergeCell ref="C64:C65"/>
    <mergeCell ref="D64:F64"/>
    <mergeCell ref="A38:F38"/>
    <mergeCell ref="A40:A41"/>
    <mergeCell ref="B40:B41"/>
    <mergeCell ref="C40:C41"/>
    <mergeCell ref="D40:F40"/>
    <mergeCell ref="A51:F51"/>
    <mergeCell ref="A17:A18"/>
    <mergeCell ref="B17:B18"/>
    <mergeCell ref="C17:C18"/>
    <mergeCell ref="D17:F17"/>
    <mergeCell ref="A25:F25"/>
    <mergeCell ref="A27:A28"/>
    <mergeCell ref="B27:B28"/>
    <mergeCell ref="C27:C28"/>
    <mergeCell ref="D27:F27"/>
    <mergeCell ref="A2:F2"/>
    <mergeCell ref="A4:A5"/>
    <mergeCell ref="B4:B5"/>
    <mergeCell ref="C4:C5"/>
    <mergeCell ref="D4:F4"/>
    <mergeCell ref="A15:F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103</v>
      </c>
      <c r="B1" s="139" t="str">
        <f>CONCATENATE(B4,"-",B7,B20,B2)</f>
        <v>Е-420с</v>
      </c>
    </row>
    <row r="2" spans="1:2" ht="24" thickBot="1">
      <c r="A2" s="140" t="s">
        <v>820</v>
      </c>
      <c r="B2" s="141" t="s">
        <v>828</v>
      </c>
    </row>
    <row r="3" spans="1:2" ht="24" thickBot="1">
      <c r="A3" s="142" t="s">
        <v>768</v>
      </c>
      <c r="B3" s="143" t="s">
        <v>767</v>
      </c>
    </row>
    <row r="4" spans="1:2" ht="24" thickBot="1">
      <c r="A4" s="142" t="s">
        <v>821</v>
      </c>
      <c r="B4" s="559" t="s">
        <v>162</v>
      </c>
    </row>
    <row r="5" spans="1:2" ht="23.25">
      <c r="A5" s="463"/>
      <c r="B5" s="144"/>
    </row>
    <row r="6" spans="1:4" ht="24" thickBot="1">
      <c r="A6" s="560"/>
      <c r="B6" s="561"/>
      <c r="D6" s="153"/>
    </row>
    <row r="7" spans="1:4" ht="23.25">
      <c r="A7" s="562" t="s">
        <v>822</v>
      </c>
      <c r="B7" s="563" t="s">
        <v>813</v>
      </c>
      <c r="D7" s="153"/>
    </row>
    <row r="8" spans="1:4" ht="24" thickBot="1">
      <c r="A8" s="564" t="s">
        <v>824</v>
      </c>
      <c r="B8" s="565" t="s">
        <v>911</v>
      </c>
      <c r="D8" s="153"/>
    </row>
    <row r="9" spans="1:4" ht="23.25">
      <c r="A9" s="566" t="s">
        <v>106</v>
      </c>
      <c r="B9" s="567" t="s">
        <v>224</v>
      </c>
      <c r="D9" s="153"/>
    </row>
    <row r="10" spans="1:2" ht="24" thickBot="1">
      <c r="A10" s="164" t="s">
        <v>107</v>
      </c>
      <c r="B10" s="145" t="s">
        <v>225</v>
      </c>
    </row>
    <row r="11" spans="1:2" ht="23.25">
      <c r="A11" s="394" t="s">
        <v>110</v>
      </c>
      <c r="B11" s="163" t="s">
        <v>1024</v>
      </c>
    </row>
    <row r="12" spans="1:2" ht="24.75" customHeight="1" thickBot="1">
      <c r="A12" s="395" t="s">
        <v>111</v>
      </c>
      <c r="B12" s="146" t="s">
        <v>1025</v>
      </c>
    </row>
    <row r="13" spans="1:2" ht="24" thickBot="1">
      <c r="A13" s="147"/>
      <c r="B13" s="148"/>
    </row>
    <row r="14" spans="1:2" ht="24" thickBot="1">
      <c r="A14" s="147"/>
      <c r="B14" s="148"/>
    </row>
    <row r="15" spans="1:6" ht="24" thickBot="1">
      <c r="A15" s="407" t="s">
        <v>163</v>
      </c>
      <c r="B15" s="149" t="s">
        <v>221</v>
      </c>
      <c r="E15" s="153"/>
      <c r="F15" s="153"/>
    </row>
    <row r="16" spans="1:2" ht="23.25">
      <c r="A16" s="408" t="s">
        <v>108</v>
      </c>
      <c r="B16" s="179" t="s">
        <v>1026</v>
      </c>
    </row>
    <row r="17" spans="1:6" ht="24" thickBot="1">
      <c r="A17" s="171"/>
      <c r="B17" s="172"/>
      <c r="F17" s="153"/>
    </row>
    <row r="18" spans="1:2" ht="23.25">
      <c r="A18" s="464"/>
      <c r="B18" s="173"/>
    </row>
    <row r="19" spans="1:2" ht="24" thickBot="1">
      <c r="A19" s="465"/>
      <c r="B19" s="174"/>
    </row>
    <row r="20" spans="1:2" ht="24" thickBot="1">
      <c r="A20" s="176" t="s">
        <v>826</v>
      </c>
      <c r="B20" s="150" t="s">
        <v>827</v>
      </c>
    </row>
    <row r="21" spans="1:2" ht="24" thickBot="1">
      <c r="A21" s="175"/>
      <c r="B21" s="151"/>
    </row>
    <row r="22" spans="1:2" s="152" customFormat="1" ht="24" thickBot="1">
      <c r="A22" s="177" t="s">
        <v>104</v>
      </c>
      <c r="B22" s="178"/>
    </row>
    <row r="23" spans="1:2" ht="12.75">
      <c r="A23" s="204"/>
      <c r="B23" s="204"/>
    </row>
    <row r="24" spans="1:2" ht="20.25">
      <c r="A24" s="205" t="s">
        <v>829</v>
      </c>
      <c r="B24" s="204"/>
    </row>
  </sheetData>
  <sheetProtection password="CC79" sheet="1" formatCells="0" formatColumns="0" formatRows="0" insertColumns="0" insertRows="0"/>
  <protectedRanges>
    <protectedRange sqref="B2 B17 B20" name="данні для навчаних планів_1_4"/>
    <protectedRange sqref="B16" name="данні для навчаних планів_1_1_1"/>
    <protectedRange sqref="B4 B6" name="данні для навчаних планів_1_2_1"/>
    <protectedRange sqref="B12 B9:B10" name="данні для навчаних планів_1_3_1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4"/>
  <sheetViews>
    <sheetView showZeros="0" view="pageBreakPreview" zoomScale="65" zoomScaleNormal="50" zoomScaleSheetLayoutView="65" zoomScalePageLayoutView="0" workbookViewId="0" topLeftCell="A7">
      <selection activeCell="F10" sqref="F10:L10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5" width="4.375" style="39" customWidth="1"/>
    <col min="16" max="16" width="4.625" style="39" customWidth="1"/>
    <col min="17" max="19" width="4.625" style="8" customWidth="1"/>
    <col min="20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7" width="4.375" style="8" customWidth="1"/>
    <col min="28" max="28" width="5.00390625" style="6" customWidth="1"/>
    <col min="29" max="29" width="5.125" style="6" customWidth="1"/>
    <col min="30" max="30" width="4.375" style="6" customWidth="1"/>
    <col min="31" max="31" width="5.75390625" style="6" customWidth="1"/>
    <col min="32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6"/>
      <c r="B1" s="207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8"/>
      <c r="N1" s="208"/>
      <c r="O1" s="209"/>
      <c r="P1" s="209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1"/>
      <c r="AC1" s="211"/>
      <c r="AD1" s="211"/>
      <c r="AE1" s="211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12"/>
      <c r="AR1" s="213"/>
      <c r="AS1" s="733" t="str">
        <f>'Основні дані'!B1</f>
        <v>Е-420с</v>
      </c>
      <c r="AT1" s="733"/>
      <c r="AU1" s="733"/>
      <c r="AV1" s="733"/>
      <c r="AW1" s="733"/>
      <c r="AX1" s="733"/>
      <c r="AY1" s="733"/>
      <c r="AZ1" s="733"/>
      <c r="BA1" s="213"/>
    </row>
    <row r="2" spans="1:53" ht="15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8"/>
      <c r="N2" s="208"/>
      <c r="O2" s="209"/>
      <c r="P2" s="209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1"/>
      <c r="AC2" s="211"/>
      <c r="AD2" s="211"/>
      <c r="AE2" s="211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14" t="str">
        <f>'Основні дані'!A24</f>
        <v>Форма Б1с-20  м1</v>
      </c>
      <c r="AX2" s="214"/>
      <c r="AY2" s="214"/>
      <c r="AZ2" s="214"/>
      <c r="BA2" s="206"/>
    </row>
    <row r="3" spans="1:57" s="307" customFormat="1" ht="22.5" customHeight="1">
      <c r="A3" s="719" t="s">
        <v>134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284"/>
      <c r="BC3" s="284"/>
      <c r="BD3" s="284"/>
      <c r="BE3" s="284"/>
    </row>
    <row r="4" spans="1:70" s="309" customFormat="1" ht="31.5" customHeight="1">
      <c r="A4" s="720" t="s">
        <v>29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0"/>
      <c r="AS4" s="720"/>
      <c r="AT4" s="720"/>
      <c r="AU4" s="720"/>
      <c r="AV4" s="720"/>
      <c r="AW4" s="720"/>
      <c r="AX4" s="720"/>
      <c r="AY4" s="720"/>
      <c r="AZ4" s="720"/>
      <c r="BA4" s="720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</row>
    <row r="5" spans="1:66" s="307" customFormat="1" ht="43.5" customHeight="1">
      <c r="A5" s="721" t="s">
        <v>21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1"/>
      <c r="AT5" s="721"/>
      <c r="AU5" s="721"/>
      <c r="AV5" s="721"/>
      <c r="AW5" s="721"/>
      <c r="AX5" s="721"/>
      <c r="AY5" s="721"/>
      <c r="AZ5" s="721"/>
      <c r="BA5" s="721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</row>
    <row r="6" spans="1:66" s="307" customFormat="1" ht="33" customHeight="1">
      <c r="A6" s="556"/>
      <c r="B6" s="556"/>
      <c r="C6" s="556"/>
      <c r="D6" s="556"/>
      <c r="E6" s="556"/>
      <c r="F6" s="556"/>
      <c r="G6" s="556"/>
      <c r="H6" s="556"/>
      <c r="I6" s="556"/>
      <c r="J6" s="747" t="s">
        <v>830</v>
      </c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AQ6" s="748"/>
      <c r="AR6" s="748"/>
      <c r="AS6" s="556"/>
      <c r="AT6" s="556"/>
      <c r="AU6" s="556"/>
      <c r="AV6" s="556"/>
      <c r="AW6" s="556"/>
      <c r="AX6" s="556"/>
      <c r="AY6" s="556"/>
      <c r="AZ6" s="556"/>
      <c r="BA6" s="556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</row>
    <row r="7" spans="1:53" s="313" customFormat="1" ht="28.5" customHeight="1">
      <c r="A7" s="311"/>
      <c r="B7" s="275" t="s">
        <v>0</v>
      </c>
      <c r="C7" s="276"/>
      <c r="D7" s="277"/>
      <c r="E7" s="277"/>
      <c r="F7" s="277"/>
      <c r="G7" s="277"/>
      <c r="H7" s="277"/>
      <c r="I7" s="277"/>
      <c r="J7" s="749" t="str">
        <f>'Основні дані'!B8</f>
        <v>Енергетика</v>
      </c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50"/>
      <c r="AQ7" s="750"/>
      <c r="AR7" s="750"/>
      <c r="AS7" s="312"/>
      <c r="AT7" s="312"/>
      <c r="AU7" s="312"/>
      <c r="AV7" s="312"/>
      <c r="AW7" s="312"/>
      <c r="AX7" s="312"/>
      <c r="AY7" s="312"/>
      <c r="AZ7" s="312"/>
      <c r="BA7" s="312"/>
    </row>
    <row r="8" spans="1:63" s="313" customFormat="1" ht="34.5" customHeight="1">
      <c r="A8" s="314"/>
      <c r="B8" s="278" t="s">
        <v>831</v>
      </c>
      <c r="C8" s="279"/>
      <c r="D8" s="279"/>
      <c r="E8" s="279"/>
      <c r="F8" s="279"/>
      <c r="G8" s="279"/>
      <c r="H8" s="276"/>
      <c r="I8" s="279"/>
      <c r="J8" s="279"/>
      <c r="K8" s="279"/>
      <c r="L8" s="278" t="s">
        <v>35</v>
      </c>
      <c r="N8" s="435"/>
      <c r="O8" s="435"/>
      <c r="P8" s="640" t="str">
        <f>'[1]Основні дані'!B15</f>
        <v>першого (бакалаврського) рівня</v>
      </c>
      <c r="Q8" s="641"/>
      <c r="R8" s="641"/>
      <c r="S8" s="641"/>
      <c r="T8" s="641"/>
      <c r="U8" s="641"/>
      <c r="V8" s="641"/>
      <c r="W8" s="641"/>
      <c r="X8" s="641"/>
      <c r="Y8" s="436" t="s">
        <v>36</v>
      </c>
      <c r="Z8" s="436"/>
      <c r="AA8" s="436"/>
      <c r="AB8" s="436"/>
      <c r="AC8" s="645" t="str">
        <f>'Основні дані'!B9</f>
        <v>14</v>
      </c>
      <c r="AD8" s="646"/>
      <c r="AE8" s="647" t="str">
        <f>'Основні дані'!B10</f>
        <v>Електрична інженерія</v>
      </c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F8" s="315"/>
      <c r="BG8" s="315"/>
      <c r="BH8" s="315"/>
      <c r="BI8" s="315"/>
      <c r="BJ8" s="315"/>
      <c r="BK8" s="315"/>
    </row>
    <row r="9" spans="1:63" s="313" customFormat="1" ht="18">
      <c r="A9" s="311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8"/>
      <c r="N9" s="438"/>
      <c r="O9" s="439"/>
      <c r="P9" s="642" t="s">
        <v>164</v>
      </c>
      <c r="Q9" s="643"/>
      <c r="R9" s="643"/>
      <c r="S9" s="643"/>
      <c r="T9" s="643"/>
      <c r="U9" s="643"/>
      <c r="V9" s="643"/>
      <c r="W9" s="643"/>
      <c r="X9" s="643"/>
      <c r="Y9" s="440"/>
      <c r="Z9" s="440"/>
      <c r="AA9" s="440"/>
      <c r="AB9" s="276"/>
      <c r="AC9" s="276"/>
      <c r="AD9" s="440" t="s">
        <v>37</v>
      </c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441"/>
      <c r="AX9" s="441"/>
      <c r="AY9" s="441"/>
      <c r="AZ9" s="441"/>
      <c r="BA9" s="276"/>
      <c r="BF9" s="315"/>
      <c r="BG9" s="315"/>
      <c r="BH9" s="315"/>
      <c r="BI9" s="315"/>
      <c r="BJ9" s="315"/>
      <c r="BK9" s="315"/>
    </row>
    <row r="10" spans="1:63" s="313" customFormat="1" ht="58.5" customHeight="1">
      <c r="A10" s="311"/>
      <c r="B10" s="280" t="s">
        <v>20</v>
      </c>
      <c r="C10" s="281"/>
      <c r="D10" s="281"/>
      <c r="E10" s="281"/>
      <c r="F10" s="722" t="s">
        <v>1023</v>
      </c>
      <c r="G10" s="722"/>
      <c r="H10" s="722"/>
      <c r="I10" s="722"/>
      <c r="J10" s="722"/>
      <c r="K10" s="722"/>
      <c r="L10" s="722"/>
      <c r="M10" s="281"/>
      <c r="N10" s="436" t="s">
        <v>109</v>
      </c>
      <c r="O10" s="279"/>
      <c r="P10" s="279"/>
      <c r="Q10" s="276"/>
      <c r="R10" s="442"/>
      <c r="S10" s="443"/>
      <c r="T10" s="443"/>
      <c r="U10" s="443"/>
      <c r="V10" s="283"/>
      <c r="W10" s="283"/>
      <c r="X10" s="282" t="s">
        <v>28</v>
      </c>
      <c r="Y10" s="654" t="str">
        <f>'Основні дані'!B11</f>
        <v>142</v>
      </c>
      <c r="Z10" s="655"/>
      <c r="AA10" s="655"/>
      <c r="AB10" s="655"/>
      <c r="AC10" s="647" t="str">
        <f>'Основні дані'!B12</f>
        <v>Енергетичне машинобудування</v>
      </c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276"/>
      <c r="AP10" s="436" t="s">
        <v>6</v>
      </c>
      <c r="AQ10" s="276"/>
      <c r="AR10" s="276"/>
      <c r="AS10" s="276"/>
      <c r="AT10" s="276"/>
      <c r="AU10" s="649" t="str">
        <f>'Основні дані'!B16</f>
        <v>бакалавр з енергетичного машинобудування</v>
      </c>
      <c r="AV10" s="650"/>
      <c r="AW10" s="650"/>
      <c r="AX10" s="650"/>
      <c r="AY10" s="650"/>
      <c r="AZ10" s="650"/>
      <c r="BA10" s="283"/>
      <c r="BF10" s="316"/>
      <c r="BG10" s="316"/>
      <c r="BH10" s="316"/>
      <c r="BI10" s="316"/>
      <c r="BJ10" s="316"/>
      <c r="BK10" s="316"/>
    </row>
    <row r="11" spans="1:63" s="313" customFormat="1" ht="31.5" customHeight="1">
      <c r="A11" s="311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82"/>
      <c r="M11" s="282"/>
      <c r="N11" s="436"/>
      <c r="O11" s="444"/>
      <c r="P11" s="444"/>
      <c r="Q11" s="276"/>
      <c r="R11" s="444"/>
      <c r="S11" s="445"/>
      <c r="T11" s="445"/>
      <c r="U11" s="446"/>
      <c r="V11" s="446"/>
      <c r="W11" s="446"/>
      <c r="X11" s="282"/>
      <c r="Y11" s="656"/>
      <c r="Z11" s="657"/>
      <c r="AA11" s="657"/>
      <c r="AB11" s="657"/>
      <c r="AC11" s="696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7"/>
      <c r="AO11" s="447"/>
      <c r="AP11" s="436" t="s">
        <v>38</v>
      </c>
      <c r="AQ11" s="276"/>
      <c r="AR11" s="276"/>
      <c r="AS11" s="276"/>
      <c r="AT11" s="276"/>
      <c r="AU11" s="276"/>
      <c r="AV11" s="436" t="s">
        <v>833</v>
      </c>
      <c r="AW11" s="441"/>
      <c r="AX11" s="276"/>
      <c r="AY11" s="276"/>
      <c r="AZ11" s="276"/>
      <c r="BA11" s="276"/>
      <c r="BF11" s="317"/>
      <c r="BG11" s="317"/>
      <c r="BH11" s="317"/>
      <c r="BI11" s="317"/>
      <c r="BJ11" s="317"/>
      <c r="BK11" s="317"/>
    </row>
    <row r="12" spans="1:63" s="313" customFormat="1" ht="61.5" customHeight="1">
      <c r="A12" s="311"/>
      <c r="B12" s="283" t="s">
        <v>832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436"/>
      <c r="O12" s="435"/>
      <c r="P12" s="435"/>
      <c r="Q12" s="276"/>
      <c r="R12" s="435"/>
      <c r="S12" s="276"/>
      <c r="T12" s="276"/>
      <c r="U12" s="276"/>
      <c r="V12" s="448"/>
      <c r="W12" s="276"/>
      <c r="X12" s="282"/>
      <c r="Y12" s="449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36" t="s">
        <v>39</v>
      </c>
      <c r="AQ12" s="276"/>
      <c r="AR12" s="276"/>
      <c r="AS12" s="276"/>
      <c r="AT12" s="682" t="s">
        <v>809</v>
      </c>
      <c r="AU12" s="683"/>
      <c r="AV12" s="683"/>
      <c r="AW12" s="683"/>
      <c r="AX12" s="683"/>
      <c r="AY12" s="683"/>
      <c r="AZ12" s="683"/>
      <c r="BA12" s="683"/>
      <c r="BB12" s="317"/>
      <c r="BF12" s="317"/>
      <c r="BG12" s="317"/>
      <c r="BH12" s="317"/>
      <c r="BI12" s="317"/>
      <c r="BJ12" s="317"/>
      <c r="BK12" s="317"/>
    </row>
    <row r="13" spans="1:63" s="313" customFormat="1" ht="21" customHeight="1">
      <c r="A13" s="311"/>
      <c r="B13" s="283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441"/>
      <c r="O13" s="436" t="s">
        <v>4</v>
      </c>
      <c r="P13" s="276"/>
      <c r="Q13" s="276"/>
      <c r="R13" s="276"/>
      <c r="S13" s="276"/>
      <c r="T13" s="450"/>
      <c r="U13" s="654" t="s">
        <v>5</v>
      </c>
      <c r="V13" s="746"/>
      <c r="W13" s="441"/>
      <c r="X13" s="448"/>
      <c r="Y13" s="449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441"/>
      <c r="AX13" s="441"/>
      <c r="AY13" s="441"/>
      <c r="AZ13" s="441"/>
      <c r="BA13" s="441"/>
      <c r="BB13" s="317"/>
      <c r="BF13" s="317"/>
      <c r="BG13" s="317"/>
      <c r="BH13" s="317"/>
      <c r="BI13" s="317"/>
      <c r="BJ13" s="317"/>
      <c r="BK13" s="317"/>
    </row>
    <row r="14" spans="1:66" ht="21" customHeight="1">
      <c r="A14" s="212"/>
      <c r="B14" s="283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441"/>
      <c r="O14" s="278"/>
      <c r="P14" s="451"/>
      <c r="Q14" s="435"/>
      <c r="R14" s="435"/>
      <c r="S14" s="435"/>
      <c r="T14" s="435"/>
      <c r="U14" s="276"/>
      <c r="V14" s="276"/>
      <c r="W14" s="276"/>
      <c r="X14" s="448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83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23" t="s">
        <v>22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723"/>
      <c r="AO15" s="723"/>
      <c r="AP15" s="723"/>
      <c r="AQ15" s="723"/>
      <c r="AR15" s="723"/>
      <c r="AS15" s="723"/>
      <c r="AT15" s="723"/>
      <c r="AU15" s="723"/>
      <c r="AV15" s="723"/>
      <c r="AW15" s="723"/>
      <c r="AX15" s="219"/>
      <c r="AY15" s="206"/>
      <c r="AZ15" s="206"/>
      <c r="BA15" s="206"/>
    </row>
    <row r="16" spans="1:66" ht="17.25" customHeight="1" thickBot="1">
      <c r="A16" s="206"/>
      <c r="B16" s="206"/>
      <c r="C16" s="206"/>
      <c r="D16" s="206"/>
      <c r="E16" s="206"/>
      <c r="F16" s="220"/>
      <c r="G16" s="220"/>
      <c r="H16" s="220"/>
      <c r="I16" s="220"/>
      <c r="J16" s="220"/>
      <c r="K16" s="220"/>
      <c r="L16" s="220"/>
      <c r="M16" s="220"/>
      <c r="N16" s="220"/>
      <c r="O16" s="221"/>
      <c r="P16" s="221"/>
      <c r="Q16" s="215"/>
      <c r="R16" s="215"/>
      <c r="S16" s="215"/>
      <c r="T16" s="215"/>
      <c r="U16" s="217"/>
      <c r="V16" s="217"/>
      <c r="W16" s="217"/>
      <c r="X16" s="217"/>
      <c r="Y16" s="210"/>
      <c r="Z16" s="210"/>
      <c r="AA16" s="210"/>
      <c r="AB16" s="218"/>
      <c r="AC16" s="211"/>
      <c r="AD16" s="211"/>
      <c r="AE16" s="211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19"/>
      <c r="AY16" s="206"/>
      <c r="AZ16" s="206"/>
      <c r="BA16" s="206"/>
      <c r="BB16" s="365"/>
      <c r="BC16" s="636">
        <f>SUM(BC17:BJ17)</f>
        <v>146</v>
      </c>
      <c r="BD16" s="637"/>
      <c r="BE16" s="637"/>
      <c r="BF16" s="637"/>
      <c r="BG16" s="638"/>
      <c r="BH16" s="638"/>
      <c r="BI16" s="638"/>
      <c r="BJ16" s="639"/>
      <c r="BK16" s="366"/>
      <c r="BL16" s="366"/>
      <c r="BM16" s="366"/>
      <c r="BN16" s="206"/>
    </row>
    <row r="17" spans="1:66" s="12" customFormat="1" ht="21" customHeight="1" thickBot="1">
      <c r="A17" s="704" t="s">
        <v>7</v>
      </c>
      <c r="B17" s="706" t="s">
        <v>8</v>
      </c>
      <c r="C17" s="707"/>
      <c r="D17" s="707"/>
      <c r="E17" s="708"/>
      <c r="F17" s="709" t="s">
        <v>9</v>
      </c>
      <c r="G17" s="710"/>
      <c r="H17" s="710"/>
      <c r="I17" s="710"/>
      <c r="J17" s="712" t="s">
        <v>10</v>
      </c>
      <c r="K17" s="713"/>
      <c r="L17" s="713"/>
      <c r="M17" s="713"/>
      <c r="N17" s="714"/>
      <c r="O17" s="712" t="s">
        <v>11</v>
      </c>
      <c r="P17" s="713"/>
      <c r="Q17" s="713"/>
      <c r="R17" s="714"/>
      <c r="S17" s="633" t="s">
        <v>12</v>
      </c>
      <c r="T17" s="634"/>
      <c r="U17" s="634"/>
      <c r="V17" s="634"/>
      <c r="W17" s="635"/>
      <c r="X17" s="633" t="s">
        <v>13</v>
      </c>
      <c r="Y17" s="634"/>
      <c r="Z17" s="634"/>
      <c r="AA17" s="635"/>
      <c r="AB17" s="633" t="s">
        <v>14</v>
      </c>
      <c r="AC17" s="634"/>
      <c r="AD17" s="634"/>
      <c r="AE17" s="635"/>
      <c r="AF17" s="633" t="s">
        <v>15</v>
      </c>
      <c r="AG17" s="634"/>
      <c r="AH17" s="634"/>
      <c r="AI17" s="635"/>
      <c r="AJ17" s="633" t="s">
        <v>16</v>
      </c>
      <c r="AK17" s="634"/>
      <c r="AL17" s="634"/>
      <c r="AM17" s="634"/>
      <c r="AN17" s="635"/>
      <c r="AO17" s="633" t="s">
        <v>17</v>
      </c>
      <c r="AP17" s="634"/>
      <c r="AQ17" s="634"/>
      <c r="AR17" s="635"/>
      <c r="AS17" s="633" t="s">
        <v>18</v>
      </c>
      <c r="AT17" s="634"/>
      <c r="AU17" s="634"/>
      <c r="AV17" s="634"/>
      <c r="AW17" s="635"/>
      <c r="AX17" s="651" t="s">
        <v>19</v>
      </c>
      <c r="AY17" s="652"/>
      <c r="AZ17" s="652"/>
      <c r="BA17" s="653"/>
      <c r="BB17" s="367"/>
      <c r="BC17" s="644">
        <f>SUM(BC19:BD24)</f>
        <v>52</v>
      </c>
      <c r="BD17" s="644"/>
      <c r="BE17" s="644">
        <f>SUM(BE19:BF24)</f>
        <v>52</v>
      </c>
      <c r="BF17" s="644"/>
      <c r="BG17" s="631">
        <f>SUM(BG19:BH24)</f>
        <v>42</v>
      </c>
      <c r="BH17" s="632"/>
      <c r="BI17" s="631">
        <f>SUM(BI19:BJ24)</f>
        <v>0</v>
      </c>
      <c r="BJ17" s="632"/>
      <c r="BK17" s="368"/>
      <c r="BL17" s="368"/>
      <c r="BM17" s="368"/>
      <c r="BN17" s="369"/>
    </row>
    <row r="18" spans="1:66" s="13" customFormat="1" ht="27" customHeight="1" thickBot="1">
      <c r="A18" s="705"/>
      <c r="B18" s="222">
        <v>1</v>
      </c>
      <c r="C18" s="223">
        <f aca="true" t="shared" si="0" ref="C18:BA18">B18+1</f>
        <v>2</v>
      </c>
      <c r="D18" s="223">
        <f t="shared" si="0"/>
        <v>3</v>
      </c>
      <c r="E18" s="224">
        <f t="shared" si="0"/>
        <v>4</v>
      </c>
      <c r="F18" s="222">
        <f t="shared" si="0"/>
        <v>5</v>
      </c>
      <c r="G18" s="223">
        <f t="shared" si="0"/>
        <v>6</v>
      </c>
      <c r="H18" s="223">
        <f t="shared" si="0"/>
        <v>7</v>
      </c>
      <c r="I18" s="225">
        <f t="shared" si="0"/>
        <v>8</v>
      </c>
      <c r="J18" s="222">
        <f t="shared" si="0"/>
        <v>9</v>
      </c>
      <c r="K18" s="226">
        <f t="shared" si="0"/>
        <v>10</v>
      </c>
      <c r="L18" s="223">
        <f t="shared" si="0"/>
        <v>11</v>
      </c>
      <c r="M18" s="223">
        <f t="shared" si="0"/>
        <v>12</v>
      </c>
      <c r="N18" s="224">
        <f t="shared" si="0"/>
        <v>13</v>
      </c>
      <c r="O18" s="227">
        <f t="shared" si="0"/>
        <v>14</v>
      </c>
      <c r="P18" s="223">
        <f t="shared" si="0"/>
        <v>15</v>
      </c>
      <c r="Q18" s="223">
        <f t="shared" si="0"/>
        <v>16</v>
      </c>
      <c r="R18" s="224">
        <f t="shared" si="0"/>
        <v>17</v>
      </c>
      <c r="S18" s="222">
        <f t="shared" si="0"/>
        <v>18</v>
      </c>
      <c r="T18" s="226">
        <f t="shared" si="0"/>
        <v>19</v>
      </c>
      <c r="U18" s="223">
        <f t="shared" si="0"/>
        <v>20</v>
      </c>
      <c r="V18" s="223">
        <f t="shared" si="0"/>
        <v>21</v>
      </c>
      <c r="W18" s="224">
        <f t="shared" si="0"/>
        <v>22</v>
      </c>
      <c r="X18" s="222">
        <f t="shared" si="0"/>
        <v>23</v>
      </c>
      <c r="Y18" s="226">
        <f t="shared" si="0"/>
        <v>24</v>
      </c>
      <c r="Z18" s="223">
        <f t="shared" si="0"/>
        <v>25</v>
      </c>
      <c r="AA18" s="224">
        <f t="shared" si="0"/>
        <v>26</v>
      </c>
      <c r="AB18" s="222">
        <f t="shared" si="0"/>
        <v>27</v>
      </c>
      <c r="AC18" s="228">
        <f t="shared" si="0"/>
        <v>28</v>
      </c>
      <c r="AD18" s="223">
        <f t="shared" si="0"/>
        <v>29</v>
      </c>
      <c r="AE18" s="224">
        <f t="shared" si="0"/>
        <v>30</v>
      </c>
      <c r="AF18" s="222">
        <f t="shared" si="0"/>
        <v>31</v>
      </c>
      <c r="AG18" s="228">
        <f t="shared" si="0"/>
        <v>32</v>
      </c>
      <c r="AH18" s="223">
        <f t="shared" si="0"/>
        <v>33</v>
      </c>
      <c r="AI18" s="224">
        <f t="shared" si="0"/>
        <v>34</v>
      </c>
      <c r="AJ18" s="222">
        <f t="shared" si="0"/>
        <v>35</v>
      </c>
      <c r="AK18" s="228">
        <f t="shared" si="0"/>
        <v>36</v>
      </c>
      <c r="AL18" s="223">
        <f t="shared" si="0"/>
        <v>37</v>
      </c>
      <c r="AM18" s="223">
        <f t="shared" si="0"/>
        <v>38</v>
      </c>
      <c r="AN18" s="224">
        <f t="shared" si="0"/>
        <v>39</v>
      </c>
      <c r="AO18" s="227">
        <f t="shared" si="0"/>
        <v>40</v>
      </c>
      <c r="AP18" s="223">
        <f t="shared" si="0"/>
        <v>41</v>
      </c>
      <c r="AQ18" s="223">
        <f t="shared" si="0"/>
        <v>42</v>
      </c>
      <c r="AR18" s="224">
        <f t="shared" si="0"/>
        <v>43</v>
      </c>
      <c r="AS18" s="222">
        <f t="shared" si="0"/>
        <v>44</v>
      </c>
      <c r="AT18" s="228">
        <f t="shared" si="0"/>
        <v>45</v>
      </c>
      <c r="AU18" s="223">
        <f t="shared" si="0"/>
        <v>46</v>
      </c>
      <c r="AV18" s="223">
        <f t="shared" si="0"/>
        <v>47</v>
      </c>
      <c r="AW18" s="224">
        <f t="shared" si="0"/>
        <v>48</v>
      </c>
      <c r="AX18" s="227">
        <f t="shared" si="0"/>
        <v>49</v>
      </c>
      <c r="AY18" s="223">
        <f t="shared" si="0"/>
        <v>50</v>
      </c>
      <c r="AZ18" s="223">
        <f t="shared" si="0"/>
        <v>51</v>
      </c>
      <c r="BA18" s="224">
        <f t="shared" si="0"/>
        <v>52</v>
      </c>
      <c r="BB18" s="379"/>
      <c r="BC18" s="372">
        <v>1</v>
      </c>
      <c r="BD18" s="372">
        <v>2</v>
      </c>
      <c r="BE18" s="372">
        <v>3</v>
      </c>
      <c r="BF18" s="372">
        <v>4</v>
      </c>
      <c r="BG18" s="372">
        <v>5</v>
      </c>
      <c r="BH18" s="372">
        <v>6</v>
      </c>
      <c r="BI18" s="372">
        <v>7</v>
      </c>
      <c r="BJ18" s="372">
        <v>8</v>
      </c>
      <c r="BK18" s="370" t="s">
        <v>153</v>
      </c>
      <c r="BL18" s="662" t="s">
        <v>154</v>
      </c>
      <c r="BM18" s="662"/>
      <c r="BN18" s="371"/>
    </row>
    <row r="19" spans="1:66" s="15" customFormat="1" ht="22.5" customHeight="1">
      <c r="A19" s="568" t="s">
        <v>60</v>
      </c>
      <c r="B19" s="386" t="s">
        <v>161</v>
      </c>
      <c r="C19" s="387" t="s">
        <v>161</v>
      </c>
      <c r="D19" s="387" t="s">
        <v>161</v>
      </c>
      <c r="E19" s="387" t="s">
        <v>161</v>
      </c>
      <c r="F19" s="387" t="s">
        <v>161</v>
      </c>
      <c r="G19" s="387" t="s">
        <v>161</v>
      </c>
      <c r="H19" s="387" t="s">
        <v>161</v>
      </c>
      <c r="I19" s="387" t="s">
        <v>161</v>
      </c>
      <c r="J19" s="387" t="s">
        <v>161</v>
      </c>
      <c r="K19" s="387" t="s">
        <v>161</v>
      </c>
      <c r="L19" s="387" t="s">
        <v>161</v>
      </c>
      <c r="M19" s="387" t="s">
        <v>161</v>
      </c>
      <c r="N19" s="387" t="s">
        <v>161</v>
      </c>
      <c r="O19" s="387" t="s">
        <v>161</v>
      </c>
      <c r="P19" s="387" t="s">
        <v>161</v>
      </c>
      <c r="Q19" s="387" t="s">
        <v>161</v>
      </c>
      <c r="R19" s="552" t="s">
        <v>101</v>
      </c>
      <c r="S19" s="229" t="s">
        <v>25</v>
      </c>
      <c r="T19" s="229" t="s">
        <v>30</v>
      </c>
      <c r="U19" s="229" t="s">
        <v>30</v>
      </c>
      <c r="V19" s="229" t="s">
        <v>30</v>
      </c>
      <c r="W19" s="553" t="s">
        <v>25</v>
      </c>
      <c r="X19" s="387" t="s">
        <v>161</v>
      </c>
      <c r="Y19" s="387" t="s">
        <v>161</v>
      </c>
      <c r="Z19" s="387" t="s">
        <v>161</v>
      </c>
      <c r="AA19" s="387" t="s">
        <v>161</v>
      </c>
      <c r="AB19" s="387" t="s">
        <v>161</v>
      </c>
      <c r="AC19" s="387" t="s">
        <v>161</v>
      </c>
      <c r="AD19" s="387" t="s">
        <v>161</v>
      </c>
      <c r="AE19" s="387" t="s">
        <v>161</v>
      </c>
      <c r="AF19" s="387" t="s">
        <v>161</v>
      </c>
      <c r="AG19" s="387" t="s">
        <v>161</v>
      </c>
      <c r="AH19" s="387" t="s">
        <v>161</v>
      </c>
      <c r="AI19" s="387" t="s">
        <v>161</v>
      </c>
      <c r="AJ19" s="387" t="s">
        <v>161</v>
      </c>
      <c r="AK19" s="387" t="s">
        <v>161</v>
      </c>
      <c r="AL19" s="387" t="s">
        <v>161</v>
      </c>
      <c r="AM19" s="387" t="s">
        <v>161</v>
      </c>
      <c r="AN19" s="552" t="s">
        <v>101</v>
      </c>
      <c r="AO19" s="229" t="s">
        <v>30</v>
      </c>
      <c r="AP19" s="229" t="s">
        <v>30</v>
      </c>
      <c r="AQ19" s="229" t="s">
        <v>30</v>
      </c>
      <c r="AR19" s="229" t="s">
        <v>25</v>
      </c>
      <c r="AS19" s="229" t="s">
        <v>25</v>
      </c>
      <c r="AT19" s="229" t="s">
        <v>25</v>
      </c>
      <c r="AU19" s="229" t="s">
        <v>25</v>
      </c>
      <c r="AV19" s="229" t="s">
        <v>25</v>
      </c>
      <c r="AW19" s="229" t="s">
        <v>25</v>
      </c>
      <c r="AX19" s="229" t="s">
        <v>25</v>
      </c>
      <c r="AY19" s="229" t="s">
        <v>25</v>
      </c>
      <c r="AZ19" s="229" t="s">
        <v>25</v>
      </c>
      <c r="BA19" s="230" t="s">
        <v>25</v>
      </c>
      <c r="BB19" s="382" t="s">
        <v>155</v>
      </c>
      <c r="BC19" s="372">
        <f>COUNTIF(B19:W19,BL19)</f>
        <v>16</v>
      </c>
      <c r="BD19" s="372">
        <f>COUNTIF(X19:BA19,BL19)</f>
        <v>16</v>
      </c>
      <c r="BE19" s="372">
        <f>COUNTIF(B20:W20,BL19)</f>
        <v>16</v>
      </c>
      <c r="BF19" s="372">
        <f>COUNTIF(X20:BA20,BL19)</f>
        <v>16</v>
      </c>
      <c r="BG19" s="372">
        <f>COUNTIF(B21:W21,BL19)</f>
        <v>16</v>
      </c>
      <c r="BH19" s="372">
        <f>COUNTIF(X21:BA21,BL19)</f>
        <v>10</v>
      </c>
      <c r="BI19" s="372">
        <f>COUNTIF(B22:W22,BL19)</f>
        <v>0</v>
      </c>
      <c r="BJ19" s="372">
        <f>COUNTIF(X22:BA22,BL19)</f>
        <v>0</v>
      </c>
      <c r="BK19" s="372">
        <f aca="true" t="shared" si="1" ref="BK19:BK24">SUM(BC19:BJ19)</f>
        <v>90</v>
      </c>
      <c r="BL19" s="373" t="str">
        <f>F27</f>
        <v>Т</v>
      </c>
      <c r="BM19" s="372"/>
      <c r="BN19" s="374"/>
    </row>
    <row r="20" spans="1:66" s="15" customFormat="1" ht="18">
      <c r="A20" s="569" t="s">
        <v>61</v>
      </c>
      <c r="B20" s="388" t="s">
        <v>161</v>
      </c>
      <c r="C20" s="385" t="s">
        <v>161</v>
      </c>
      <c r="D20" s="385" t="s">
        <v>161</v>
      </c>
      <c r="E20" s="385" t="s">
        <v>161</v>
      </c>
      <c r="F20" s="385" t="s">
        <v>161</v>
      </c>
      <c r="G20" s="385" t="s">
        <v>161</v>
      </c>
      <c r="H20" s="385" t="s">
        <v>161</v>
      </c>
      <c r="I20" s="385" t="s">
        <v>161</v>
      </c>
      <c r="J20" s="385" t="s">
        <v>161</v>
      </c>
      <c r="K20" s="385" t="s">
        <v>161</v>
      </c>
      <c r="L20" s="385" t="s">
        <v>161</v>
      </c>
      <c r="M20" s="385" t="s">
        <v>161</v>
      </c>
      <c r="N20" s="385" t="s">
        <v>161</v>
      </c>
      <c r="O20" s="385" t="s">
        <v>161</v>
      </c>
      <c r="P20" s="385" t="s">
        <v>161</v>
      </c>
      <c r="Q20" s="385" t="s">
        <v>161</v>
      </c>
      <c r="R20" s="542" t="s">
        <v>101</v>
      </c>
      <c r="S20" s="231" t="s">
        <v>25</v>
      </c>
      <c r="T20" s="231" t="s">
        <v>30</v>
      </c>
      <c r="U20" s="231" t="s">
        <v>30</v>
      </c>
      <c r="V20" s="231" t="s">
        <v>30</v>
      </c>
      <c r="W20" s="543" t="s">
        <v>25</v>
      </c>
      <c r="X20" s="385" t="s">
        <v>161</v>
      </c>
      <c r="Y20" s="385" t="s">
        <v>161</v>
      </c>
      <c r="Z20" s="385" t="s">
        <v>161</v>
      </c>
      <c r="AA20" s="385" t="s">
        <v>161</v>
      </c>
      <c r="AB20" s="385" t="s">
        <v>161</v>
      </c>
      <c r="AC20" s="385" t="s">
        <v>161</v>
      </c>
      <c r="AD20" s="385" t="s">
        <v>161</v>
      </c>
      <c r="AE20" s="385" t="s">
        <v>161</v>
      </c>
      <c r="AF20" s="385" t="s">
        <v>161</v>
      </c>
      <c r="AG20" s="385" t="s">
        <v>161</v>
      </c>
      <c r="AH20" s="385" t="s">
        <v>161</v>
      </c>
      <c r="AI20" s="385" t="s">
        <v>161</v>
      </c>
      <c r="AJ20" s="385" t="s">
        <v>161</v>
      </c>
      <c r="AK20" s="385" t="s">
        <v>161</v>
      </c>
      <c r="AL20" s="385" t="s">
        <v>161</v>
      </c>
      <c r="AM20" s="385" t="s">
        <v>161</v>
      </c>
      <c r="AN20" s="542" t="s">
        <v>101</v>
      </c>
      <c r="AO20" s="231" t="s">
        <v>30</v>
      </c>
      <c r="AP20" s="231" t="s">
        <v>30</v>
      </c>
      <c r="AQ20" s="231" t="s">
        <v>30</v>
      </c>
      <c r="AR20" s="231" t="s">
        <v>25</v>
      </c>
      <c r="AS20" s="231" t="s">
        <v>25</v>
      </c>
      <c r="AT20" s="231" t="s">
        <v>25</v>
      </c>
      <c r="AU20" s="231" t="s">
        <v>25</v>
      </c>
      <c r="AV20" s="231" t="s">
        <v>25</v>
      </c>
      <c r="AW20" s="231" t="s">
        <v>25</v>
      </c>
      <c r="AX20" s="231" t="s">
        <v>25</v>
      </c>
      <c r="AY20" s="231" t="s">
        <v>25</v>
      </c>
      <c r="AZ20" s="231" t="s">
        <v>25</v>
      </c>
      <c r="BA20" s="232" t="s">
        <v>25</v>
      </c>
      <c r="BB20" s="383" t="s">
        <v>156</v>
      </c>
      <c r="BC20" s="372">
        <f>COUNTIF(B19:W19,BL20)+COUNTIF(B19:W19,BM20)+COUNTIF(B19:W19,BN20)</f>
        <v>4</v>
      </c>
      <c r="BD20" s="372">
        <f>COUNTIF(X19:BA19,BL20)+COUNTIF(X19:BA19,BM20)+COUNTIF(X19:BA19,BN20)</f>
        <v>4</v>
      </c>
      <c r="BE20" s="372">
        <f>COUNTIF(B20:W20,BL20)+COUNTIF(B20:W20,BM20)+COUNTIF(B20:W20,BN20)</f>
        <v>4</v>
      </c>
      <c r="BF20" s="372">
        <f>COUNTIF(X20:BA20,BL20)+COUNTIF(X20:BA20,BM20)+COUNTIF(X20:BA20,BN20)</f>
        <v>4</v>
      </c>
      <c r="BG20" s="372">
        <f>COUNTIF(B21:W21,BL20)+COUNTIF(B21:W21,BM20)+COUNTIF(B21:W21,BN20)</f>
        <v>4</v>
      </c>
      <c r="BH20" s="372">
        <f>COUNTIF(X21:BA21,BL20)+COUNTIF(X21:BA21,BM20)+COUNTIF(X21:BA21,BN20)</f>
        <v>2</v>
      </c>
      <c r="BI20" s="372">
        <f>COUNTIF(B22:W22,BL20)+COUNTIF(B22:W22,BM20)+COUNTIF(B22:W22,BN20)</f>
        <v>0</v>
      </c>
      <c r="BJ20" s="372">
        <f>COUNTIF(X22:BA22,BL20)+COUNTIF(X22:AQ22,BM20)+COUNTIF(X22:AQ22,BN20)</f>
        <v>0</v>
      </c>
      <c r="BK20" s="372">
        <f t="shared" si="1"/>
        <v>22</v>
      </c>
      <c r="BL20" s="373" t="str">
        <f>N27</f>
        <v>С</v>
      </c>
      <c r="BM20" s="372" t="str">
        <f>AI27</f>
        <v>З</v>
      </c>
      <c r="BN20" s="374">
        <f>N29</f>
        <v>0</v>
      </c>
    </row>
    <row r="21" spans="1:66" s="16" customFormat="1" ht="20.25" customHeight="1" thickBot="1">
      <c r="A21" s="570" t="s">
        <v>62</v>
      </c>
      <c r="B21" s="389" t="s">
        <v>161</v>
      </c>
      <c r="C21" s="390" t="s">
        <v>161</v>
      </c>
      <c r="D21" s="390" t="s">
        <v>161</v>
      </c>
      <c r="E21" s="390" t="s">
        <v>161</v>
      </c>
      <c r="F21" s="390" t="s">
        <v>161</v>
      </c>
      <c r="G21" s="390" t="s">
        <v>161</v>
      </c>
      <c r="H21" s="390" t="s">
        <v>161</v>
      </c>
      <c r="I21" s="390" t="s">
        <v>161</v>
      </c>
      <c r="J21" s="390" t="s">
        <v>161</v>
      </c>
      <c r="K21" s="390" t="s">
        <v>161</v>
      </c>
      <c r="L21" s="390" t="s">
        <v>161</v>
      </c>
      <c r="M21" s="390" t="s">
        <v>161</v>
      </c>
      <c r="N21" s="390" t="s">
        <v>161</v>
      </c>
      <c r="O21" s="390" t="s">
        <v>161</v>
      </c>
      <c r="P21" s="390" t="s">
        <v>161</v>
      </c>
      <c r="Q21" s="390" t="s">
        <v>161</v>
      </c>
      <c r="R21" s="544" t="s">
        <v>101</v>
      </c>
      <c r="S21" s="233" t="s">
        <v>25</v>
      </c>
      <c r="T21" s="233" t="s">
        <v>30</v>
      </c>
      <c r="U21" s="233" t="s">
        <v>30</v>
      </c>
      <c r="V21" s="233" t="s">
        <v>30</v>
      </c>
      <c r="W21" s="545" t="s">
        <v>25</v>
      </c>
      <c r="X21" s="390" t="s">
        <v>161</v>
      </c>
      <c r="Y21" s="390" t="s">
        <v>161</v>
      </c>
      <c r="Z21" s="390" t="s">
        <v>161</v>
      </c>
      <c r="AA21" s="390" t="s">
        <v>161</v>
      </c>
      <c r="AB21" s="390" t="s">
        <v>161</v>
      </c>
      <c r="AC21" s="390" t="s">
        <v>161</v>
      </c>
      <c r="AD21" s="390" t="s">
        <v>161</v>
      </c>
      <c r="AE21" s="390" t="s">
        <v>161</v>
      </c>
      <c r="AF21" s="390" t="s">
        <v>161</v>
      </c>
      <c r="AG21" s="390" t="s">
        <v>161</v>
      </c>
      <c r="AH21" s="546" t="s">
        <v>30</v>
      </c>
      <c r="AI21" s="546" t="s">
        <v>30</v>
      </c>
      <c r="AJ21" s="547" t="s">
        <v>26</v>
      </c>
      <c r="AK21" s="547" t="s">
        <v>26</v>
      </c>
      <c r="AL21" s="547" t="s">
        <v>26</v>
      </c>
      <c r="AM21" s="547" t="s">
        <v>26</v>
      </c>
      <c r="AN21" s="234" t="s">
        <v>31</v>
      </c>
      <c r="AO21" s="234" t="s">
        <v>31</v>
      </c>
      <c r="AP21" s="234" t="s">
        <v>75</v>
      </c>
      <c r="AQ21" s="234" t="s">
        <v>75</v>
      </c>
      <c r="AR21" s="233"/>
      <c r="AS21" s="233"/>
      <c r="AT21" s="233"/>
      <c r="AU21" s="233"/>
      <c r="AV21" s="233"/>
      <c r="AW21" s="233"/>
      <c r="AX21" s="233"/>
      <c r="AY21" s="233"/>
      <c r="AZ21" s="233"/>
      <c r="BA21" s="235"/>
      <c r="BB21" s="384" t="s">
        <v>157</v>
      </c>
      <c r="BC21" s="372">
        <f>COUNTIF(B19:W19,BL21)</f>
        <v>0</v>
      </c>
      <c r="BD21" s="372">
        <f>COUNTIF(X19:BA19,BL21)</f>
        <v>0</v>
      </c>
      <c r="BE21" s="372">
        <f>COUNTIF(B20:W20,BL21)</f>
        <v>0</v>
      </c>
      <c r="BF21" s="372">
        <f>COUNTIF(X20:BA20,BL21)</f>
        <v>0</v>
      </c>
      <c r="BG21" s="372">
        <f>COUNTIF(B21:W21,BL21)</f>
        <v>0</v>
      </c>
      <c r="BH21" s="372">
        <f>COUNTIF(X21:BA21,BL21)</f>
        <v>4</v>
      </c>
      <c r="BI21" s="372">
        <f>COUNTIF(B22:W22,BL21)</f>
        <v>0</v>
      </c>
      <c r="BJ21" s="372">
        <f>COUNTIF(X22:AQ22,BL21)</f>
        <v>0</v>
      </c>
      <c r="BK21" s="372">
        <f t="shared" si="1"/>
        <v>4</v>
      </c>
      <c r="BL21" s="376" t="str">
        <f>U27</f>
        <v>П</v>
      </c>
      <c r="BM21" s="376"/>
      <c r="BN21" s="377"/>
    </row>
    <row r="22" spans="1:66" s="16" customFormat="1" ht="21" customHeight="1">
      <c r="A22" s="548"/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50"/>
      <c r="S22" s="550"/>
      <c r="T22" s="550"/>
      <c r="U22" s="550"/>
      <c r="V22" s="550"/>
      <c r="W22" s="550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50"/>
      <c r="AI22" s="550"/>
      <c r="AJ22" s="550"/>
      <c r="AK22" s="550"/>
      <c r="AL22" s="550"/>
      <c r="AM22" s="550"/>
      <c r="AN22" s="551"/>
      <c r="AO22" s="551"/>
      <c r="AP22" s="551"/>
      <c r="AQ22" s="551"/>
      <c r="AR22" s="550"/>
      <c r="AS22" s="550"/>
      <c r="AT22" s="550"/>
      <c r="AU22" s="550"/>
      <c r="AV22" s="550"/>
      <c r="AW22" s="550"/>
      <c r="AX22" s="550"/>
      <c r="AY22" s="550"/>
      <c r="AZ22" s="550"/>
      <c r="BA22" s="550"/>
      <c r="BB22" s="384" t="s">
        <v>158</v>
      </c>
      <c r="BC22" s="372">
        <f>COUNTIF(B19:W19,BL22)</f>
        <v>0</v>
      </c>
      <c r="BD22" s="372">
        <f>COUNTIF(X19:BA19,BL22)</f>
        <v>0</v>
      </c>
      <c r="BE22" s="372">
        <f>COUNTIF(B20:W20,BL22)</f>
        <v>0</v>
      </c>
      <c r="BF22" s="372">
        <f>COUNTIF(X20:BA20,BL22)</f>
        <v>0</v>
      </c>
      <c r="BG22" s="372">
        <f>COUNTIF(B21:W21,BL22)</f>
        <v>0</v>
      </c>
      <c r="BH22" s="372">
        <f>COUNTIF(X21:BA21,BL22)</f>
        <v>2</v>
      </c>
      <c r="BI22" s="372">
        <f>COUNTIF(B22:W22,BL22)</f>
        <v>0</v>
      </c>
      <c r="BJ22" s="372">
        <f>COUNTIF(X22:AQ22,BL22)</f>
        <v>0</v>
      </c>
      <c r="BK22" s="372">
        <f t="shared" si="1"/>
        <v>2</v>
      </c>
      <c r="BL22" s="376" t="str">
        <f>Y27</f>
        <v>Д</v>
      </c>
      <c r="BM22" s="375"/>
      <c r="BN22" s="378"/>
    </row>
    <row r="23" spans="1:66" s="17" customFormat="1" ht="15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7"/>
      <c r="AT23" s="237"/>
      <c r="AU23" s="237"/>
      <c r="AV23" s="237"/>
      <c r="AW23" s="237"/>
      <c r="AX23" s="237"/>
      <c r="AY23" s="237"/>
      <c r="AZ23" s="237"/>
      <c r="BA23" s="237"/>
      <c r="BB23" s="380" t="s">
        <v>159</v>
      </c>
      <c r="BC23" s="372">
        <f>COUNTIF(B19:W19,BL23)</f>
        <v>2</v>
      </c>
      <c r="BD23" s="372">
        <f>COUNTIF(X19:BA19,BL23)</f>
        <v>10</v>
      </c>
      <c r="BE23" s="372">
        <f>COUNTIF(B20:W20,BL23)</f>
        <v>2</v>
      </c>
      <c r="BF23" s="372">
        <f>COUNTIF(X20:BA20,BL23)</f>
        <v>10</v>
      </c>
      <c r="BG23" s="372">
        <f>COUNTIF(B21:W21,BL23)</f>
        <v>2</v>
      </c>
      <c r="BH23" s="372">
        <f>COUNTIF(X21:BA21,BL23)</f>
        <v>0</v>
      </c>
      <c r="BI23" s="372">
        <f>COUNTIF(B22:W22,BL23)</f>
        <v>0</v>
      </c>
      <c r="BJ23" s="372">
        <f>COUNTIF(X22:AQ22,BL23)</f>
        <v>0</v>
      </c>
      <c r="BK23" s="372">
        <f t="shared" si="1"/>
        <v>26</v>
      </c>
      <c r="BL23" s="376" t="str">
        <f>AO27</f>
        <v>К</v>
      </c>
      <c r="BM23" s="375"/>
      <c r="BN23" s="378"/>
    </row>
    <row r="24" spans="1:66" s="20" customFormat="1" ht="15">
      <c r="A24" s="238"/>
      <c r="B24" s="238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380" t="s">
        <v>160</v>
      </c>
      <c r="BC24" s="372">
        <f>COUNTIF(B19:W19,BL24)</f>
        <v>0</v>
      </c>
      <c r="BD24" s="372">
        <f>COUNTIF(X19:BA19,BL24)</f>
        <v>0</v>
      </c>
      <c r="BE24" s="372">
        <f>-COUNTIF(B20:W20,BL24)</f>
        <v>0</v>
      </c>
      <c r="BF24" s="372">
        <f>COUNTIF(X20:BA20,BL24)</f>
        <v>0</v>
      </c>
      <c r="BG24" s="372">
        <f>COUNTIF(B21:W21,BL24)</f>
        <v>0</v>
      </c>
      <c r="BH24" s="372">
        <f>COUNTIF(X21:BA21,BL24)</f>
        <v>2</v>
      </c>
      <c r="BI24" s="372">
        <f>COUNTIF(B22:W22,BL24)</f>
        <v>0</v>
      </c>
      <c r="BJ24" s="372">
        <f>COUNTIF(X22:AQ22,BL24)</f>
        <v>0</v>
      </c>
      <c r="BK24" s="372">
        <f t="shared" si="1"/>
        <v>2</v>
      </c>
      <c r="BL24" s="376" t="str">
        <f>AS27</f>
        <v>А</v>
      </c>
      <c r="BM24" s="375"/>
      <c r="BN24" s="378"/>
    </row>
    <row r="25" spans="1:66" s="20" customFormat="1" ht="15">
      <c r="A25" s="238"/>
      <c r="B25" s="238"/>
      <c r="C25" s="238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392" t="s">
        <v>1</v>
      </c>
      <c r="BC25" s="393">
        <f>SUM(BC19:BC24)</f>
        <v>22</v>
      </c>
      <c r="BD25" s="393">
        <f aca="true" t="shared" si="2" ref="BD25:BJ25">SUM(BD19:BD24)</f>
        <v>30</v>
      </c>
      <c r="BE25" s="393">
        <f t="shared" si="2"/>
        <v>22</v>
      </c>
      <c r="BF25" s="393">
        <f t="shared" si="2"/>
        <v>30</v>
      </c>
      <c r="BG25" s="393">
        <f t="shared" si="2"/>
        <v>22</v>
      </c>
      <c r="BH25" s="393">
        <f t="shared" si="2"/>
        <v>20</v>
      </c>
      <c r="BI25" s="393">
        <f t="shared" si="2"/>
        <v>0</v>
      </c>
      <c r="BJ25" s="393">
        <f t="shared" si="2"/>
        <v>0</v>
      </c>
      <c r="BK25" s="393">
        <f>SUM(BK19:BK24)</f>
        <v>146</v>
      </c>
      <c r="BL25" s="18"/>
      <c r="BM25" s="18"/>
      <c r="BN25" s="18"/>
    </row>
    <row r="26" spans="1:66" s="20" customFormat="1" ht="15.75" thickBot="1">
      <c r="A26" s="238"/>
      <c r="B26" s="238"/>
      <c r="C26" s="238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40" t="s">
        <v>23</v>
      </c>
      <c r="B27" s="236"/>
      <c r="C27" s="236"/>
      <c r="D27" s="216"/>
      <c r="E27" s="216"/>
      <c r="F27" s="381" t="s">
        <v>161</v>
      </c>
      <c r="G27" s="237" t="s">
        <v>63</v>
      </c>
      <c r="H27" s="237"/>
      <c r="I27" s="237"/>
      <c r="J27" s="237"/>
      <c r="K27" s="237"/>
      <c r="L27" s="237"/>
      <c r="M27" s="237"/>
      <c r="N27" s="241" t="s">
        <v>30</v>
      </c>
      <c r="O27" s="237" t="s">
        <v>64</v>
      </c>
      <c r="P27" s="237"/>
      <c r="Q27" s="237"/>
      <c r="R27" s="216"/>
      <c r="S27" s="216"/>
      <c r="T27" s="237"/>
      <c r="U27" s="241" t="s">
        <v>26</v>
      </c>
      <c r="V27" s="237" t="s">
        <v>32</v>
      </c>
      <c r="X27" s="237"/>
      <c r="Y27" s="241" t="s">
        <v>31</v>
      </c>
      <c r="Z27" s="216" t="s">
        <v>834</v>
      </c>
      <c r="AB27" s="571"/>
      <c r="AC27" s="421"/>
      <c r="AD27" s="237"/>
      <c r="AE27" s="237"/>
      <c r="AF27" s="237"/>
      <c r="AG27" s="216"/>
      <c r="AI27" s="241" t="s">
        <v>101</v>
      </c>
      <c r="AJ27" s="237" t="s">
        <v>102</v>
      </c>
      <c r="AK27" s="237"/>
      <c r="AL27" s="237"/>
      <c r="AM27" s="237"/>
      <c r="AN27" s="237"/>
      <c r="AO27" s="241" t="s">
        <v>25</v>
      </c>
      <c r="AP27" s="237" t="s">
        <v>24</v>
      </c>
      <c r="AR27" s="237"/>
      <c r="AS27" s="241" t="s">
        <v>75</v>
      </c>
      <c r="AT27" s="237" t="s">
        <v>835</v>
      </c>
      <c r="AW27" s="239"/>
      <c r="AX27" s="239"/>
      <c r="AY27" s="239"/>
      <c r="AZ27" s="239"/>
      <c r="BA27" s="239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38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16"/>
      <c r="AP28" s="216"/>
      <c r="AQ28" s="216"/>
      <c r="AR28" s="216"/>
      <c r="AS28" s="216"/>
      <c r="AT28" s="243"/>
      <c r="AU28" s="239"/>
      <c r="AV28" s="239"/>
      <c r="AW28" s="239"/>
      <c r="AX28" s="239"/>
      <c r="AY28" s="239"/>
      <c r="AZ28" s="239"/>
      <c r="BA28" s="239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38"/>
      <c r="B29" s="238"/>
      <c r="C29" s="238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502"/>
      <c r="O29" s="391"/>
      <c r="P29" s="212"/>
      <c r="Q29" s="212"/>
      <c r="R29" s="212"/>
      <c r="S29" s="212"/>
      <c r="T29" s="212"/>
      <c r="U29" s="212"/>
      <c r="V29" s="212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44"/>
      <c r="AO29" s="244"/>
      <c r="AP29" s="244"/>
      <c r="AQ29" s="244"/>
      <c r="AR29" s="244"/>
      <c r="AS29" s="216"/>
      <c r="AT29" s="216"/>
      <c r="AU29" s="216"/>
      <c r="AV29" s="216"/>
      <c r="AW29" s="216"/>
      <c r="AX29" s="216"/>
      <c r="AY29" s="216"/>
      <c r="AZ29" s="216"/>
      <c r="BA29" s="216"/>
      <c r="BK29" s="18"/>
      <c r="BL29" s="18"/>
      <c r="BM29" s="18"/>
      <c r="BN29" s="18"/>
    </row>
    <row r="30" spans="1:66" s="20" customFormat="1" ht="15.75" customHeight="1">
      <c r="A30" s="238"/>
      <c r="B30" s="238"/>
      <c r="C30" s="238"/>
      <c r="D30" s="239"/>
      <c r="E30" s="239"/>
      <c r="F30" s="239"/>
      <c r="G30" s="239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45"/>
      <c r="X30" s="216"/>
      <c r="Y30" s="216"/>
      <c r="Z30" s="216"/>
      <c r="AA30" s="216"/>
      <c r="AB30" s="216"/>
      <c r="AC30" s="216"/>
      <c r="AD30" s="216"/>
      <c r="AE30" s="216"/>
      <c r="AF30" s="216"/>
      <c r="AG30" s="246"/>
      <c r="AH30" s="246"/>
      <c r="AI30" s="246"/>
      <c r="AJ30" s="246"/>
      <c r="AK30" s="216"/>
      <c r="AL30" s="247"/>
      <c r="AM30" s="247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K30" s="18"/>
      <c r="BL30" s="18"/>
      <c r="BM30" s="18"/>
      <c r="BN30" s="18"/>
    </row>
    <row r="31" spans="1:66" s="20" customFormat="1" ht="21" customHeight="1">
      <c r="A31" s="238"/>
      <c r="B31" s="238"/>
      <c r="C31" s="238"/>
      <c r="D31" s="239"/>
      <c r="E31" s="239"/>
      <c r="F31" s="239"/>
      <c r="G31" s="239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46"/>
      <c r="AH31" s="246"/>
      <c r="AI31" s="246"/>
      <c r="AJ31" s="246"/>
      <c r="AK31" s="216"/>
      <c r="AL31" s="248"/>
      <c r="AM31" s="248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K31" s="18"/>
      <c r="BL31" s="18"/>
      <c r="BM31" s="18"/>
      <c r="BN31" s="18"/>
    </row>
    <row r="32" spans="1:66" s="20" customFormat="1" ht="20.25">
      <c r="A32" s="238"/>
      <c r="B32" s="238"/>
      <c r="C32" s="238"/>
      <c r="D32" s="239"/>
      <c r="E32" s="242" t="s">
        <v>40</v>
      </c>
      <c r="F32" s="239"/>
      <c r="G32" s="239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711" t="s">
        <v>65</v>
      </c>
      <c r="AD32" s="711"/>
      <c r="AE32" s="711"/>
      <c r="AF32" s="711"/>
      <c r="AG32" s="711"/>
      <c r="AH32" s="250"/>
      <c r="AI32" s="250"/>
      <c r="AJ32" s="250"/>
      <c r="AK32" s="216"/>
      <c r="AL32" s="248"/>
      <c r="AM32" s="248"/>
      <c r="AN32" s="216"/>
      <c r="AO32" s="216"/>
      <c r="AP32" s="216"/>
      <c r="AQ32" s="216"/>
      <c r="AR32" s="249" t="s">
        <v>112</v>
      </c>
      <c r="AS32" s="216"/>
      <c r="AT32" s="216"/>
      <c r="AU32" s="216"/>
      <c r="AV32" s="216"/>
      <c r="AW32" s="216"/>
      <c r="AX32" s="216"/>
      <c r="AY32" s="216"/>
      <c r="AZ32" s="216"/>
      <c r="BA32" s="216"/>
      <c r="BK32" s="18"/>
      <c r="BL32" s="18"/>
      <c r="BM32" s="18"/>
      <c r="BN32" s="18"/>
    </row>
    <row r="33" spans="1:66" s="20" customFormat="1" ht="18">
      <c r="A33" s="238"/>
      <c r="B33" s="238"/>
      <c r="C33" s="238"/>
      <c r="D33" s="239"/>
      <c r="E33" s="239"/>
      <c r="F33" s="239"/>
      <c r="G33" s="239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50"/>
      <c r="AH33" s="250"/>
      <c r="AI33" s="250"/>
      <c r="AJ33" s="250"/>
      <c r="AK33" s="248"/>
      <c r="AL33" s="248"/>
      <c r="AM33" s="248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44"/>
      <c r="AY33" s="239"/>
      <c r="AZ33" s="239"/>
      <c r="BA33" s="239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.75" thickBot="1">
      <c r="A34" s="238"/>
      <c r="B34" s="238"/>
      <c r="C34" s="238"/>
      <c r="D34" s="239"/>
      <c r="E34" s="239"/>
      <c r="F34" s="239"/>
      <c r="G34" s="239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50"/>
      <c r="AH34" s="250"/>
      <c r="AI34" s="250"/>
      <c r="AJ34" s="250"/>
      <c r="AK34" s="239"/>
      <c r="AL34" s="239"/>
      <c r="AM34" s="239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39"/>
      <c r="AZ34" s="239"/>
      <c r="BA34" s="239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27.75" customHeight="1" thickBot="1">
      <c r="A35" s="663" t="s">
        <v>7</v>
      </c>
      <c r="B35" s="665"/>
      <c r="C35" s="715" t="s">
        <v>63</v>
      </c>
      <c r="D35" s="715"/>
      <c r="E35" s="715"/>
      <c r="F35" s="715"/>
      <c r="G35" s="715" t="s">
        <v>33</v>
      </c>
      <c r="H35" s="715"/>
      <c r="I35" s="715"/>
      <c r="J35" s="715" t="s">
        <v>32</v>
      </c>
      <c r="K35" s="715"/>
      <c r="L35" s="715"/>
      <c r="M35" s="715" t="s">
        <v>113</v>
      </c>
      <c r="N35" s="715"/>
      <c r="O35" s="715"/>
      <c r="P35" s="663" t="s">
        <v>834</v>
      </c>
      <c r="Q35" s="664"/>
      <c r="R35" s="664"/>
      <c r="S35" s="664"/>
      <c r="T35" s="772" t="s">
        <v>24</v>
      </c>
      <c r="U35" s="772"/>
      <c r="V35" s="772"/>
      <c r="W35" s="772" t="s">
        <v>1</v>
      </c>
      <c r="X35" s="772"/>
      <c r="Y35" s="772"/>
      <c r="Z35" s="216"/>
      <c r="AA35" s="216"/>
      <c r="AB35" s="684" t="s">
        <v>2</v>
      </c>
      <c r="AC35" s="685"/>
      <c r="AD35" s="685"/>
      <c r="AE35" s="686"/>
      <c r="AF35" s="698" t="s">
        <v>27</v>
      </c>
      <c r="AG35" s="699"/>
      <c r="AH35" s="700"/>
      <c r="AI35" s="663" t="s">
        <v>3</v>
      </c>
      <c r="AJ35" s="664"/>
      <c r="AK35" s="665"/>
      <c r="AL35" s="239"/>
      <c r="AM35" s="239"/>
      <c r="AN35" s="690" t="s">
        <v>114</v>
      </c>
      <c r="AO35" s="691"/>
      <c r="AP35" s="691"/>
      <c r="AQ35" s="691"/>
      <c r="AR35" s="692"/>
      <c r="AS35" s="690" t="s">
        <v>66</v>
      </c>
      <c r="AT35" s="691"/>
      <c r="AU35" s="691"/>
      <c r="AV35" s="691"/>
      <c r="AW35" s="692"/>
      <c r="AX35" s="663" t="s">
        <v>3</v>
      </c>
      <c r="AY35" s="664"/>
      <c r="AZ35" s="665"/>
      <c r="BA35" s="216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43.5" customHeight="1" thickBot="1">
      <c r="A36" s="672"/>
      <c r="B36" s="674"/>
      <c r="C36" s="716"/>
      <c r="D36" s="716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672"/>
      <c r="Q36" s="673"/>
      <c r="R36" s="673"/>
      <c r="S36" s="673"/>
      <c r="T36" s="772"/>
      <c r="U36" s="772"/>
      <c r="V36" s="772"/>
      <c r="W36" s="772"/>
      <c r="X36" s="772"/>
      <c r="Y36" s="772"/>
      <c r="Z36" s="216"/>
      <c r="AA36" s="216"/>
      <c r="AB36" s="687"/>
      <c r="AC36" s="688"/>
      <c r="AD36" s="688"/>
      <c r="AE36" s="689"/>
      <c r="AF36" s="701"/>
      <c r="AG36" s="702"/>
      <c r="AH36" s="703"/>
      <c r="AI36" s="672"/>
      <c r="AJ36" s="673"/>
      <c r="AK36" s="674"/>
      <c r="AL36" s="239"/>
      <c r="AM36" s="239"/>
      <c r="AN36" s="693" t="s">
        <v>834</v>
      </c>
      <c r="AO36" s="694"/>
      <c r="AP36" s="694"/>
      <c r="AQ36" s="694"/>
      <c r="AR36" s="695"/>
      <c r="AS36" s="666">
        <f>1.5*BK22</f>
        <v>3</v>
      </c>
      <c r="AT36" s="667"/>
      <c r="AU36" s="667"/>
      <c r="AV36" s="667"/>
      <c r="AW36" s="668"/>
      <c r="AX36" s="669">
        <f>BH18</f>
        <v>6</v>
      </c>
      <c r="AY36" s="670"/>
      <c r="AZ36" s="671"/>
      <c r="BA36" s="216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24.75" customHeight="1" thickBot="1">
      <c r="A37" s="730" t="s">
        <v>60</v>
      </c>
      <c r="B37" s="730"/>
      <c r="C37" s="724">
        <f>BC19+BD19</f>
        <v>32</v>
      </c>
      <c r="D37" s="724"/>
      <c r="E37" s="724"/>
      <c r="F37" s="724"/>
      <c r="G37" s="724">
        <f>BC20+BD20</f>
        <v>8</v>
      </c>
      <c r="H37" s="724"/>
      <c r="I37" s="724"/>
      <c r="J37" s="724">
        <f>BC21+BD21</f>
        <v>0</v>
      </c>
      <c r="K37" s="724"/>
      <c r="L37" s="724"/>
      <c r="M37" s="724">
        <f>BC24+BD24</f>
        <v>0</v>
      </c>
      <c r="N37" s="724"/>
      <c r="O37" s="724"/>
      <c r="P37" s="717">
        <f>BC22+BD22</f>
        <v>0</v>
      </c>
      <c r="Q37" s="718"/>
      <c r="R37" s="718"/>
      <c r="S37" s="718"/>
      <c r="T37" s="724">
        <f>BC23+BD23</f>
        <v>12</v>
      </c>
      <c r="U37" s="724"/>
      <c r="V37" s="724"/>
      <c r="W37" s="731">
        <f>SUM(C37:V37)</f>
        <v>52</v>
      </c>
      <c r="X37" s="731"/>
      <c r="Y37" s="731"/>
      <c r="Z37" s="239"/>
      <c r="AA37" s="239"/>
      <c r="AB37" s="679" t="s">
        <v>91</v>
      </c>
      <c r="AC37" s="680"/>
      <c r="AD37" s="680"/>
      <c r="AE37" s="681"/>
      <c r="AF37" s="676">
        <f>BK21</f>
        <v>4</v>
      </c>
      <c r="AG37" s="677"/>
      <c r="AH37" s="678"/>
      <c r="AI37" s="676">
        <f>BH18</f>
        <v>6</v>
      </c>
      <c r="AJ37" s="677"/>
      <c r="AK37" s="678"/>
      <c r="AL37" s="239"/>
      <c r="AM37" s="239"/>
      <c r="AN37" s="751" t="s">
        <v>835</v>
      </c>
      <c r="AO37" s="752"/>
      <c r="AP37" s="752"/>
      <c r="AQ37" s="752"/>
      <c r="AR37" s="753"/>
      <c r="AS37" s="763">
        <f>1.5*BK24</f>
        <v>3</v>
      </c>
      <c r="AT37" s="764"/>
      <c r="AU37" s="764"/>
      <c r="AV37" s="764"/>
      <c r="AW37" s="765"/>
      <c r="AX37" s="736">
        <f>BH18</f>
        <v>6</v>
      </c>
      <c r="AY37" s="737"/>
      <c r="AZ37" s="738"/>
      <c r="BA37" s="239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4.75" customHeight="1" thickBot="1">
      <c r="A38" s="730" t="s">
        <v>61</v>
      </c>
      <c r="B38" s="730"/>
      <c r="C38" s="724">
        <f>BE19+BF19</f>
        <v>32</v>
      </c>
      <c r="D38" s="724"/>
      <c r="E38" s="724"/>
      <c r="F38" s="724"/>
      <c r="G38" s="724">
        <f>BE20+BF20</f>
        <v>8</v>
      </c>
      <c r="H38" s="724"/>
      <c r="I38" s="724"/>
      <c r="J38" s="724">
        <f>BE21+BF21</f>
        <v>0</v>
      </c>
      <c r="K38" s="724"/>
      <c r="L38" s="724"/>
      <c r="M38" s="724">
        <f>BE24+BF24</f>
        <v>0</v>
      </c>
      <c r="N38" s="724"/>
      <c r="O38" s="724"/>
      <c r="P38" s="717">
        <f>BE22+BF22</f>
        <v>0</v>
      </c>
      <c r="Q38" s="718"/>
      <c r="R38" s="718"/>
      <c r="S38" s="718"/>
      <c r="T38" s="724">
        <f>BE23+BF23</f>
        <v>12</v>
      </c>
      <c r="U38" s="724"/>
      <c r="V38" s="724"/>
      <c r="W38" s="731">
        <f>SUM(C38:V38)</f>
        <v>52</v>
      </c>
      <c r="X38" s="731"/>
      <c r="Y38" s="731"/>
      <c r="Z38" s="251"/>
      <c r="AA38" s="216"/>
      <c r="AB38" s="658"/>
      <c r="AC38" s="658"/>
      <c r="AD38" s="658"/>
      <c r="AE38" s="658"/>
      <c r="AF38" s="675"/>
      <c r="AG38" s="675"/>
      <c r="AH38" s="675"/>
      <c r="AI38" s="661"/>
      <c r="AJ38" s="661"/>
      <c r="AK38" s="661"/>
      <c r="AL38" s="249"/>
      <c r="AM38" s="216"/>
      <c r="AN38" s="754"/>
      <c r="AO38" s="755"/>
      <c r="AP38" s="755"/>
      <c r="AQ38" s="755"/>
      <c r="AR38" s="756"/>
      <c r="AS38" s="766"/>
      <c r="AT38" s="767"/>
      <c r="AU38" s="767"/>
      <c r="AV38" s="767"/>
      <c r="AW38" s="768"/>
      <c r="AX38" s="739"/>
      <c r="AY38" s="740"/>
      <c r="AZ38" s="741"/>
      <c r="BA38" s="239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21" customHeight="1" thickBot="1">
      <c r="A39" s="734" t="s">
        <v>62</v>
      </c>
      <c r="B39" s="735"/>
      <c r="C39" s="724">
        <f>BG19+BH19</f>
        <v>26</v>
      </c>
      <c r="D39" s="724"/>
      <c r="E39" s="724"/>
      <c r="F39" s="724"/>
      <c r="G39" s="717">
        <f>BG20+BH20</f>
        <v>6</v>
      </c>
      <c r="H39" s="718"/>
      <c r="I39" s="725"/>
      <c r="J39" s="717">
        <f>BG21+BH21</f>
        <v>4</v>
      </c>
      <c r="K39" s="718"/>
      <c r="L39" s="725"/>
      <c r="M39" s="717">
        <f>BG24+BH24</f>
        <v>2</v>
      </c>
      <c r="N39" s="718"/>
      <c r="O39" s="725"/>
      <c r="P39" s="717">
        <f>BG22+BH22</f>
        <v>2</v>
      </c>
      <c r="Q39" s="718"/>
      <c r="R39" s="718"/>
      <c r="S39" s="725"/>
      <c r="T39" s="724">
        <f>BG23+BH23</f>
        <v>2</v>
      </c>
      <c r="U39" s="724"/>
      <c r="V39" s="724"/>
      <c r="W39" s="731">
        <f>SUM(C39:V39)</f>
        <v>42</v>
      </c>
      <c r="X39" s="731"/>
      <c r="Y39" s="731"/>
      <c r="Z39" s="252"/>
      <c r="AA39" s="253"/>
      <c r="AB39" s="658"/>
      <c r="AC39" s="658"/>
      <c r="AD39" s="658"/>
      <c r="AE39" s="658"/>
      <c r="AF39" s="659"/>
      <c r="AG39" s="659"/>
      <c r="AH39" s="659"/>
      <c r="AI39" s="660"/>
      <c r="AJ39" s="660"/>
      <c r="AK39" s="660"/>
      <c r="AL39" s="249"/>
      <c r="AM39" s="216"/>
      <c r="AN39" s="757" t="s">
        <v>836</v>
      </c>
      <c r="AO39" s="758"/>
      <c r="AP39" s="758"/>
      <c r="AQ39" s="758"/>
      <c r="AR39" s="759"/>
      <c r="AS39" s="763"/>
      <c r="AT39" s="764"/>
      <c r="AU39" s="764"/>
      <c r="AV39" s="764"/>
      <c r="AW39" s="765"/>
      <c r="AX39" s="736"/>
      <c r="AY39" s="737"/>
      <c r="AZ39" s="738"/>
      <c r="BA39" s="239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21" customHeight="1" thickBot="1">
      <c r="A40" s="734" t="s">
        <v>67</v>
      </c>
      <c r="B40" s="735"/>
      <c r="C40" s="726">
        <f>SUM(C37:F39)</f>
        <v>90</v>
      </c>
      <c r="D40" s="727"/>
      <c r="E40" s="727"/>
      <c r="F40" s="728"/>
      <c r="G40" s="726">
        <f>SUM(G37:H39)</f>
        <v>22</v>
      </c>
      <c r="H40" s="727"/>
      <c r="I40" s="728"/>
      <c r="J40" s="726">
        <f>SUM(J37:L39)</f>
        <v>4</v>
      </c>
      <c r="K40" s="727"/>
      <c r="L40" s="728"/>
      <c r="M40" s="726">
        <f>SUM(M37:O39)</f>
        <v>2</v>
      </c>
      <c r="N40" s="727"/>
      <c r="O40" s="728"/>
      <c r="P40" s="726">
        <f>SUM(P36:S39)</f>
        <v>2</v>
      </c>
      <c r="Q40" s="727"/>
      <c r="R40" s="727"/>
      <c r="S40" s="728"/>
      <c r="T40" s="732">
        <f>SUM(T37:V39)</f>
        <v>26</v>
      </c>
      <c r="U40" s="732"/>
      <c r="V40" s="732"/>
      <c r="W40" s="732">
        <f>SUM(W37:Y39)</f>
        <v>146</v>
      </c>
      <c r="X40" s="732"/>
      <c r="Y40" s="732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760"/>
      <c r="AO40" s="761"/>
      <c r="AP40" s="761"/>
      <c r="AQ40" s="761"/>
      <c r="AR40" s="762"/>
      <c r="AS40" s="769"/>
      <c r="AT40" s="770"/>
      <c r="AU40" s="770"/>
      <c r="AV40" s="770"/>
      <c r="AW40" s="771"/>
      <c r="AX40" s="742"/>
      <c r="AY40" s="743"/>
      <c r="AZ40" s="744"/>
      <c r="BA40" s="239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">
      <c r="A41" s="745"/>
      <c r="B41" s="745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729"/>
      <c r="P41" s="729"/>
      <c r="Q41" s="729"/>
      <c r="R41" s="729"/>
      <c r="S41" s="729"/>
      <c r="T41" s="729"/>
      <c r="U41" s="729"/>
      <c r="V41" s="729"/>
      <c r="W41" s="729"/>
      <c r="X41" s="729"/>
      <c r="Y41" s="729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39"/>
      <c r="BA41" s="239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0.25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8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8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8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Columns="0" insertRows="0" insertHyperlinks="0" deleteColumns="0" deleteRows="0" sort="0" autoFilter="0" pivotTables="0"/>
  <mergeCells count="111">
    <mergeCell ref="J6:AR6"/>
    <mergeCell ref="J7:AR7"/>
    <mergeCell ref="AN37:AR38"/>
    <mergeCell ref="AN39:AR40"/>
    <mergeCell ref="AS37:AW38"/>
    <mergeCell ref="AS39:AW40"/>
    <mergeCell ref="J39:L39"/>
    <mergeCell ref="T35:V36"/>
    <mergeCell ref="J35:L36"/>
    <mergeCell ref="W35:Y36"/>
    <mergeCell ref="M41:O41"/>
    <mergeCell ref="U13:V13"/>
    <mergeCell ref="P35:S36"/>
    <mergeCell ref="A39:B39"/>
    <mergeCell ref="G35:I36"/>
    <mergeCell ref="A38:B38"/>
    <mergeCell ref="AS1:AZ1"/>
    <mergeCell ref="A40:B40"/>
    <mergeCell ref="W39:Y39"/>
    <mergeCell ref="T37:V37"/>
    <mergeCell ref="W37:Y37"/>
    <mergeCell ref="S17:W17"/>
    <mergeCell ref="J38:L38"/>
    <mergeCell ref="G39:I39"/>
    <mergeCell ref="AX37:AZ38"/>
    <mergeCell ref="AX39:AZ40"/>
    <mergeCell ref="W41:Y41"/>
    <mergeCell ref="W38:Y38"/>
    <mergeCell ref="M38:O38"/>
    <mergeCell ref="T40:V40"/>
    <mergeCell ref="T41:V41"/>
    <mergeCell ref="P38:S38"/>
    <mergeCell ref="T38:V38"/>
    <mergeCell ref="W40:Y40"/>
    <mergeCell ref="P40:S40"/>
    <mergeCell ref="P41:S41"/>
    <mergeCell ref="A35:B36"/>
    <mergeCell ref="C41:F41"/>
    <mergeCell ref="P39:S39"/>
    <mergeCell ref="T39:V39"/>
    <mergeCell ref="J40:L40"/>
    <mergeCell ref="J41:L41"/>
    <mergeCell ref="G40:I40"/>
    <mergeCell ref="G41:I41"/>
    <mergeCell ref="A37:B37"/>
    <mergeCell ref="A41:B41"/>
    <mergeCell ref="C37:F37"/>
    <mergeCell ref="G37:I37"/>
    <mergeCell ref="J37:L37"/>
    <mergeCell ref="M37:O37"/>
    <mergeCell ref="M39:O39"/>
    <mergeCell ref="C40:F40"/>
    <mergeCell ref="C39:F39"/>
    <mergeCell ref="G38:I38"/>
    <mergeCell ref="C38:F38"/>
    <mergeCell ref="M40:O40"/>
    <mergeCell ref="P37:S37"/>
    <mergeCell ref="A3:BA3"/>
    <mergeCell ref="A4:BA4"/>
    <mergeCell ref="A5:BA5"/>
    <mergeCell ref="AB17:AE17"/>
    <mergeCell ref="AF17:AI17"/>
    <mergeCell ref="F10:L10"/>
    <mergeCell ref="A15:AW15"/>
    <mergeCell ref="C35:F36"/>
    <mergeCell ref="AC10:AN10"/>
    <mergeCell ref="AC11:AN11"/>
    <mergeCell ref="AF35:AH36"/>
    <mergeCell ref="A17:A18"/>
    <mergeCell ref="B17:E17"/>
    <mergeCell ref="F17:I17"/>
    <mergeCell ref="AC32:AG32"/>
    <mergeCell ref="O17:R17"/>
    <mergeCell ref="X17:AA17"/>
    <mergeCell ref="M35:O36"/>
    <mergeCell ref="J17:N17"/>
    <mergeCell ref="AF38:AH38"/>
    <mergeCell ref="AF37:AH37"/>
    <mergeCell ref="AI37:AK37"/>
    <mergeCell ref="AB37:AE37"/>
    <mergeCell ref="AT12:BA12"/>
    <mergeCell ref="AB35:AE36"/>
    <mergeCell ref="AN35:AR35"/>
    <mergeCell ref="AS35:AW35"/>
    <mergeCell ref="AN36:AR36"/>
    <mergeCell ref="AB39:AE39"/>
    <mergeCell ref="AF39:AH39"/>
    <mergeCell ref="AI39:AK39"/>
    <mergeCell ref="AI38:AK38"/>
    <mergeCell ref="BL18:BM18"/>
    <mergeCell ref="AX35:AZ35"/>
    <mergeCell ref="AS36:AW36"/>
    <mergeCell ref="AX36:AZ36"/>
    <mergeCell ref="AI35:AK36"/>
    <mergeCell ref="AB38:AE38"/>
    <mergeCell ref="P8:X8"/>
    <mergeCell ref="P9:X9"/>
    <mergeCell ref="BC17:BD17"/>
    <mergeCell ref="BE17:BF17"/>
    <mergeCell ref="AC8:AD8"/>
    <mergeCell ref="AE8:AP8"/>
    <mergeCell ref="AU10:AZ10"/>
    <mergeCell ref="AX17:BA17"/>
    <mergeCell ref="Y10:AB10"/>
    <mergeCell ref="Y11:AB11"/>
    <mergeCell ref="BG17:BH17"/>
    <mergeCell ref="AJ17:AN17"/>
    <mergeCell ref="AO17:AR17"/>
    <mergeCell ref="AS17:AW17"/>
    <mergeCell ref="BI17:BJ17"/>
    <mergeCell ref="BC16:BJ16"/>
  </mergeCells>
  <printOptions/>
  <pageMargins left="0.3937007874015748" right="0" top="0.3937007874015748" bottom="0.1968503937007874" header="0" footer="0"/>
  <pageSetup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24"/>
  <sheetViews>
    <sheetView showZeros="0" tabSelected="1" view="pageBreakPreview" zoomScale="46" zoomScaleNormal="50" zoomScaleSheetLayoutView="46" zoomScalePageLayoutView="0" workbookViewId="0" topLeftCell="A1">
      <pane ySplit="11" topLeftCell="A246" activePane="bottomLeft" state="frozen"/>
      <selection pane="topLeft" activeCell="B60" sqref="B60"/>
      <selection pane="bottomLeft" activeCell="Y255" sqref="Y255:Y264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3.625" style="136" customWidth="1"/>
    <col min="8" max="8" width="15.00390625" style="136" customWidth="1"/>
    <col min="9" max="11" width="11.875" style="136" customWidth="1"/>
    <col min="12" max="12" width="13.375" style="136" customWidth="1"/>
    <col min="13" max="23" width="9.125" style="136" customWidth="1"/>
    <col min="24" max="24" width="11.25390625" style="136" bestFit="1" customWidth="1"/>
    <col min="25" max="25" width="11.125" style="136" customWidth="1"/>
    <col min="26" max="26" width="22.75390625" style="201" bestFit="1" customWidth="1"/>
    <col min="27" max="16384" width="5.875" style="136" customWidth="1"/>
  </cols>
  <sheetData>
    <row r="1" spans="1:26" ht="27.75">
      <c r="A1" s="466" t="str">
        <f>'Основні дані'!A24</f>
        <v>Форма Б1с-20  м1</v>
      </c>
      <c r="B1" s="187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841" t="str">
        <f>'Основні дані'!B1</f>
        <v>Е-420с</v>
      </c>
      <c r="V1" s="841"/>
      <c r="W1" s="841"/>
      <c r="X1" s="841"/>
      <c r="Y1" s="841"/>
      <c r="Z1" s="197"/>
    </row>
    <row r="2" spans="1:26" ht="27.75" customHeight="1">
      <c r="A2" s="795" t="s">
        <v>77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197"/>
    </row>
    <row r="3" spans="1:26" s="162" customFormat="1" ht="27.75" customHeight="1" thickBot="1">
      <c r="A3" s="188"/>
      <c r="B3" s="189"/>
      <c r="C3" s="189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54" customHeight="1" thickBot="1">
      <c r="A4" s="801" t="s">
        <v>41</v>
      </c>
      <c r="B4" s="804" t="s">
        <v>42</v>
      </c>
      <c r="C4" s="796" t="s">
        <v>43</v>
      </c>
      <c r="D4" s="797"/>
      <c r="E4" s="798"/>
      <c r="F4" s="781" t="s">
        <v>46</v>
      </c>
      <c r="G4" s="792" t="s">
        <v>47</v>
      </c>
      <c r="H4" s="793"/>
      <c r="I4" s="793"/>
      <c r="J4" s="793"/>
      <c r="K4" s="793"/>
      <c r="L4" s="794"/>
      <c r="M4" s="839" t="s">
        <v>105</v>
      </c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781" t="s">
        <v>68</v>
      </c>
      <c r="Z4" s="197"/>
    </row>
    <row r="5" spans="1:26" ht="33.75" customHeight="1" thickBot="1">
      <c r="A5" s="802"/>
      <c r="B5" s="805"/>
      <c r="C5" s="781" t="s">
        <v>44</v>
      </c>
      <c r="D5" s="781" t="s">
        <v>45</v>
      </c>
      <c r="E5" s="781" t="s">
        <v>59</v>
      </c>
      <c r="F5" s="782"/>
      <c r="G5" s="781" t="s">
        <v>48</v>
      </c>
      <c r="H5" s="792" t="s">
        <v>49</v>
      </c>
      <c r="I5" s="793"/>
      <c r="J5" s="793"/>
      <c r="K5" s="794"/>
      <c r="L5" s="781" t="s">
        <v>51</v>
      </c>
      <c r="M5" s="807" t="s">
        <v>52</v>
      </c>
      <c r="N5" s="808"/>
      <c r="O5" s="808"/>
      <c r="P5" s="809"/>
      <c r="Q5" s="807" t="s">
        <v>53</v>
      </c>
      <c r="R5" s="808"/>
      <c r="S5" s="808"/>
      <c r="T5" s="809"/>
      <c r="U5" s="807" t="s">
        <v>54</v>
      </c>
      <c r="V5" s="808"/>
      <c r="W5" s="808"/>
      <c r="X5" s="809"/>
      <c r="Y5" s="782"/>
      <c r="Z5" s="197"/>
    </row>
    <row r="6" spans="1:26" ht="31.5" customHeight="1" thickBot="1">
      <c r="A6" s="802"/>
      <c r="B6" s="805"/>
      <c r="C6" s="782"/>
      <c r="D6" s="782"/>
      <c r="E6" s="782"/>
      <c r="F6" s="782"/>
      <c r="G6" s="782"/>
      <c r="H6" s="781" t="s">
        <v>1</v>
      </c>
      <c r="I6" s="786" t="s">
        <v>50</v>
      </c>
      <c r="J6" s="787"/>
      <c r="K6" s="788"/>
      <c r="L6" s="782"/>
      <c r="M6" s="799" t="s">
        <v>55</v>
      </c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782"/>
      <c r="Z6" s="197"/>
    </row>
    <row r="7" spans="1:26" ht="31.5" customHeight="1" thickBot="1">
      <c r="A7" s="802"/>
      <c r="B7" s="805"/>
      <c r="C7" s="782"/>
      <c r="D7" s="782"/>
      <c r="E7" s="782"/>
      <c r="F7" s="782"/>
      <c r="G7" s="782"/>
      <c r="H7" s="782"/>
      <c r="I7" s="789"/>
      <c r="J7" s="790"/>
      <c r="K7" s="791"/>
      <c r="L7" s="782"/>
      <c r="M7" s="784">
        <v>1</v>
      </c>
      <c r="N7" s="785"/>
      <c r="O7" s="784">
        <v>2</v>
      </c>
      <c r="P7" s="785"/>
      <c r="Q7" s="784">
        <v>3</v>
      </c>
      <c r="R7" s="785"/>
      <c r="S7" s="784">
        <v>4</v>
      </c>
      <c r="T7" s="785"/>
      <c r="U7" s="784">
        <v>5</v>
      </c>
      <c r="V7" s="785"/>
      <c r="W7" s="784">
        <v>6</v>
      </c>
      <c r="X7" s="785"/>
      <c r="Y7" s="782"/>
      <c r="Z7" s="197"/>
    </row>
    <row r="8" spans="1:26" ht="30" customHeight="1" thickBot="1">
      <c r="A8" s="802"/>
      <c r="B8" s="805"/>
      <c r="C8" s="782"/>
      <c r="D8" s="782"/>
      <c r="E8" s="782"/>
      <c r="F8" s="782"/>
      <c r="G8" s="782"/>
      <c r="H8" s="782"/>
      <c r="I8" s="781" t="s">
        <v>57</v>
      </c>
      <c r="J8" s="833" t="s">
        <v>58</v>
      </c>
      <c r="K8" s="781" t="s">
        <v>34</v>
      </c>
      <c r="L8" s="782"/>
      <c r="M8" s="807" t="s">
        <v>56</v>
      </c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782"/>
      <c r="Z8" s="197"/>
    </row>
    <row r="9" spans="1:26" ht="33" customHeight="1" thickBot="1">
      <c r="A9" s="802"/>
      <c r="B9" s="805"/>
      <c r="C9" s="782"/>
      <c r="D9" s="782"/>
      <c r="E9" s="782"/>
      <c r="F9" s="782"/>
      <c r="G9" s="782"/>
      <c r="H9" s="782"/>
      <c r="I9" s="782"/>
      <c r="J9" s="834"/>
      <c r="K9" s="782"/>
      <c r="L9" s="782"/>
      <c r="M9" s="784">
        <v>20</v>
      </c>
      <c r="N9" s="785"/>
      <c r="O9" s="784">
        <v>20</v>
      </c>
      <c r="P9" s="785"/>
      <c r="Q9" s="784">
        <v>20</v>
      </c>
      <c r="R9" s="785"/>
      <c r="S9" s="784">
        <v>20</v>
      </c>
      <c r="T9" s="785"/>
      <c r="U9" s="784">
        <v>20</v>
      </c>
      <c r="V9" s="785"/>
      <c r="W9" s="784">
        <v>20</v>
      </c>
      <c r="X9" s="785"/>
      <c r="Y9" s="782"/>
      <c r="Z9" s="197"/>
    </row>
    <row r="10" spans="1:26" ht="104.25" customHeight="1" thickBot="1">
      <c r="A10" s="803"/>
      <c r="B10" s="806"/>
      <c r="C10" s="783"/>
      <c r="D10" s="783"/>
      <c r="E10" s="783"/>
      <c r="F10" s="783"/>
      <c r="G10" s="783"/>
      <c r="H10" s="783"/>
      <c r="I10" s="783"/>
      <c r="J10" s="835"/>
      <c r="K10" s="783"/>
      <c r="L10" s="783"/>
      <c r="M10" s="190" t="s">
        <v>84</v>
      </c>
      <c r="N10" s="190" t="s">
        <v>85</v>
      </c>
      <c r="O10" s="190" t="s">
        <v>84</v>
      </c>
      <c r="P10" s="190" t="s">
        <v>85</v>
      </c>
      <c r="Q10" s="190" t="s">
        <v>84</v>
      </c>
      <c r="R10" s="190" t="s">
        <v>85</v>
      </c>
      <c r="S10" s="190" t="s">
        <v>84</v>
      </c>
      <c r="T10" s="190" t="s">
        <v>85</v>
      </c>
      <c r="U10" s="190" t="s">
        <v>84</v>
      </c>
      <c r="V10" s="190" t="s">
        <v>85</v>
      </c>
      <c r="W10" s="190" t="s">
        <v>84</v>
      </c>
      <c r="X10" s="190" t="s">
        <v>85</v>
      </c>
      <c r="Y10" s="783"/>
      <c r="Z10" s="197"/>
    </row>
    <row r="11" spans="1:26" s="259" customFormat="1" ht="22.5" customHeight="1" thickBot="1">
      <c r="A11" s="256">
        <v>1</v>
      </c>
      <c r="B11" s="256">
        <v>2</v>
      </c>
      <c r="C11" s="256">
        <v>3</v>
      </c>
      <c r="D11" s="256">
        <v>4</v>
      </c>
      <c r="E11" s="256">
        <v>5</v>
      </c>
      <c r="F11" s="256">
        <v>6</v>
      </c>
      <c r="G11" s="256">
        <v>7</v>
      </c>
      <c r="H11" s="256">
        <v>8</v>
      </c>
      <c r="I11" s="256">
        <v>9</v>
      </c>
      <c r="J11" s="256">
        <v>10</v>
      </c>
      <c r="K11" s="256">
        <v>11</v>
      </c>
      <c r="L11" s="256">
        <v>12</v>
      </c>
      <c r="M11" s="256">
        <v>13</v>
      </c>
      <c r="N11" s="256">
        <v>14</v>
      </c>
      <c r="O11" s="256">
        <v>15</v>
      </c>
      <c r="P11" s="256">
        <v>16</v>
      </c>
      <c r="Q11" s="256">
        <v>17</v>
      </c>
      <c r="R11" s="256">
        <v>18</v>
      </c>
      <c r="S11" s="256">
        <v>19</v>
      </c>
      <c r="T11" s="256">
        <v>20</v>
      </c>
      <c r="U11" s="256">
        <v>21</v>
      </c>
      <c r="V11" s="256">
        <v>22</v>
      </c>
      <c r="W11" s="256">
        <v>23</v>
      </c>
      <c r="X11" s="256">
        <v>24</v>
      </c>
      <c r="Y11" s="257">
        <v>29</v>
      </c>
      <c r="Z11" s="258"/>
    </row>
    <row r="12" spans="1:26" s="154" customFormat="1" ht="30.75" thickBot="1">
      <c r="A12" s="268">
        <v>1</v>
      </c>
      <c r="B12" s="269" t="s">
        <v>165</v>
      </c>
      <c r="C12" s="433"/>
      <c r="D12" s="433"/>
      <c r="E12" s="269"/>
      <c r="F12" s="285">
        <f>SUM(F13:F53)</f>
        <v>36</v>
      </c>
      <c r="G12" s="285">
        <f aca="true" t="shared" si="0" ref="G12:X12">SUM(G13:G53)</f>
        <v>1080</v>
      </c>
      <c r="H12" s="285">
        <f t="shared" si="0"/>
        <v>548</v>
      </c>
      <c r="I12" s="285">
        <f t="shared" si="0"/>
        <v>176</v>
      </c>
      <c r="J12" s="285">
        <f t="shared" si="0"/>
        <v>48</v>
      </c>
      <c r="K12" s="285">
        <f t="shared" si="0"/>
        <v>324</v>
      </c>
      <c r="L12" s="285">
        <f t="shared" si="0"/>
        <v>532</v>
      </c>
      <c r="M12" s="285">
        <f t="shared" si="0"/>
        <v>16</v>
      </c>
      <c r="N12" s="285">
        <f t="shared" si="0"/>
        <v>16</v>
      </c>
      <c r="O12" s="285">
        <f t="shared" si="0"/>
        <v>11</v>
      </c>
      <c r="P12" s="285">
        <f t="shared" si="0"/>
        <v>12</v>
      </c>
      <c r="Q12" s="285">
        <f>SUM(Q13:Q53)</f>
        <v>2</v>
      </c>
      <c r="R12" s="285">
        <f t="shared" si="0"/>
        <v>2</v>
      </c>
      <c r="S12" s="285">
        <f t="shared" si="0"/>
        <v>2</v>
      </c>
      <c r="T12" s="285">
        <f t="shared" si="0"/>
        <v>2</v>
      </c>
      <c r="U12" s="285">
        <f t="shared" si="0"/>
        <v>2</v>
      </c>
      <c r="V12" s="285">
        <f t="shared" si="0"/>
        <v>2</v>
      </c>
      <c r="W12" s="285">
        <f t="shared" si="0"/>
        <v>2</v>
      </c>
      <c r="X12" s="285">
        <f t="shared" si="0"/>
        <v>2</v>
      </c>
      <c r="Y12" s="320"/>
      <c r="Z12" s="195" t="str">
        <f>'Основні дані'!$B$1</f>
        <v>Е-420с</v>
      </c>
    </row>
    <row r="13" spans="1:26" s="154" customFormat="1" ht="27.75">
      <c r="A13" s="432" t="s">
        <v>176</v>
      </c>
      <c r="B13" s="602" t="s">
        <v>1048</v>
      </c>
      <c r="C13" s="475">
        <v>1</v>
      </c>
      <c r="D13" s="475"/>
      <c r="E13" s="475" t="s">
        <v>74</v>
      </c>
      <c r="F13" s="286">
        <f>N13+P13+R13+T13+V13+X13</f>
        <v>5</v>
      </c>
      <c r="G13" s="287">
        <f>F13*30</f>
        <v>150</v>
      </c>
      <c r="H13" s="286">
        <f>(M13*Титул!BC$19)+(O13*Титул!BD$19)+(Q13*Титул!BE$19)+(S13*Титул!BF$19)+(U13*Титул!BG$19)+(W13*Титул!BH$19)</f>
        <v>80</v>
      </c>
      <c r="I13" s="290">
        <v>48</v>
      </c>
      <c r="J13" s="291"/>
      <c r="K13" s="292">
        <v>32</v>
      </c>
      <c r="L13" s="286">
        <f>IF(H13=I13+J13+K13,G13-H13,"!ОШИБКА!")</f>
        <v>70</v>
      </c>
      <c r="M13" s="290">
        <v>5</v>
      </c>
      <c r="N13" s="291">
        <v>5</v>
      </c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321">
        <v>359</v>
      </c>
      <c r="Z13" s="195" t="str">
        <f>'Основні дані'!$B$1</f>
        <v>Е-420с</v>
      </c>
    </row>
    <row r="14" spans="1:26" s="154" customFormat="1" ht="27.75">
      <c r="A14" s="432" t="s">
        <v>177</v>
      </c>
      <c r="B14" s="602" t="s">
        <v>1049</v>
      </c>
      <c r="C14" s="326" t="s">
        <v>90</v>
      </c>
      <c r="D14" s="326"/>
      <c r="E14" s="327" t="s">
        <v>74</v>
      </c>
      <c r="F14" s="288">
        <f>N14+P14+R14+T14+V14+X14</f>
        <v>5</v>
      </c>
      <c r="G14" s="289">
        <f aca="true" t="shared" si="1" ref="G14:G31">F14*30</f>
        <v>150</v>
      </c>
      <c r="H14" s="288">
        <f>(M14*Титул!BC$19)+(O14*Титул!BD$19)+(Q14*Титул!BE$19)+(S14*Титул!BF$19)+(U14*Титул!BG$19)+(W14*Титул!BH$19)</f>
        <v>80</v>
      </c>
      <c r="I14" s="290">
        <v>48</v>
      </c>
      <c r="J14" s="291"/>
      <c r="K14" s="292">
        <v>32</v>
      </c>
      <c r="L14" s="288">
        <f>IF(H14=I14+J14+K14,G14-H14,"!ОШИБКА!")</f>
        <v>70</v>
      </c>
      <c r="M14" s="290"/>
      <c r="N14" s="291"/>
      <c r="O14" s="291">
        <v>5</v>
      </c>
      <c r="P14" s="291">
        <v>5</v>
      </c>
      <c r="Q14" s="291"/>
      <c r="R14" s="291"/>
      <c r="S14" s="291"/>
      <c r="T14" s="291"/>
      <c r="U14" s="291"/>
      <c r="V14" s="291"/>
      <c r="W14" s="291"/>
      <c r="X14" s="291"/>
      <c r="Y14" s="321">
        <v>359</v>
      </c>
      <c r="Z14" s="195" t="str">
        <f>'Основні дані'!$B$1</f>
        <v>Е-420с</v>
      </c>
    </row>
    <row r="15" spans="1:26" s="154" customFormat="1" ht="27.75">
      <c r="A15" s="432" t="s">
        <v>178</v>
      </c>
      <c r="B15" s="602" t="s">
        <v>1050</v>
      </c>
      <c r="C15" s="326" t="s">
        <v>823</v>
      </c>
      <c r="D15" s="326"/>
      <c r="E15" s="327" t="s">
        <v>74</v>
      </c>
      <c r="F15" s="288">
        <f aca="true" t="shared" si="2" ref="F15:F53">N15+P15+R15+T15+V15+X15</f>
        <v>4</v>
      </c>
      <c r="G15" s="289">
        <f t="shared" si="1"/>
        <v>120</v>
      </c>
      <c r="H15" s="288">
        <f>(M15*Титул!BC$19)+(O15*Титул!BD$19)+(Q15*Титул!BE$19)+(S15*Титул!BF$19)+(U15*Титул!BG$19)+(W15*Титул!BH$19)</f>
        <v>64</v>
      </c>
      <c r="I15" s="290">
        <v>32</v>
      </c>
      <c r="J15" s="291">
        <v>16</v>
      </c>
      <c r="K15" s="292">
        <v>16</v>
      </c>
      <c r="L15" s="288">
        <f aca="true" t="shared" si="3" ref="L15:L31">IF(H15=I15+J15+K15,G15-H15,"!ОШИБКА!")</f>
        <v>56</v>
      </c>
      <c r="M15" s="290">
        <v>4</v>
      </c>
      <c r="N15" s="291">
        <v>4</v>
      </c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321">
        <v>168</v>
      </c>
      <c r="Z15" s="195" t="str">
        <f>'Основні дані'!$B$1</f>
        <v>Е-420с</v>
      </c>
    </row>
    <row r="16" spans="1:26" s="154" customFormat="1" ht="27.75">
      <c r="A16" s="432" t="s">
        <v>179</v>
      </c>
      <c r="B16" s="602" t="s">
        <v>1051</v>
      </c>
      <c r="C16" s="326"/>
      <c r="D16" s="326" t="s">
        <v>823</v>
      </c>
      <c r="E16" s="327" t="s">
        <v>73</v>
      </c>
      <c r="F16" s="288">
        <f t="shared" si="2"/>
        <v>3</v>
      </c>
      <c r="G16" s="289">
        <f t="shared" si="1"/>
        <v>90</v>
      </c>
      <c r="H16" s="288">
        <f>(M16*Титул!BC$19)+(O16*Титул!BD$19)+(Q16*Титул!BE$19)+(S16*Титул!BF$19)+(U16*Титул!BG$19)+(W16*Титул!BH$19)</f>
        <v>48</v>
      </c>
      <c r="I16" s="290">
        <v>32</v>
      </c>
      <c r="J16" s="291">
        <v>16</v>
      </c>
      <c r="K16" s="292"/>
      <c r="L16" s="288">
        <f t="shared" si="3"/>
        <v>42</v>
      </c>
      <c r="M16" s="290">
        <v>3</v>
      </c>
      <c r="N16" s="291">
        <v>3</v>
      </c>
      <c r="O16" s="290"/>
      <c r="P16" s="291"/>
      <c r="Q16" s="291"/>
      <c r="R16" s="291"/>
      <c r="S16" s="291"/>
      <c r="T16" s="291"/>
      <c r="U16" s="291"/>
      <c r="V16" s="291"/>
      <c r="W16" s="291"/>
      <c r="X16" s="291"/>
      <c r="Y16" s="321">
        <v>192</v>
      </c>
      <c r="Z16" s="195" t="str">
        <f>'Основні дані'!$B$1</f>
        <v>Е-420с</v>
      </c>
    </row>
    <row r="17" spans="1:26" s="154" customFormat="1" ht="27.75">
      <c r="A17" s="432" t="s">
        <v>180</v>
      </c>
      <c r="B17" s="602" t="s">
        <v>1052</v>
      </c>
      <c r="C17" s="326" t="s">
        <v>90</v>
      </c>
      <c r="D17" s="326" t="s">
        <v>1053</v>
      </c>
      <c r="E17" s="327"/>
      <c r="F17" s="288">
        <f t="shared" si="2"/>
        <v>8</v>
      </c>
      <c r="G17" s="289">
        <f t="shared" si="1"/>
        <v>240</v>
      </c>
      <c r="H17" s="288">
        <f>(M17*Титул!BC$19)+(O17*Титул!BD$19)+(Q17*Титул!BE$19)+(S17*Титул!BF$19)+(U17*Титул!BG$19)+(W17*Титул!BH$19)</f>
        <v>116</v>
      </c>
      <c r="I17" s="290"/>
      <c r="J17" s="291"/>
      <c r="K17" s="292">
        <v>116</v>
      </c>
      <c r="L17" s="288">
        <f t="shared" si="3"/>
        <v>124</v>
      </c>
      <c r="M17" s="290">
        <v>2</v>
      </c>
      <c r="N17" s="291">
        <v>2</v>
      </c>
      <c r="O17" s="291">
        <v>2</v>
      </c>
      <c r="P17" s="291">
        <v>2</v>
      </c>
      <c r="Q17" s="291"/>
      <c r="R17" s="291"/>
      <c r="S17" s="291"/>
      <c r="T17" s="291"/>
      <c r="U17" s="291">
        <v>2</v>
      </c>
      <c r="V17" s="291">
        <v>2</v>
      </c>
      <c r="W17" s="291">
        <v>2</v>
      </c>
      <c r="X17" s="291">
        <v>2</v>
      </c>
      <c r="Y17" s="321">
        <v>275</v>
      </c>
      <c r="Z17" s="195" t="str">
        <f>'Основні дані'!$B$1</f>
        <v>Е-420с</v>
      </c>
    </row>
    <row r="18" spans="1:26" s="154" customFormat="1" ht="27.75">
      <c r="A18" s="432" t="s">
        <v>181</v>
      </c>
      <c r="B18" s="603" t="s">
        <v>1054</v>
      </c>
      <c r="C18" s="415"/>
      <c r="D18" s="415">
        <v>2</v>
      </c>
      <c r="E18" s="415"/>
      <c r="F18" s="288">
        <f t="shared" si="2"/>
        <v>3</v>
      </c>
      <c r="G18" s="289">
        <f t="shared" si="1"/>
        <v>90</v>
      </c>
      <c r="H18" s="288">
        <f>(M18*Титул!BC$19)+(O18*Титул!BD$19)+(Q18*Титул!BE$19)+(S18*Титул!BF$19)+(U18*Титул!BG$19)+(W18*Титул!BH$19)</f>
        <v>32</v>
      </c>
      <c r="I18" s="290">
        <v>16</v>
      </c>
      <c r="J18" s="291">
        <v>16</v>
      </c>
      <c r="K18" s="292"/>
      <c r="L18" s="288">
        <f t="shared" si="3"/>
        <v>58</v>
      </c>
      <c r="M18" s="290"/>
      <c r="N18" s="291"/>
      <c r="O18" s="291">
        <v>2</v>
      </c>
      <c r="P18" s="291">
        <v>3</v>
      </c>
      <c r="Q18" s="291"/>
      <c r="R18" s="291"/>
      <c r="S18" s="291"/>
      <c r="T18" s="291"/>
      <c r="U18" s="291"/>
      <c r="V18" s="291"/>
      <c r="W18" s="291"/>
      <c r="X18" s="291"/>
      <c r="Y18" s="321">
        <v>144</v>
      </c>
      <c r="Z18" s="195" t="str">
        <f>'Основні дані'!$B$1</f>
        <v>Е-420с</v>
      </c>
    </row>
    <row r="19" spans="1:26" s="154" customFormat="1" ht="30" hidden="1">
      <c r="A19" s="432" t="s">
        <v>182</v>
      </c>
      <c r="B19" s="414"/>
      <c r="C19" s="415"/>
      <c r="D19" s="415"/>
      <c r="E19" s="415"/>
      <c r="F19" s="288">
        <f t="shared" si="2"/>
        <v>0</v>
      </c>
      <c r="G19" s="289">
        <f t="shared" si="1"/>
        <v>0</v>
      </c>
      <c r="H19" s="288">
        <f>(M19*Титул!BC$19)+(O19*Титул!BD$19)+(Q19*Титул!BE$19)+(S19*Титул!BF$19)+(U19*Титул!BG$19)+(W19*Титул!BH$19)</f>
        <v>0</v>
      </c>
      <c r="I19" s="290"/>
      <c r="J19" s="291"/>
      <c r="K19" s="292"/>
      <c r="L19" s="288">
        <f t="shared" si="3"/>
        <v>0</v>
      </c>
      <c r="M19" s="290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321"/>
      <c r="Z19" s="195" t="str">
        <f>'Основні дані'!$B$1</f>
        <v>Е-420с</v>
      </c>
    </row>
    <row r="20" spans="1:26" s="154" customFormat="1" ht="30" hidden="1">
      <c r="A20" s="432" t="s">
        <v>183</v>
      </c>
      <c r="B20" s="414"/>
      <c r="C20" s="415"/>
      <c r="D20" s="415"/>
      <c r="E20" s="415"/>
      <c r="F20" s="288">
        <f t="shared" si="2"/>
        <v>0</v>
      </c>
      <c r="G20" s="289">
        <f t="shared" si="1"/>
        <v>0</v>
      </c>
      <c r="H20" s="288">
        <f>(M20*Титул!BC$19)+(O20*Титул!BD$19)+(Q20*Титул!BE$19)+(S20*Титул!BF$19)+(U20*Титул!BG$19)+(W20*Титул!BH$19)</f>
        <v>0</v>
      </c>
      <c r="I20" s="290"/>
      <c r="J20" s="291"/>
      <c r="K20" s="292"/>
      <c r="L20" s="288">
        <f t="shared" si="3"/>
        <v>0</v>
      </c>
      <c r="M20" s="290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321"/>
      <c r="Z20" s="195" t="str">
        <f>'Основні дані'!$B$1</f>
        <v>Е-420с</v>
      </c>
    </row>
    <row r="21" spans="1:26" s="154" customFormat="1" ht="30" hidden="1">
      <c r="A21" s="432" t="s">
        <v>184</v>
      </c>
      <c r="B21" s="414"/>
      <c r="C21" s="415"/>
      <c r="D21" s="415"/>
      <c r="E21" s="415"/>
      <c r="F21" s="288">
        <f t="shared" si="2"/>
        <v>0</v>
      </c>
      <c r="G21" s="289">
        <f t="shared" si="1"/>
        <v>0</v>
      </c>
      <c r="H21" s="288">
        <f>(M21*Титул!BC$19)+(O21*Титул!BD$19)+(Q21*Титул!BE$19)+(S21*Титул!BF$19)+(U21*Титул!BG$19)+(W21*Титул!BH$19)</f>
        <v>0</v>
      </c>
      <c r="I21" s="290"/>
      <c r="J21" s="291"/>
      <c r="K21" s="292"/>
      <c r="L21" s="288">
        <f t="shared" si="3"/>
        <v>0</v>
      </c>
      <c r="M21" s="290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321"/>
      <c r="Z21" s="195" t="str">
        <f>'Основні дані'!$B$1</f>
        <v>Е-420с</v>
      </c>
    </row>
    <row r="22" spans="1:26" s="154" customFormat="1" ht="30" hidden="1">
      <c r="A22" s="432" t="s">
        <v>185</v>
      </c>
      <c r="B22" s="414"/>
      <c r="C22" s="415"/>
      <c r="D22" s="415"/>
      <c r="E22" s="415"/>
      <c r="F22" s="288">
        <f t="shared" si="2"/>
        <v>0</v>
      </c>
      <c r="G22" s="289">
        <f t="shared" si="1"/>
        <v>0</v>
      </c>
      <c r="H22" s="288">
        <f>(M22*Титул!BC$19)+(O22*Титул!BD$19)+(Q22*Титул!BE$19)+(S22*Титул!BF$19)+(U22*Титул!BG$19)+(W22*Титул!BH$19)</f>
        <v>0</v>
      </c>
      <c r="I22" s="290"/>
      <c r="J22" s="291"/>
      <c r="K22" s="292"/>
      <c r="L22" s="288">
        <f t="shared" si="3"/>
        <v>0</v>
      </c>
      <c r="M22" s="290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321"/>
      <c r="Z22" s="195" t="str">
        <f>'Основні дані'!$B$1</f>
        <v>Е-420с</v>
      </c>
    </row>
    <row r="23" spans="1:26" s="154" customFormat="1" ht="30" hidden="1">
      <c r="A23" s="432" t="s">
        <v>186</v>
      </c>
      <c r="B23" s="414"/>
      <c r="C23" s="415"/>
      <c r="D23" s="415"/>
      <c r="E23" s="415"/>
      <c r="F23" s="288">
        <f t="shared" si="2"/>
        <v>0</v>
      </c>
      <c r="G23" s="289">
        <f t="shared" si="1"/>
        <v>0</v>
      </c>
      <c r="H23" s="288">
        <f>(M23*Титул!BC$19)+(O23*Титул!BD$19)+(Q23*Титул!BE$19)+(S23*Титул!BF$19)+(U23*Титул!BG$19)+(W23*Титул!BH$19)</f>
        <v>0</v>
      </c>
      <c r="I23" s="290"/>
      <c r="J23" s="291"/>
      <c r="K23" s="292"/>
      <c r="L23" s="288">
        <f t="shared" si="3"/>
        <v>0</v>
      </c>
      <c r="M23" s="290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321"/>
      <c r="Z23" s="195" t="str">
        <f>'Основні дані'!$B$1</f>
        <v>Е-420с</v>
      </c>
    </row>
    <row r="24" spans="1:26" s="154" customFormat="1" ht="30" hidden="1">
      <c r="A24" s="432" t="s">
        <v>187</v>
      </c>
      <c r="B24" s="414"/>
      <c r="C24" s="415"/>
      <c r="D24" s="415"/>
      <c r="E24" s="415"/>
      <c r="F24" s="288">
        <f t="shared" si="2"/>
        <v>0</v>
      </c>
      <c r="G24" s="289">
        <f t="shared" si="1"/>
        <v>0</v>
      </c>
      <c r="H24" s="288">
        <f>(M24*Титул!BC$19)+(O24*Титул!BD$19)+(Q24*Титул!BE$19)+(S24*Титул!BF$19)+(U24*Титул!BG$19)+(W24*Титул!BH$19)</f>
        <v>0</v>
      </c>
      <c r="I24" s="290"/>
      <c r="J24" s="291"/>
      <c r="K24" s="292"/>
      <c r="L24" s="288">
        <f t="shared" si="3"/>
        <v>0</v>
      </c>
      <c r="M24" s="290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321"/>
      <c r="Z24" s="195" t="str">
        <f>'Основні дані'!$B$1</f>
        <v>Е-420с</v>
      </c>
    </row>
    <row r="25" spans="1:26" s="154" customFormat="1" ht="30" hidden="1">
      <c r="A25" s="432" t="s">
        <v>188</v>
      </c>
      <c r="B25" s="414"/>
      <c r="C25" s="415"/>
      <c r="D25" s="415"/>
      <c r="E25" s="415"/>
      <c r="F25" s="288">
        <f t="shared" si="2"/>
        <v>0</v>
      </c>
      <c r="G25" s="289">
        <f t="shared" si="1"/>
        <v>0</v>
      </c>
      <c r="H25" s="288">
        <f>(M25*Титул!BC$19)+(O25*Титул!BD$19)+(Q25*Титул!BE$19)+(S25*Титул!BF$19)+(U25*Титул!BG$19)+(W25*Титул!BH$19)</f>
        <v>0</v>
      </c>
      <c r="I25" s="290"/>
      <c r="J25" s="291"/>
      <c r="K25" s="292"/>
      <c r="L25" s="288">
        <f t="shared" si="3"/>
        <v>0</v>
      </c>
      <c r="M25" s="290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321"/>
      <c r="Z25" s="195" t="str">
        <f>'Основні дані'!$B$1</f>
        <v>Е-420с</v>
      </c>
    </row>
    <row r="26" spans="1:26" s="154" customFormat="1" ht="30" hidden="1">
      <c r="A26" s="432" t="s">
        <v>189</v>
      </c>
      <c r="B26" s="414"/>
      <c r="C26" s="415"/>
      <c r="D26" s="415"/>
      <c r="E26" s="415"/>
      <c r="F26" s="288">
        <f t="shared" si="2"/>
        <v>0</v>
      </c>
      <c r="G26" s="289">
        <f t="shared" si="1"/>
        <v>0</v>
      </c>
      <c r="H26" s="288">
        <f>(M26*Титул!BC$19)+(O26*Титул!BD$19)+(Q26*Титул!BE$19)+(S26*Титул!BF$19)+(U26*Титул!BG$19)+(W26*Титул!BH$19)</f>
        <v>0</v>
      </c>
      <c r="I26" s="290"/>
      <c r="J26" s="291"/>
      <c r="K26" s="292"/>
      <c r="L26" s="288">
        <f t="shared" si="3"/>
        <v>0</v>
      </c>
      <c r="M26" s="290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321"/>
      <c r="Z26" s="195" t="str">
        <f>'Основні дані'!$B$1</f>
        <v>Е-420с</v>
      </c>
    </row>
    <row r="27" spans="1:26" s="154" customFormat="1" ht="30" hidden="1">
      <c r="A27" s="432" t="s">
        <v>190</v>
      </c>
      <c r="B27" s="414"/>
      <c r="C27" s="415"/>
      <c r="D27" s="415"/>
      <c r="E27" s="415"/>
      <c r="F27" s="288">
        <f t="shared" si="2"/>
        <v>0</v>
      </c>
      <c r="G27" s="289">
        <f t="shared" si="1"/>
        <v>0</v>
      </c>
      <c r="H27" s="288">
        <f>(M27*Титул!BC$19)+(O27*Титул!BD$19)+(Q27*Титул!BE$19)+(S27*Титул!BF$19)+(U27*Титул!BG$19)+(W27*Титул!BH$19)</f>
        <v>0</v>
      </c>
      <c r="I27" s="290"/>
      <c r="J27" s="291"/>
      <c r="K27" s="292"/>
      <c r="L27" s="288">
        <f t="shared" si="3"/>
        <v>0</v>
      </c>
      <c r="M27" s="290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321"/>
      <c r="Z27" s="195" t="str">
        <f>'Основні дані'!$B$1</f>
        <v>Е-420с</v>
      </c>
    </row>
    <row r="28" spans="1:26" s="154" customFormat="1" ht="30" hidden="1">
      <c r="A28" s="432" t="s">
        <v>191</v>
      </c>
      <c r="B28" s="414"/>
      <c r="C28" s="415"/>
      <c r="D28" s="415"/>
      <c r="E28" s="415"/>
      <c r="F28" s="288">
        <f t="shared" si="2"/>
        <v>0</v>
      </c>
      <c r="G28" s="289">
        <f t="shared" si="1"/>
        <v>0</v>
      </c>
      <c r="H28" s="288">
        <f>(M28*Титул!BC$19)+(O28*Титул!BD$19)+(Q28*Титул!BE$19)+(S28*Титул!BF$19)+(U28*Титул!BG$19)+(W28*Титул!BH$19)</f>
        <v>0</v>
      </c>
      <c r="I28" s="290"/>
      <c r="J28" s="291"/>
      <c r="K28" s="292"/>
      <c r="L28" s="288">
        <f t="shared" si="3"/>
        <v>0</v>
      </c>
      <c r="M28" s="290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321"/>
      <c r="Z28" s="195" t="str">
        <f>'Основні дані'!$B$1</f>
        <v>Е-420с</v>
      </c>
    </row>
    <row r="29" spans="1:26" s="154" customFormat="1" ht="30" hidden="1">
      <c r="A29" s="432" t="s">
        <v>192</v>
      </c>
      <c r="B29" s="414"/>
      <c r="C29" s="415"/>
      <c r="D29" s="415"/>
      <c r="E29" s="415"/>
      <c r="F29" s="288">
        <f t="shared" si="2"/>
        <v>0</v>
      </c>
      <c r="G29" s="289">
        <f t="shared" si="1"/>
        <v>0</v>
      </c>
      <c r="H29" s="288">
        <f>(M29*Титул!BC$19)+(O29*Титул!BD$19)+(Q29*Титул!BE$19)+(S29*Титул!BF$19)+(U29*Титул!BG$19)+(W29*Титул!BH$19)</f>
        <v>0</v>
      </c>
      <c r="I29" s="290"/>
      <c r="J29" s="291"/>
      <c r="K29" s="292"/>
      <c r="L29" s="288">
        <f t="shared" si="3"/>
        <v>0</v>
      </c>
      <c r="M29" s="290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321"/>
      <c r="Z29" s="195" t="str">
        <f>'Основні дані'!$B$1</f>
        <v>Е-420с</v>
      </c>
    </row>
    <row r="30" spans="1:26" s="154" customFormat="1" ht="30" hidden="1">
      <c r="A30" s="432" t="s">
        <v>193</v>
      </c>
      <c r="B30" s="414"/>
      <c r="C30" s="415"/>
      <c r="D30" s="415"/>
      <c r="E30" s="415"/>
      <c r="F30" s="288">
        <f t="shared" si="2"/>
        <v>0</v>
      </c>
      <c r="G30" s="289">
        <f t="shared" si="1"/>
        <v>0</v>
      </c>
      <c r="H30" s="288">
        <f>(M30*Титул!BC$19)+(O30*Титул!BD$19)+(Q30*Титул!BE$19)+(S30*Титул!BF$19)+(U30*Титул!BG$19)+(W30*Титул!BH$19)</f>
        <v>0</v>
      </c>
      <c r="I30" s="290"/>
      <c r="J30" s="291"/>
      <c r="K30" s="292"/>
      <c r="L30" s="288">
        <f t="shared" si="3"/>
        <v>0</v>
      </c>
      <c r="M30" s="290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321"/>
      <c r="Z30" s="195" t="str">
        <f>'Основні дані'!$B$1</f>
        <v>Е-420с</v>
      </c>
    </row>
    <row r="31" spans="1:26" s="154" customFormat="1" ht="30" hidden="1">
      <c r="A31" s="432" t="s">
        <v>194</v>
      </c>
      <c r="B31" s="414"/>
      <c r="C31" s="415"/>
      <c r="D31" s="415"/>
      <c r="E31" s="415"/>
      <c r="F31" s="288">
        <f t="shared" si="2"/>
        <v>0</v>
      </c>
      <c r="G31" s="289">
        <f t="shared" si="1"/>
        <v>0</v>
      </c>
      <c r="H31" s="288">
        <f>(M31*Титул!BC$19)+(O31*Титул!BD$19)+(Q31*Титул!BE$19)+(S31*Титул!BF$19)+(U31*Титул!BG$19)+(W31*Титул!BH$19)</f>
        <v>0</v>
      </c>
      <c r="I31" s="290"/>
      <c r="J31" s="291"/>
      <c r="K31" s="292"/>
      <c r="L31" s="288">
        <f t="shared" si="3"/>
        <v>0</v>
      </c>
      <c r="M31" s="290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321"/>
      <c r="Z31" s="195" t="str">
        <f>'Основні дані'!$B$1</f>
        <v>Е-420с</v>
      </c>
    </row>
    <row r="32" spans="1:26" s="154" customFormat="1" ht="30" hidden="1">
      <c r="A32" s="432" t="s">
        <v>195</v>
      </c>
      <c r="B32" s="414"/>
      <c r="C32" s="415"/>
      <c r="D32" s="415"/>
      <c r="E32" s="415"/>
      <c r="F32" s="288">
        <f t="shared" si="2"/>
        <v>0</v>
      </c>
      <c r="G32" s="289">
        <f aca="true" t="shared" si="4" ref="G32:G51">F32*30</f>
        <v>0</v>
      </c>
      <c r="H32" s="288">
        <f>(M32*Титул!BC$19)+(O32*Титул!BD$19)+(Q32*Титул!BE$19)+(S32*Титул!BF$19)+(U32*Титул!BG$19)+(W32*Титул!BH$19)</f>
        <v>0</v>
      </c>
      <c r="I32" s="290"/>
      <c r="J32" s="291"/>
      <c r="K32" s="292"/>
      <c r="L32" s="288">
        <f aca="true" t="shared" si="5" ref="L32:L51">IF(H32=I32+J32+K32,G32-H32,"!ОШИБКА!")</f>
        <v>0</v>
      </c>
      <c r="M32" s="290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321"/>
      <c r="Z32" s="195" t="str">
        <f>'Основні дані'!$B$1</f>
        <v>Е-420с</v>
      </c>
    </row>
    <row r="33" spans="1:26" s="154" customFormat="1" ht="30" hidden="1">
      <c r="A33" s="432" t="s">
        <v>769</v>
      </c>
      <c r="B33" s="414"/>
      <c r="C33" s="415"/>
      <c r="D33" s="415"/>
      <c r="E33" s="415"/>
      <c r="F33" s="288">
        <f t="shared" si="2"/>
        <v>0</v>
      </c>
      <c r="G33" s="289">
        <f t="shared" si="4"/>
        <v>0</v>
      </c>
      <c r="H33" s="288">
        <f>(M33*Титул!BC$19)+(O33*Титул!BD$19)+(Q33*Титул!BE$19)+(S33*Титул!BF$19)+(U33*Титул!BG$19)+(W33*Титул!BH$19)</f>
        <v>0</v>
      </c>
      <c r="I33" s="290"/>
      <c r="J33" s="291"/>
      <c r="K33" s="292"/>
      <c r="L33" s="288">
        <f t="shared" si="5"/>
        <v>0</v>
      </c>
      <c r="M33" s="290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321"/>
      <c r="Z33" s="195" t="str">
        <f>'Основні дані'!$B$1</f>
        <v>Е-420с</v>
      </c>
    </row>
    <row r="34" spans="1:26" s="154" customFormat="1" ht="30" hidden="1">
      <c r="A34" s="432" t="s">
        <v>770</v>
      </c>
      <c r="B34" s="414"/>
      <c r="C34" s="415"/>
      <c r="D34" s="415"/>
      <c r="E34" s="415"/>
      <c r="F34" s="288">
        <f t="shared" si="2"/>
        <v>0</v>
      </c>
      <c r="G34" s="289">
        <f t="shared" si="4"/>
        <v>0</v>
      </c>
      <c r="H34" s="288">
        <f>(M34*Титул!BC$19)+(O34*Титул!BD$19)+(Q34*Титул!BE$19)+(S34*Титул!BF$19)+(U34*Титул!BG$19)+(W34*Титул!BH$19)</f>
        <v>0</v>
      </c>
      <c r="I34" s="290"/>
      <c r="J34" s="291"/>
      <c r="K34" s="292"/>
      <c r="L34" s="288">
        <f t="shared" si="5"/>
        <v>0</v>
      </c>
      <c r="M34" s="290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321"/>
      <c r="Z34" s="195" t="str">
        <f>'Основні дані'!$B$1</f>
        <v>Е-420с</v>
      </c>
    </row>
    <row r="35" spans="1:26" s="154" customFormat="1" ht="30" hidden="1">
      <c r="A35" s="432" t="s">
        <v>771</v>
      </c>
      <c r="B35" s="414"/>
      <c r="C35" s="415"/>
      <c r="D35" s="415"/>
      <c r="E35" s="415"/>
      <c r="F35" s="288">
        <f t="shared" si="2"/>
        <v>0</v>
      </c>
      <c r="G35" s="289">
        <f t="shared" si="4"/>
        <v>0</v>
      </c>
      <c r="H35" s="288">
        <f>(M35*Титул!BC$19)+(O35*Титул!BD$19)+(Q35*Титул!BE$19)+(S35*Титул!BF$19)+(U35*Титул!BG$19)+(W35*Титул!BH$19)</f>
        <v>0</v>
      </c>
      <c r="I35" s="290"/>
      <c r="J35" s="291"/>
      <c r="K35" s="292"/>
      <c r="L35" s="288">
        <f t="shared" si="5"/>
        <v>0</v>
      </c>
      <c r="M35" s="290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321"/>
      <c r="Z35" s="195" t="str">
        <f>'Основні дані'!$B$1</f>
        <v>Е-420с</v>
      </c>
    </row>
    <row r="36" spans="1:26" s="154" customFormat="1" ht="30" hidden="1">
      <c r="A36" s="432" t="s">
        <v>772</v>
      </c>
      <c r="B36" s="414"/>
      <c r="C36" s="415"/>
      <c r="D36" s="415"/>
      <c r="E36" s="415"/>
      <c r="F36" s="288">
        <f t="shared" si="2"/>
        <v>0</v>
      </c>
      <c r="G36" s="289">
        <f t="shared" si="4"/>
        <v>0</v>
      </c>
      <c r="H36" s="288">
        <f>(M36*Титул!BC$19)+(O36*Титул!BD$19)+(Q36*Титул!BE$19)+(S36*Титул!BF$19)+(U36*Титул!BG$19)+(W36*Титул!BH$19)</f>
        <v>0</v>
      </c>
      <c r="I36" s="290"/>
      <c r="J36" s="291"/>
      <c r="K36" s="292"/>
      <c r="L36" s="288">
        <f t="shared" si="5"/>
        <v>0</v>
      </c>
      <c r="M36" s="290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321"/>
      <c r="Z36" s="195" t="str">
        <f>'Основні дані'!$B$1</f>
        <v>Е-420с</v>
      </c>
    </row>
    <row r="37" spans="1:26" s="154" customFormat="1" ht="30" hidden="1">
      <c r="A37" s="432" t="s">
        <v>773</v>
      </c>
      <c r="B37" s="414"/>
      <c r="C37" s="415"/>
      <c r="D37" s="415"/>
      <c r="E37" s="415"/>
      <c r="F37" s="288">
        <f t="shared" si="2"/>
        <v>0</v>
      </c>
      <c r="G37" s="289">
        <f t="shared" si="4"/>
        <v>0</v>
      </c>
      <c r="H37" s="288">
        <f>(M37*Титул!BC$19)+(O37*Титул!BD$19)+(Q37*Титул!BE$19)+(S37*Титул!BF$19)+(U37*Титул!BG$19)+(W37*Титул!BH$19)</f>
        <v>0</v>
      </c>
      <c r="I37" s="290"/>
      <c r="J37" s="291"/>
      <c r="K37" s="292"/>
      <c r="L37" s="288">
        <f t="shared" si="5"/>
        <v>0</v>
      </c>
      <c r="M37" s="290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321"/>
      <c r="Z37" s="195" t="str">
        <f>'Основні дані'!$B$1</f>
        <v>Е-420с</v>
      </c>
    </row>
    <row r="38" spans="1:26" s="154" customFormat="1" ht="30" hidden="1">
      <c r="A38" s="432" t="s">
        <v>774</v>
      </c>
      <c r="B38" s="414"/>
      <c r="C38" s="415"/>
      <c r="D38" s="415"/>
      <c r="E38" s="415"/>
      <c r="F38" s="288">
        <f t="shared" si="2"/>
        <v>0</v>
      </c>
      <c r="G38" s="289">
        <f t="shared" si="4"/>
        <v>0</v>
      </c>
      <c r="H38" s="288">
        <f>(M38*Титул!BC$19)+(O38*Титул!BD$19)+(Q38*Титул!BE$19)+(S38*Титул!BF$19)+(U38*Титул!BG$19)+(W38*Титул!BH$19)</f>
        <v>0</v>
      </c>
      <c r="I38" s="290"/>
      <c r="J38" s="291"/>
      <c r="K38" s="292"/>
      <c r="L38" s="288">
        <f t="shared" si="5"/>
        <v>0</v>
      </c>
      <c r="M38" s="290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321"/>
      <c r="Z38" s="195" t="str">
        <f>'Основні дані'!$B$1</f>
        <v>Е-420с</v>
      </c>
    </row>
    <row r="39" spans="1:26" s="154" customFormat="1" ht="30" hidden="1">
      <c r="A39" s="432" t="s">
        <v>775</v>
      </c>
      <c r="B39" s="414"/>
      <c r="C39" s="415"/>
      <c r="D39" s="415"/>
      <c r="E39" s="415"/>
      <c r="F39" s="288">
        <f t="shared" si="2"/>
        <v>0</v>
      </c>
      <c r="G39" s="289">
        <f t="shared" si="4"/>
        <v>0</v>
      </c>
      <c r="H39" s="288">
        <f>(M39*Титул!BC$19)+(O39*Титул!BD$19)+(Q39*Титул!BE$19)+(S39*Титул!BF$19)+(U39*Титул!BG$19)+(W39*Титул!BH$19)</f>
        <v>0</v>
      </c>
      <c r="I39" s="290"/>
      <c r="J39" s="291"/>
      <c r="K39" s="292"/>
      <c r="L39" s="288">
        <f t="shared" si="5"/>
        <v>0</v>
      </c>
      <c r="M39" s="290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321"/>
      <c r="Z39" s="195" t="str">
        <f>'Основні дані'!$B$1</f>
        <v>Е-420с</v>
      </c>
    </row>
    <row r="40" spans="1:26" s="154" customFormat="1" ht="30" hidden="1">
      <c r="A40" s="432" t="s">
        <v>776</v>
      </c>
      <c r="B40" s="414"/>
      <c r="C40" s="415"/>
      <c r="D40" s="415"/>
      <c r="E40" s="415"/>
      <c r="F40" s="288">
        <f t="shared" si="2"/>
        <v>0</v>
      </c>
      <c r="G40" s="289">
        <f t="shared" si="4"/>
        <v>0</v>
      </c>
      <c r="H40" s="288">
        <f>(M40*Титул!BC$19)+(O40*Титул!BD$19)+(Q40*Титул!BE$19)+(S40*Титул!BF$19)+(U40*Титул!BG$19)+(W40*Титул!BH$19)</f>
        <v>0</v>
      </c>
      <c r="I40" s="290"/>
      <c r="J40" s="291"/>
      <c r="K40" s="292"/>
      <c r="L40" s="288">
        <f t="shared" si="5"/>
        <v>0</v>
      </c>
      <c r="M40" s="290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321"/>
      <c r="Z40" s="195" t="str">
        <f>'Основні дані'!$B$1</f>
        <v>Е-420с</v>
      </c>
    </row>
    <row r="41" spans="1:26" s="154" customFormat="1" ht="30" hidden="1">
      <c r="A41" s="432" t="s">
        <v>777</v>
      </c>
      <c r="B41" s="414"/>
      <c r="C41" s="415"/>
      <c r="D41" s="415"/>
      <c r="E41" s="415"/>
      <c r="F41" s="288">
        <f t="shared" si="2"/>
        <v>0</v>
      </c>
      <c r="G41" s="289">
        <f t="shared" si="4"/>
        <v>0</v>
      </c>
      <c r="H41" s="288">
        <f>(M41*Титул!BC$19)+(O41*Титул!BD$19)+(Q41*Титул!BE$19)+(S41*Титул!BF$19)+(U41*Титул!BG$19)+(W41*Титул!BH$19)</f>
        <v>0</v>
      </c>
      <c r="I41" s="290"/>
      <c r="J41" s="291"/>
      <c r="K41" s="292"/>
      <c r="L41" s="288">
        <f t="shared" si="5"/>
        <v>0</v>
      </c>
      <c r="M41" s="290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321"/>
      <c r="Z41" s="195" t="str">
        <f>'Основні дані'!$B$1</f>
        <v>Е-420с</v>
      </c>
    </row>
    <row r="42" spans="1:26" s="154" customFormat="1" ht="30" hidden="1">
      <c r="A42" s="432" t="s">
        <v>778</v>
      </c>
      <c r="B42" s="414"/>
      <c r="C42" s="415"/>
      <c r="D42" s="415"/>
      <c r="E42" s="415"/>
      <c r="F42" s="288">
        <f t="shared" si="2"/>
        <v>0</v>
      </c>
      <c r="G42" s="289">
        <f t="shared" si="4"/>
        <v>0</v>
      </c>
      <c r="H42" s="288">
        <f>(M42*Титул!BC$19)+(O42*Титул!BD$19)+(Q42*Титул!BE$19)+(S42*Титул!BF$19)+(U42*Титул!BG$19)+(W42*Титул!BH$19)</f>
        <v>0</v>
      </c>
      <c r="I42" s="290"/>
      <c r="J42" s="291"/>
      <c r="K42" s="292"/>
      <c r="L42" s="288">
        <f t="shared" si="5"/>
        <v>0</v>
      </c>
      <c r="M42" s="290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321"/>
      <c r="Z42" s="195" t="str">
        <f>'Основні дані'!$B$1</f>
        <v>Е-420с</v>
      </c>
    </row>
    <row r="43" spans="1:26" s="154" customFormat="1" ht="30" hidden="1">
      <c r="A43" s="432" t="s">
        <v>779</v>
      </c>
      <c r="B43" s="414"/>
      <c r="C43" s="415"/>
      <c r="D43" s="415"/>
      <c r="E43" s="415"/>
      <c r="F43" s="288">
        <f t="shared" si="2"/>
        <v>0</v>
      </c>
      <c r="G43" s="289">
        <f t="shared" si="4"/>
        <v>0</v>
      </c>
      <c r="H43" s="288">
        <f>(M43*Титул!BC$19)+(O43*Титул!BD$19)+(Q43*Титул!BE$19)+(S43*Титул!BF$19)+(U43*Титул!BG$19)+(W43*Титул!BH$19)</f>
        <v>0</v>
      </c>
      <c r="I43" s="290"/>
      <c r="J43" s="291"/>
      <c r="K43" s="292"/>
      <c r="L43" s="288">
        <f t="shared" si="5"/>
        <v>0</v>
      </c>
      <c r="M43" s="290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321"/>
      <c r="Z43" s="195" t="str">
        <f>'Основні дані'!$B$1</f>
        <v>Е-420с</v>
      </c>
    </row>
    <row r="44" spans="1:26" s="154" customFormat="1" ht="30" hidden="1">
      <c r="A44" s="432" t="s">
        <v>780</v>
      </c>
      <c r="B44" s="414"/>
      <c r="C44" s="415"/>
      <c r="D44" s="415"/>
      <c r="E44" s="415"/>
      <c r="F44" s="288">
        <f t="shared" si="2"/>
        <v>0</v>
      </c>
      <c r="G44" s="289">
        <f t="shared" si="4"/>
        <v>0</v>
      </c>
      <c r="H44" s="288">
        <f>(M44*Титул!BC$19)+(O44*Титул!BD$19)+(Q44*Титул!BE$19)+(S44*Титул!BF$19)+(U44*Титул!BG$19)+(W44*Титул!BH$19)</f>
        <v>0</v>
      </c>
      <c r="I44" s="290"/>
      <c r="J44" s="291"/>
      <c r="K44" s="292"/>
      <c r="L44" s="288">
        <f t="shared" si="5"/>
        <v>0</v>
      </c>
      <c r="M44" s="290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321"/>
      <c r="Z44" s="195" t="str">
        <f>'Основні дані'!$B$1</f>
        <v>Е-420с</v>
      </c>
    </row>
    <row r="45" spans="1:26" s="154" customFormat="1" ht="30" hidden="1">
      <c r="A45" s="432" t="s">
        <v>781</v>
      </c>
      <c r="B45" s="414"/>
      <c r="C45" s="415"/>
      <c r="D45" s="415"/>
      <c r="E45" s="415"/>
      <c r="F45" s="288">
        <f t="shared" si="2"/>
        <v>0</v>
      </c>
      <c r="G45" s="289">
        <f t="shared" si="4"/>
        <v>0</v>
      </c>
      <c r="H45" s="288">
        <f>(M45*Титул!BC$19)+(O45*Титул!BD$19)+(Q45*Титул!BE$19)+(S45*Титул!BF$19)+(U45*Титул!BG$19)+(W45*Титул!BH$19)</f>
        <v>0</v>
      </c>
      <c r="I45" s="290"/>
      <c r="J45" s="291"/>
      <c r="K45" s="292"/>
      <c r="L45" s="288">
        <f t="shared" si="5"/>
        <v>0</v>
      </c>
      <c r="M45" s="290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321"/>
      <c r="Z45" s="195" t="str">
        <f>'Основні дані'!$B$1</f>
        <v>Е-420с</v>
      </c>
    </row>
    <row r="46" spans="1:26" s="154" customFormat="1" ht="30" hidden="1">
      <c r="A46" s="432" t="s">
        <v>782</v>
      </c>
      <c r="B46" s="414"/>
      <c r="C46" s="415"/>
      <c r="D46" s="415"/>
      <c r="E46" s="415"/>
      <c r="F46" s="288">
        <f t="shared" si="2"/>
        <v>0</v>
      </c>
      <c r="G46" s="289">
        <f t="shared" si="4"/>
        <v>0</v>
      </c>
      <c r="H46" s="288">
        <f>(M46*Титул!BC$19)+(O46*Титул!BD$19)+(Q46*Титул!BE$19)+(S46*Титул!BF$19)+(U46*Титул!BG$19)+(W46*Титул!BH$19)</f>
        <v>0</v>
      </c>
      <c r="I46" s="290"/>
      <c r="J46" s="291"/>
      <c r="K46" s="292"/>
      <c r="L46" s="288">
        <f t="shared" si="5"/>
        <v>0</v>
      </c>
      <c r="M46" s="290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321"/>
      <c r="Z46" s="195" t="str">
        <f>'Основні дані'!$B$1</f>
        <v>Е-420с</v>
      </c>
    </row>
    <row r="47" spans="1:26" s="154" customFormat="1" ht="30" hidden="1">
      <c r="A47" s="432" t="s">
        <v>783</v>
      </c>
      <c r="B47" s="414"/>
      <c r="C47" s="415"/>
      <c r="D47" s="415"/>
      <c r="E47" s="415"/>
      <c r="F47" s="288">
        <f t="shared" si="2"/>
        <v>0</v>
      </c>
      <c r="G47" s="289">
        <f t="shared" si="4"/>
        <v>0</v>
      </c>
      <c r="H47" s="288">
        <f>(M47*Титул!BC$19)+(O47*Титул!BD$19)+(Q47*Титул!BE$19)+(S47*Титул!BF$19)+(U47*Титул!BG$19)+(W47*Титул!BH$19)</f>
        <v>0</v>
      </c>
      <c r="I47" s="290"/>
      <c r="J47" s="291"/>
      <c r="K47" s="292"/>
      <c r="L47" s="288">
        <f t="shared" si="5"/>
        <v>0</v>
      </c>
      <c r="M47" s="290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321"/>
      <c r="Z47" s="195" t="str">
        <f>'Основні дані'!$B$1</f>
        <v>Е-420с</v>
      </c>
    </row>
    <row r="48" spans="1:26" s="154" customFormat="1" ht="30" hidden="1">
      <c r="A48" s="432" t="s">
        <v>784</v>
      </c>
      <c r="B48" s="414"/>
      <c r="C48" s="415"/>
      <c r="D48" s="415"/>
      <c r="E48" s="415"/>
      <c r="F48" s="288">
        <f t="shared" si="2"/>
        <v>0</v>
      </c>
      <c r="G48" s="289">
        <f t="shared" si="4"/>
        <v>0</v>
      </c>
      <c r="H48" s="288">
        <f>(M48*Титул!BC$19)+(O48*Титул!BD$19)+(Q48*Титул!BE$19)+(S48*Титул!BF$19)+(U48*Титул!BG$19)+(W48*Титул!BH$19)</f>
        <v>0</v>
      </c>
      <c r="I48" s="290"/>
      <c r="J48" s="291"/>
      <c r="K48" s="292"/>
      <c r="L48" s="288">
        <f t="shared" si="5"/>
        <v>0</v>
      </c>
      <c r="M48" s="290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321"/>
      <c r="Z48" s="195" t="str">
        <f>'Основні дані'!$B$1</f>
        <v>Е-420с</v>
      </c>
    </row>
    <row r="49" spans="1:26" s="154" customFormat="1" ht="30" hidden="1">
      <c r="A49" s="432" t="s">
        <v>785</v>
      </c>
      <c r="B49" s="414"/>
      <c r="C49" s="415"/>
      <c r="D49" s="415"/>
      <c r="E49" s="415"/>
      <c r="F49" s="288">
        <f t="shared" si="2"/>
        <v>0</v>
      </c>
      <c r="G49" s="289">
        <f t="shared" si="4"/>
        <v>0</v>
      </c>
      <c r="H49" s="288">
        <f>(M49*Титул!BC$19)+(O49*Титул!BD$19)+(Q49*Титул!BE$19)+(S49*Титул!BF$19)+(U49*Титул!BG$19)+(W49*Титул!BH$19)</f>
        <v>0</v>
      </c>
      <c r="I49" s="290"/>
      <c r="J49" s="291"/>
      <c r="K49" s="292"/>
      <c r="L49" s="288">
        <f t="shared" si="5"/>
        <v>0</v>
      </c>
      <c r="M49" s="290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321"/>
      <c r="Z49" s="195" t="str">
        <f>'Основні дані'!$B$1</f>
        <v>Е-420с</v>
      </c>
    </row>
    <row r="50" spans="1:26" s="154" customFormat="1" ht="30" hidden="1">
      <c r="A50" s="432" t="s">
        <v>786</v>
      </c>
      <c r="B50" s="414"/>
      <c r="C50" s="415"/>
      <c r="D50" s="415"/>
      <c r="E50" s="415"/>
      <c r="F50" s="288">
        <f t="shared" si="2"/>
        <v>0</v>
      </c>
      <c r="G50" s="289">
        <f t="shared" si="4"/>
        <v>0</v>
      </c>
      <c r="H50" s="288">
        <f>(M50*Титул!BC$19)+(O50*Титул!BD$19)+(Q50*Титул!BE$19)+(S50*Титул!BF$19)+(U50*Титул!BG$19)+(W50*Титул!BH$19)</f>
        <v>0</v>
      </c>
      <c r="I50" s="290"/>
      <c r="J50" s="291"/>
      <c r="K50" s="292"/>
      <c r="L50" s="288">
        <f t="shared" si="5"/>
        <v>0</v>
      </c>
      <c r="M50" s="290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321"/>
      <c r="Z50" s="195" t="str">
        <f>'Основні дані'!$B$1</f>
        <v>Е-420с</v>
      </c>
    </row>
    <row r="51" spans="1:26" s="154" customFormat="1" ht="30" hidden="1">
      <c r="A51" s="432" t="s">
        <v>787</v>
      </c>
      <c r="B51" s="414"/>
      <c r="C51" s="415"/>
      <c r="D51" s="415"/>
      <c r="E51" s="415"/>
      <c r="F51" s="288">
        <f t="shared" si="2"/>
        <v>0</v>
      </c>
      <c r="G51" s="289">
        <f t="shared" si="4"/>
        <v>0</v>
      </c>
      <c r="H51" s="288">
        <f>(M51*Титул!BC$19)+(O51*Титул!BD$19)+(Q51*Титул!BE$19)+(S51*Титул!BF$19)+(U51*Титул!BG$19)+(W51*Титул!BH$19)</f>
        <v>0</v>
      </c>
      <c r="I51" s="290"/>
      <c r="J51" s="291"/>
      <c r="K51" s="292"/>
      <c r="L51" s="288">
        <f t="shared" si="5"/>
        <v>0</v>
      </c>
      <c r="M51" s="290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321"/>
      <c r="Z51" s="195" t="str">
        <f>'Основні дані'!$B$1</f>
        <v>Е-420с</v>
      </c>
    </row>
    <row r="52" spans="1:26" s="154" customFormat="1" ht="30" hidden="1">
      <c r="A52" s="432" t="s">
        <v>788</v>
      </c>
      <c r="B52" s="414"/>
      <c r="C52" s="415"/>
      <c r="D52" s="415"/>
      <c r="E52" s="415"/>
      <c r="F52" s="288">
        <f t="shared" si="2"/>
        <v>0</v>
      </c>
      <c r="G52" s="289">
        <f>F52*30</f>
        <v>0</v>
      </c>
      <c r="H52" s="288">
        <f>(M52*Титул!BC$19)+(O52*Титул!BD$19)+(Q52*Титул!BE$19)+(S52*Титул!BF$19)+(U52*Титул!BG$19)+(W52*Титул!BH$19)</f>
        <v>0</v>
      </c>
      <c r="I52" s="290"/>
      <c r="J52" s="291"/>
      <c r="K52" s="292"/>
      <c r="L52" s="288">
        <f>IF(H52=I52+J52+K52,G52-H52,"!ОШИБКА!")</f>
        <v>0</v>
      </c>
      <c r="M52" s="290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321"/>
      <c r="Z52" s="195" t="str">
        <f>'Основні дані'!$B$1</f>
        <v>Е-420с</v>
      </c>
    </row>
    <row r="53" spans="1:26" s="396" customFormat="1" ht="27.75" thickBot="1">
      <c r="A53" s="422" t="s">
        <v>222</v>
      </c>
      <c r="B53" s="423" t="s">
        <v>89</v>
      </c>
      <c r="C53" s="424"/>
      <c r="D53" s="424" t="s">
        <v>810</v>
      </c>
      <c r="E53" s="424"/>
      <c r="F53" s="288">
        <f t="shared" si="2"/>
        <v>8</v>
      </c>
      <c r="G53" s="426">
        <f>F53*30</f>
        <v>240</v>
      </c>
      <c r="H53" s="288">
        <f>(M53*Титул!BC$19)+(O53*Титул!BD$19)+(Q53*Титул!BE$19)+(S53*Титул!BF$19)+(U53*Титул!BG$19)+(W53*Титул!BH$19)</f>
        <v>128</v>
      </c>
      <c r="I53" s="427"/>
      <c r="J53" s="428"/>
      <c r="K53" s="429">
        <f>H53</f>
        <v>128</v>
      </c>
      <c r="L53" s="425">
        <f>IF(H53=I53+J53+K53,G53-H53,"!ОШИБКА!")</f>
        <v>112</v>
      </c>
      <c r="M53" s="427">
        <v>2</v>
      </c>
      <c r="N53" s="428">
        <v>2</v>
      </c>
      <c r="O53" s="430">
        <v>2</v>
      </c>
      <c r="P53" s="430">
        <v>2</v>
      </c>
      <c r="Q53" s="430">
        <v>2</v>
      </c>
      <c r="R53" s="430">
        <v>2</v>
      </c>
      <c r="S53" s="430">
        <v>2</v>
      </c>
      <c r="T53" s="430">
        <v>2</v>
      </c>
      <c r="U53" s="430"/>
      <c r="V53" s="430"/>
      <c r="W53" s="430"/>
      <c r="X53" s="430"/>
      <c r="Y53" s="431">
        <v>302</v>
      </c>
      <c r="Z53" s="195" t="str">
        <f>'Основні дані'!$B$1</f>
        <v>Е-420с</v>
      </c>
    </row>
    <row r="54" spans="1:26" s="154" customFormat="1" ht="30.75" thickBot="1">
      <c r="A54" s="268" t="s">
        <v>90</v>
      </c>
      <c r="B54" s="269" t="s">
        <v>166</v>
      </c>
      <c r="C54" s="434"/>
      <c r="D54" s="434"/>
      <c r="E54" s="434"/>
      <c r="F54" s="303">
        <f aca="true" t="shared" si="6" ref="F54:X54">SUM(F55:F94)</f>
        <v>33</v>
      </c>
      <c r="G54" s="303">
        <f t="shared" si="6"/>
        <v>990</v>
      </c>
      <c r="H54" s="303">
        <f t="shared" si="6"/>
        <v>400</v>
      </c>
      <c r="I54" s="303">
        <f t="shared" si="6"/>
        <v>208</v>
      </c>
      <c r="J54" s="303">
        <f t="shared" si="6"/>
        <v>80</v>
      </c>
      <c r="K54" s="303">
        <f t="shared" si="6"/>
        <v>112</v>
      </c>
      <c r="L54" s="303">
        <f t="shared" si="6"/>
        <v>590</v>
      </c>
      <c r="M54" s="303">
        <f t="shared" si="6"/>
        <v>2</v>
      </c>
      <c r="N54" s="303">
        <f t="shared" si="6"/>
        <v>3</v>
      </c>
      <c r="O54" s="303">
        <f t="shared" si="6"/>
        <v>6</v>
      </c>
      <c r="P54" s="303">
        <f t="shared" si="6"/>
        <v>9</v>
      </c>
      <c r="Q54" s="303">
        <f t="shared" si="6"/>
        <v>7</v>
      </c>
      <c r="R54" s="303">
        <f t="shared" si="6"/>
        <v>8</v>
      </c>
      <c r="S54" s="303">
        <f t="shared" si="6"/>
        <v>8</v>
      </c>
      <c r="T54" s="303">
        <f t="shared" si="6"/>
        <v>10</v>
      </c>
      <c r="U54" s="303">
        <f t="shared" si="6"/>
        <v>2</v>
      </c>
      <c r="V54" s="303">
        <f t="shared" si="6"/>
        <v>3</v>
      </c>
      <c r="W54" s="303">
        <f t="shared" si="6"/>
        <v>0</v>
      </c>
      <c r="X54" s="303">
        <f t="shared" si="6"/>
        <v>0</v>
      </c>
      <c r="Y54" s="320"/>
      <c r="Z54" s="195" t="str">
        <f>'Основні дані'!$B$1</f>
        <v>Е-420с</v>
      </c>
    </row>
    <row r="55" spans="1:26" s="154" customFormat="1" ht="27.75">
      <c r="A55" s="432" t="s">
        <v>196</v>
      </c>
      <c r="B55" s="602" t="s">
        <v>277</v>
      </c>
      <c r="C55" s="327" t="s">
        <v>90</v>
      </c>
      <c r="D55" s="327"/>
      <c r="E55" s="327" t="s">
        <v>74</v>
      </c>
      <c r="F55" s="296">
        <f>N55+P55+R55+T55+V55+X55</f>
        <v>4</v>
      </c>
      <c r="G55" s="297">
        <f aca="true" t="shared" si="7" ref="G55:G73">F55*30</f>
        <v>120</v>
      </c>
      <c r="H55" s="296">
        <f>(M55*Титул!BC$19)+(O55*Титул!BD$19)+(Q55*Титул!BE$19)+(S55*Титул!BF$19)+(U55*Титул!BG$19)+(W55*Титул!BH$19)</f>
        <v>48</v>
      </c>
      <c r="I55" s="298">
        <v>32</v>
      </c>
      <c r="J55" s="299">
        <v>16</v>
      </c>
      <c r="K55" s="300"/>
      <c r="L55" s="286">
        <f aca="true" t="shared" si="8" ref="L55:L66">IF(H55=I55+J55+K55,G55-H55,"!ОШИБКА!")</f>
        <v>72</v>
      </c>
      <c r="M55" s="298"/>
      <c r="N55" s="299"/>
      <c r="O55" s="299">
        <v>3</v>
      </c>
      <c r="P55" s="299">
        <v>4</v>
      </c>
      <c r="Q55" s="299"/>
      <c r="R55" s="299"/>
      <c r="S55" s="299"/>
      <c r="T55" s="299"/>
      <c r="U55" s="299"/>
      <c r="V55" s="299"/>
      <c r="W55" s="299"/>
      <c r="X55" s="299"/>
      <c r="Y55" s="322">
        <v>169</v>
      </c>
      <c r="Z55" s="195" t="str">
        <f>'Основні дані'!$B$1</f>
        <v>Е-420с</v>
      </c>
    </row>
    <row r="56" spans="1:26" s="154" customFormat="1" ht="27.75">
      <c r="A56" s="432" t="s">
        <v>197</v>
      </c>
      <c r="B56" s="602" t="s">
        <v>1055</v>
      </c>
      <c r="C56" s="327" t="s">
        <v>90</v>
      </c>
      <c r="D56" s="327"/>
      <c r="E56" s="327" t="s">
        <v>74</v>
      </c>
      <c r="F56" s="288">
        <f>N56+P56+R56+T56+V56+X56</f>
        <v>5</v>
      </c>
      <c r="G56" s="289">
        <f t="shared" si="7"/>
        <v>150</v>
      </c>
      <c r="H56" s="288">
        <f>(M56*Титул!BC$19)+(O56*Титул!BD$19)+(Q56*Титул!BE$19)+(S56*Титул!BF$19)+(U56*Титул!BG$19)+(W56*Титул!BH$19)</f>
        <v>48</v>
      </c>
      <c r="I56" s="290">
        <v>32</v>
      </c>
      <c r="J56" s="291">
        <v>16</v>
      </c>
      <c r="K56" s="292"/>
      <c r="L56" s="288">
        <f t="shared" si="8"/>
        <v>102</v>
      </c>
      <c r="M56" s="290"/>
      <c r="N56" s="291"/>
      <c r="O56" s="291">
        <v>3</v>
      </c>
      <c r="P56" s="291">
        <v>5</v>
      </c>
      <c r="Q56" s="291"/>
      <c r="R56" s="291"/>
      <c r="S56" s="291"/>
      <c r="T56" s="291"/>
      <c r="U56" s="291"/>
      <c r="V56" s="291"/>
      <c r="W56" s="291"/>
      <c r="X56" s="291"/>
      <c r="Y56" s="323">
        <v>166</v>
      </c>
      <c r="Z56" s="195" t="str">
        <f>'Основні дані'!$B$1</f>
        <v>Е-420с</v>
      </c>
    </row>
    <row r="57" spans="1:26" s="154" customFormat="1" ht="27.75">
      <c r="A57" s="432" t="s">
        <v>198</v>
      </c>
      <c r="B57" s="602" t="s">
        <v>1056</v>
      </c>
      <c r="C57" s="415"/>
      <c r="D57" s="415">
        <v>3</v>
      </c>
      <c r="E57" s="415"/>
      <c r="F57" s="288">
        <f aca="true" t="shared" si="9" ref="F57:F94">N57+P57+R57+T57+V57+X57</f>
        <v>3</v>
      </c>
      <c r="G57" s="289">
        <f t="shared" si="7"/>
        <v>90</v>
      </c>
      <c r="H57" s="288">
        <f>(M57*Титул!BC$19)+(O57*Титул!BD$19)+(Q57*Титул!BE$19)+(S57*Титул!BF$19)+(U57*Титул!BG$19)+(W57*Титул!BH$19)</f>
        <v>32</v>
      </c>
      <c r="I57" s="290">
        <v>16</v>
      </c>
      <c r="J57" s="291">
        <v>16</v>
      </c>
      <c r="K57" s="292"/>
      <c r="L57" s="288">
        <f t="shared" si="8"/>
        <v>58</v>
      </c>
      <c r="M57" s="290"/>
      <c r="N57" s="291"/>
      <c r="O57" s="291"/>
      <c r="P57" s="291"/>
      <c r="Q57" s="291">
        <v>2</v>
      </c>
      <c r="R57" s="291">
        <v>3</v>
      </c>
      <c r="S57" s="291"/>
      <c r="T57" s="291"/>
      <c r="U57" s="291"/>
      <c r="V57" s="291"/>
      <c r="W57" s="291"/>
      <c r="X57" s="291"/>
      <c r="Y57" s="323">
        <v>147</v>
      </c>
      <c r="Z57" s="195" t="str">
        <f>'Основні дані'!$B$1</f>
        <v>Е-420с</v>
      </c>
    </row>
    <row r="58" spans="1:26" s="154" customFormat="1" ht="27.75">
      <c r="A58" s="432" t="s">
        <v>199</v>
      </c>
      <c r="B58" s="604" t="s">
        <v>1057</v>
      </c>
      <c r="C58" s="415">
        <v>3</v>
      </c>
      <c r="D58" s="415"/>
      <c r="E58" s="415" t="s">
        <v>74</v>
      </c>
      <c r="F58" s="288">
        <f t="shared" si="9"/>
        <v>5</v>
      </c>
      <c r="G58" s="289">
        <f t="shared" si="7"/>
        <v>150</v>
      </c>
      <c r="H58" s="288">
        <f>(M58*Титул!BC$19)+(O58*Титул!BD$19)+(Q58*Титул!BE$19)+(S58*Титул!BF$19)+(U58*Титул!BG$19)+(W58*Титул!BH$19)</f>
        <v>80</v>
      </c>
      <c r="I58" s="290">
        <v>32</v>
      </c>
      <c r="J58" s="291">
        <v>32</v>
      </c>
      <c r="K58" s="292">
        <v>16</v>
      </c>
      <c r="L58" s="288">
        <f t="shared" si="8"/>
        <v>70</v>
      </c>
      <c r="M58" s="290"/>
      <c r="N58" s="291"/>
      <c r="O58" s="291"/>
      <c r="P58" s="291"/>
      <c r="Q58" s="291">
        <v>5</v>
      </c>
      <c r="R58" s="291">
        <v>5</v>
      </c>
      <c r="S58" s="291"/>
      <c r="T58" s="291"/>
      <c r="U58" s="291"/>
      <c r="V58" s="291"/>
      <c r="W58" s="291"/>
      <c r="X58" s="291"/>
      <c r="Y58" s="323">
        <v>136</v>
      </c>
      <c r="Z58" s="195" t="str">
        <f>'Основні дані'!$B$1</f>
        <v>Е-420с</v>
      </c>
    </row>
    <row r="59" spans="1:26" s="154" customFormat="1" ht="27.75">
      <c r="A59" s="432" t="s">
        <v>200</v>
      </c>
      <c r="B59" s="602" t="s">
        <v>1058</v>
      </c>
      <c r="C59" s="327" t="s">
        <v>813</v>
      </c>
      <c r="D59" s="327"/>
      <c r="E59" s="327" t="s">
        <v>79</v>
      </c>
      <c r="F59" s="288">
        <f t="shared" si="9"/>
        <v>4</v>
      </c>
      <c r="G59" s="289">
        <f t="shared" si="7"/>
        <v>120</v>
      </c>
      <c r="H59" s="288">
        <f>(M59*Титул!BC$19)+(O59*Титул!BD$19)+(Q59*Титул!BE$19)+(S59*Титул!BF$19)+(U59*Титул!BG$19)+(W59*Титул!BH$19)</f>
        <v>64</v>
      </c>
      <c r="I59" s="290">
        <v>32</v>
      </c>
      <c r="J59" s="291"/>
      <c r="K59" s="292">
        <v>32</v>
      </c>
      <c r="L59" s="288">
        <f t="shared" si="8"/>
        <v>56</v>
      </c>
      <c r="M59" s="290"/>
      <c r="N59" s="291"/>
      <c r="O59" s="291"/>
      <c r="P59" s="291"/>
      <c r="Q59" s="291"/>
      <c r="R59" s="291"/>
      <c r="S59" s="291">
        <v>4</v>
      </c>
      <c r="T59" s="291">
        <v>4</v>
      </c>
      <c r="U59" s="291"/>
      <c r="V59" s="291"/>
      <c r="W59" s="291"/>
      <c r="X59" s="291"/>
      <c r="Y59" s="323">
        <v>148</v>
      </c>
      <c r="Z59" s="195" t="str">
        <f>'Основні дані'!$B$1</f>
        <v>Е-420с</v>
      </c>
    </row>
    <row r="60" spans="1:26" s="154" customFormat="1" ht="27.75">
      <c r="A60" s="432" t="s">
        <v>201</v>
      </c>
      <c r="B60" s="602" t="s">
        <v>1059</v>
      </c>
      <c r="C60" s="327"/>
      <c r="D60" s="327" t="s">
        <v>813</v>
      </c>
      <c r="E60" s="327"/>
      <c r="F60" s="288">
        <f t="shared" si="9"/>
        <v>3</v>
      </c>
      <c r="G60" s="289">
        <f t="shared" si="7"/>
        <v>90</v>
      </c>
      <c r="H60" s="288">
        <f>(M60*Титул!BC$19)+(O60*Титул!BD$19)+(Q60*Титул!BE$19)+(S60*Титул!BF$19)+(U60*Титул!BG$19)+(W60*Титул!BH$19)</f>
        <v>32</v>
      </c>
      <c r="I60" s="290">
        <v>16</v>
      </c>
      <c r="J60" s="291"/>
      <c r="K60" s="292">
        <v>16</v>
      </c>
      <c r="L60" s="288">
        <f t="shared" si="8"/>
        <v>58</v>
      </c>
      <c r="M60" s="290"/>
      <c r="N60" s="291"/>
      <c r="O60" s="291"/>
      <c r="P60" s="291"/>
      <c r="Q60" s="291"/>
      <c r="R60" s="291"/>
      <c r="S60" s="291">
        <v>2</v>
      </c>
      <c r="T60" s="291">
        <v>3</v>
      </c>
      <c r="U60" s="291"/>
      <c r="V60" s="291"/>
      <c r="W60" s="291"/>
      <c r="X60" s="291"/>
      <c r="Y60" s="323">
        <v>310</v>
      </c>
      <c r="Z60" s="195" t="str">
        <f>'Основні дані'!$B$1</f>
        <v>Е-420с</v>
      </c>
    </row>
    <row r="61" spans="1:26" s="154" customFormat="1" ht="56.25">
      <c r="A61" s="432" t="s">
        <v>202</v>
      </c>
      <c r="B61" s="602" t="s">
        <v>1060</v>
      </c>
      <c r="C61" s="327" t="s">
        <v>814</v>
      </c>
      <c r="D61" s="327"/>
      <c r="E61" s="327" t="s">
        <v>73</v>
      </c>
      <c r="F61" s="288">
        <f t="shared" si="9"/>
        <v>3</v>
      </c>
      <c r="G61" s="289">
        <f t="shared" si="7"/>
        <v>90</v>
      </c>
      <c r="H61" s="288">
        <f>(M61*Титул!BC$19)+(O61*Титул!BD$19)+(Q61*Титул!BE$19)+(S61*Титул!BF$19)+(U61*Титул!BG$19)+(W61*Титул!BH$19)</f>
        <v>32</v>
      </c>
      <c r="I61" s="290">
        <v>16</v>
      </c>
      <c r="J61" s="291"/>
      <c r="K61" s="292">
        <v>16</v>
      </c>
      <c r="L61" s="288">
        <f t="shared" si="8"/>
        <v>58</v>
      </c>
      <c r="M61" s="290"/>
      <c r="N61" s="291"/>
      <c r="O61" s="291"/>
      <c r="P61" s="291"/>
      <c r="Q61" s="291"/>
      <c r="R61" s="291"/>
      <c r="S61" s="291"/>
      <c r="T61" s="291"/>
      <c r="U61" s="291">
        <v>2</v>
      </c>
      <c r="V61" s="291">
        <v>3</v>
      </c>
      <c r="W61" s="291"/>
      <c r="X61" s="291"/>
      <c r="Y61" s="323">
        <v>144</v>
      </c>
      <c r="Z61" s="195" t="str">
        <f>'Основні дані'!$B$1</f>
        <v>Е-420с</v>
      </c>
    </row>
    <row r="62" spans="1:26" s="154" customFormat="1" ht="55.5">
      <c r="A62" s="432" t="s">
        <v>203</v>
      </c>
      <c r="B62" s="602" t="s">
        <v>1061</v>
      </c>
      <c r="C62" s="415">
        <v>1</v>
      </c>
      <c r="D62" s="327"/>
      <c r="E62" s="326" t="s">
        <v>79</v>
      </c>
      <c r="F62" s="288">
        <f t="shared" si="9"/>
        <v>3</v>
      </c>
      <c r="G62" s="289">
        <f t="shared" si="7"/>
        <v>90</v>
      </c>
      <c r="H62" s="288">
        <f>(M62*Титул!BC$19)+(O62*Титул!BD$19)+(Q62*Титул!BE$19)+(S62*Титул!BF$19)+(U62*Титул!BG$19)+(W62*Титул!BH$19)</f>
        <v>32</v>
      </c>
      <c r="I62" s="290">
        <v>16</v>
      </c>
      <c r="J62" s="291"/>
      <c r="K62" s="292">
        <v>16</v>
      </c>
      <c r="L62" s="288">
        <f t="shared" si="8"/>
        <v>58</v>
      </c>
      <c r="M62" s="290">
        <v>2</v>
      </c>
      <c r="N62" s="291">
        <v>3</v>
      </c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323">
        <v>163</v>
      </c>
      <c r="Z62" s="195" t="str">
        <f>'Основні дані'!$B$1</f>
        <v>Е-420с</v>
      </c>
    </row>
    <row r="63" spans="1:26" s="154" customFormat="1" ht="28.5" thickBot="1">
      <c r="A63" s="432" t="s">
        <v>204</v>
      </c>
      <c r="B63" s="602" t="s">
        <v>1062</v>
      </c>
      <c r="C63" s="415"/>
      <c r="D63" s="327" t="s">
        <v>813</v>
      </c>
      <c r="E63" s="326" t="s">
        <v>74</v>
      </c>
      <c r="F63" s="288">
        <f t="shared" si="9"/>
        <v>3</v>
      </c>
      <c r="G63" s="289">
        <f t="shared" si="7"/>
        <v>90</v>
      </c>
      <c r="H63" s="288">
        <f>(M63*Титул!BC$19)+(O63*Титул!BD$19)+(Q63*Титул!BE$19)+(S63*Титул!BF$19)+(U63*Титул!BG$19)+(W63*Титул!BH$19)</f>
        <v>32</v>
      </c>
      <c r="I63" s="290">
        <v>16</v>
      </c>
      <c r="J63" s="291"/>
      <c r="K63" s="292">
        <v>16</v>
      </c>
      <c r="L63" s="288">
        <f t="shared" si="8"/>
        <v>58</v>
      </c>
      <c r="M63" s="290"/>
      <c r="N63" s="291"/>
      <c r="O63" s="291"/>
      <c r="P63" s="291"/>
      <c r="Q63" s="291"/>
      <c r="R63" s="291"/>
      <c r="S63" s="291">
        <v>2</v>
      </c>
      <c r="T63" s="291">
        <v>3</v>
      </c>
      <c r="U63" s="291"/>
      <c r="V63" s="291"/>
      <c r="W63" s="291"/>
      <c r="X63" s="291"/>
      <c r="Y63" s="323">
        <v>202</v>
      </c>
      <c r="Z63" s="195" t="str">
        <f>'Основні дані'!$B$1</f>
        <v>Е-420с</v>
      </c>
    </row>
    <row r="64" spans="1:26" s="154" customFormat="1" ht="30" hidden="1">
      <c r="A64" s="432" t="s">
        <v>205</v>
      </c>
      <c r="B64" s="418"/>
      <c r="C64" s="415"/>
      <c r="D64" s="327"/>
      <c r="E64" s="326"/>
      <c r="F64" s="288">
        <f t="shared" si="9"/>
        <v>0</v>
      </c>
      <c r="G64" s="289">
        <f t="shared" si="7"/>
        <v>0</v>
      </c>
      <c r="H64" s="288">
        <f>(M64*Титул!BC$19)+(O64*Титул!BD$19)+(Q64*Титул!BE$19)+(S64*Титул!BF$19)+(U64*Титул!BG$19)+(W64*Титул!BH$19)</f>
        <v>0</v>
      </c>
      <c r="I64" s="290"/>
      <c r="J64" s="291"/>
      <c r="K64" s="292"/>
      <c r="L64" s="288">
        <f t="shared" si="8"/>
        <v>0</v>
      </c>
      <c r="M64" s="290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323"/>
      <c r="Z64" s="195" t="str">
        <f>'Основні дані'!$B$1</f>
        <v>Е-420с</v>
      </c>
    </row>
    <row r="65" spans="1:26" s="154" customFormat="1" ht="30" hidden="1">
      <c r="A65" s="432" t="s">
        <v>206</v>
      </c>
      <c r="B65" s="418"/>
      <c r="C65" s="326"/>
      <c r="D65" s="327"/>
      <c r="E65" s="327"/>
      <c r="F65" s="288">
        <f t="shared" si="9"/>
        <v>0</v>
      </c>
      <c r="G65" s="289">
        <f t="shared" si="7"/>
        <v>0</v>
      </c>
      <c r="H65" s="288">
        <f>(M65*Титул!BC$19)+(O65*Титул!BD$19)+(Q65*Титул!BE$19)+(S65*Титул!BF$19)+(U65*Титул!BG$19)+(W65*Титул!BH$19)</f>
        <v>0</v>
      </c>
      <c r="I65" s="290"/>
      <c r="J65" s="291"/>
      <c r="K65" s="292"/>
      <c r="L65" s="288">
        <f t="shared" si="8"/>
        <v>0</v>
      </c>
      <c r="M65" s="290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323"/>
      <c r="Z65" s="195" t="str">
        <f>'Основні дані'!$B$1</f>
        <v>Е-420с</v>
      </c>
    </row>
    <row r="66" spans="1:26" s="154" customFormat="1" ht="30" hidden="1">
      <c r="A66" s="432" t="s">
        <v>207</v>
      </c>
      <c r="B66" s="418"/>
      <c r="C66" s="326"/>
      <c r="D66" s="327"/>
      <c r="E66" s="327"/>
      <c r="F66" s="288">
        <f t="shared" si="9"/>
        <v>0</v>
      </c>
      <c r="G66" s="289">
        <f t="shared" si="7"/>
        <v>0</v>
      </c>
      <c r="H66" s="288">
        <f>(M66*Титул!BC$19)+(O66*Титул!BD$19)+(Q66*Титул!BE$19)+(S66*Титул!BF$19)+(U66*Титул!BG$19)+(W66*Титул!BH$19)</f>
        <v>0</v>
      </c>
      <c r="I66" s="290"/>
      <c r="J66" s="291"/>
      <c r="K66" s="292"/>
      <c r="L66" s="288">
        <f t="shared" si="8"/>
        <v>0</v>
      </c>
      <c r="M66" s="290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323"/>
      <c r="Z66" s="195" t="str">
        <f>'Основні дані'!$B$1</f>
        <v>Е-420с</v>
      </c>
    </row>
    <row r="67" spans="1:26" s="154" customFormat="1" ht="30" hidden="1">
      <c r="A67" s="432" t="s">
        <v>208</v>
      </c>
      <c r="B67" s="418"/>
      <c r="C67" s="326"/>
      <c r="D67" s="327"/>
      <c r="E67" s="327"/>
      <c r="F67" s="288">
        <f t="shared" si="9"/>
        <v>0</v>
      </c>
      <c r="G67" s="289">
        <f t="shared" si="7"/>
        <v>0</v>
      </c>
      <c r="H67" s="288">
        <f>(M67*Титул!BC$19)+(O67*Титул!BD$19)+(Q67*Титул!BE$19)+(S67*Титул!BF$19)+(U67*Титул!BG$19)+(W67*Титул!BH$19)</f>
        <v>0</v>
      </c>
      <c r="I67" s="290"/>
      <c r="J67" s="291"/>
      <c r="K67" s="292"/>
      <c r="L67" s="288">
        <f aca="true" t="shared" si="10" ref="L67:L73">IF(H67=I67+J67+K67,G67-H67,"!ОШИБКА!")</f>
        <v>0</v>
      </c>
      <c r="M67" s="290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323"/>
      <c r="Z67" s="195" t="str">
        <f>'Основні дані'!$B$1</f>
        <v>Е-420с</v>
      </c>
    </row>
    <row r="68" spans="1:26" s="154" customFormat="1" ht="30" hidden="1">
      <c r="A68" s="432" t="s">
        <v>209</v>
      </c>
      <c r="B68" s="418"/>
      <c r="C68" s="326"/>
      <c r="D68" s="327"/>
      <c r="E68" s="327"/>
      <c r="F68" s="288">
        <f t="shared" si="9"/>
        <v>0</v>
      </c>
      <c r="G68" s="289">
        <f t="shared" si="7"/>
        <v>0</v>
      </c>
      <c r="H68" s="288">
        <f>(M68*Титул!BC$19)+(O68*Титул!BD$19)+(Q68*Титул!BE$19)+(S68*Титул!BF$19)+(U68*Титул!BG$19)+(W68*Титул!BH$19)</f>
        <v>0</v>
      </c>
      <c r="I68" s="290"/>
      <c r="J68" s="291"/>
      <c r="K68" s="292"/>
      <c r="L68" s="288">
        <f t="shared" si="10"/>
        <v>0</v>
      </c>
      <c r="M68" s="290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323"/>
      <c r="Z68" s="195" t="str">
        <f>'Основні дані'!$B$1</f>
        <v>Е-420с</v>
      </c>
    </row>
    <row r="69" spans="1:26" s="154" customFormat="1" ht="30" hidden="1">
      <c r="A69" s="432" t="s">
        <v>210</v>
      </c>
      <c r="B69" s="418"/>
      <c r="C69" s="326"/>
      <c r="D69" s="327"/>
      <c r="E69" s="327"/>
      <c r="F69" s="288">
        <f t="shared" si="9"/>
        <v>0</v>
      </c>
      <c r="G69" s="289">
        <f t="shared" si="7"/>
        <v>0</v>
      </c>
      <c r="H69" s="288">
        <f>(M69*Титул!BC$19)+(O69*Титул!BD$19)+(Q69*Титул!BE$19)+(S69*Титул!BF$19)+(U69*Титул!BG$19)+(W69*Титул!BH$19)</f>
        <v>0</v>
      </c>
      <c r="I69" s="290"/>
      <c r="J69" s="291"/>
      <c r="K69" s="292"/>
      <c r="L69" s="288">
        <f t="shared" si="10"/>
        <v>0</v>
      </c>
      <c r="M69" s="290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323"/>
      <c r="Z69" s="195" t="str">
        <f>'Основні дані'!$B$1</f>
        <v>Е-420с</v>
      </c>
    </row>
    <row r="70" spans="1:26" s="154" customFormat="1" ht="30" hidden="1">
      <c r="A70" s="432" t="s">
        <v>211</v>
      </c>
      <c r="B70" s="418"/>
      <c r="C70" s="326"/>
      <c r="D70" s="327"/>
      <c r="E70" s="327"/>
      <c r="F70" s="288">
        <f t="shared" si="9"/>
        <v>0</v>
      </c>
      <c r="G70" s="289">
        <f t="shared" si="7"/>
        <v>0</v>
      </c>
      <c r="H70" s="288">
        <f>(M70*Титул!BC$19)+(O70*Титул!BD$19)+(Q70*Титул!BE$19)+(S70*Титул!BF$19)+(U70*Титул!BG$19)+(W70*Титул!BH$19)</f>
        <v>0</v>
      </c>
      <c r="I70" s="290"/>
      <c r="J70" s="291"/>
      <c r="K70" s="292"/>
      <c r="L70" s="288">
        <f t="shared" si="10"/>
        <v>0</v>
      </c>
      <c r="M70" s="290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323"/>
      <c r="Z70" s="195" t="str">
        <f>'Основні дані'!$B$1</f>
        <v>Е-420с</v>
      </c>
    </row>
    <row r="71" spans="1:26" s="154" customFormat="1" ht="30" hidden="1">
      <c r="A71" s="432" t="s">
        <v>212</v>
      </c>
      <c r="B71" s="418"/>
      <c r="C71" s="326"/>
      <c r="D71" s="327"/>
      <c r="E71" s="327"/>
      <c r="F71" s="288">
        <f t="shared" si="9"/>
        <v>0</v>
      </c>
      <c r="G71" s="289">
        <f t="shared" si="7"/>
        <v>0</v>
      </c>
      <c r="H71" s="288">
        <f>(M71*Титул!BC$19)+(O71*Титул!BD$19)+(Q71*Титул!BE$19)+(S71*Титул!BF$19)+(U71*Титул!BG$19)+(W71*Титул!BH$19)</f>
        <v>0</v>
      </c>
      <c r="I71" s="290"/>
      <c r="J71" s="291"/>
      <c r="K71" s="292"/>
      <c r="L71" s="288">
        <f t="shared" si="10"/>
        <v>0</v>
      </c>
      <c r="M71" s="290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323"/>
      <c r="Z71" s="195" t="str">
        <f>'Основні дані'!$B$1</f>
        <v>Е-420с</v>
      </c>
    </row>
    <row r="72" spans="1:26" s="154" customFormat="1" ht="30" hidden="1">
      <c r="A72" s="432" t="s">
        <v>213</v>
      </c>
      <c r="B72" s="418"/>
      <c r="C72" s="326"/>
      <c r="D72" s="327"/>
      <c r="E72" s="327"/>
      <c r="F72" s="288">
        <f t="shared" si="9"/>
        <v>0</v>
      </c>
      <c r="G72" s="289">
        <f t="shared" si="7"/>
        <v>0</v>
      </c>
      <c r="H72" s="288">
        <f>(M72*Титул!BC$19)+(O72*Титул!BD$19)+(Q72*Титул!BE$19)+(S72*Титул!BF$19)+(U72*Титул!BG$19)+(W72*Титул!BH$19)</f>
        <v>0</v>
      </c>
      <c r="I72" s="290"/>
      <c r="J72" s="291"/>
      <c r="K72" s="292"/>
      <c r="L72" s="288">
        <f t="shared" si="10"/>
        <v>0</v>
      </c>
      <c r="M72" s="290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323"/>
      <c r="Z72" s="195" t="str">
        <f>'Основні дані'!$B$1</f>
        <v>Е-420с</v>
      </c>
    </row>
    <row r="73" spans="1:26" s="154" customFormat="1" ht="30" hidden="1">
      <c r="A73" s="432" t="s">
        <v>214</v>
      </c>
      <c r="B73" s="418"/>
      <c r="C73" s="326"/>
      <c r="D73" s="327"/>
      <c r="E73" s="327"/>
      <c r="F73" s="288">
        <f t="shared" si="9"/>
        <v>0</v>
      </c>
      <c r="G73" s="289">
        <f t="shared" si="7"/>
        <v>0</v>
      </c>
      <c r="H73" s="288">
        <f>(M73*Титул!BC$19)+(O73*Титул!BD$19)+(Q73*Титул!BE$19)+(S73*Титул!BF$19)+(U73*Титул!BG$19)+(W73*Титул!BH$19)</f>
        <v>0</v>
      </c>
      <c r="I73" s="290"/>
      <c r="J73" s="291"/>
      <c r="K73" s="292"/>
      <c r="L73" s="288">
        <f t="shared" si="10"/>
        <v>0</v>
      </c>
      <c r="M73" s="290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323"/>
      <c r="Z73" s="195" t="str">
        <f>'Основні дані'!$B$1</f>
        <v>Е-420с</v>
      </c>
    </row>
    <row r="74" spans="1:26" s="154" customFormat="1" ht="30" hidden="1">
      <c r="A74" s="432" t="s">
        <v>215</v>
      </c>
      <c r="B74" s="418"/>
      <c r="C74" s="326"/>
      <c r="D74" s="327"/>
      <c r="E74" s="327"/>
      <c r="F74" s="288">
        <f t="shared" si="9"/>
        <v>0</v>
      </c>
      <c r="G74" s="289">
        <f aca="true" t="shared" si="11" ref="G74:G83">F74*30</f>
        <v>0</v>
      </c>
      <c r="H74" s="288">
        <f>(M74*Титул!BC$19)+(O74*Титул!BD$19)+(Q74*Титул!BE$19)+(S74*Титул!BF$19)+(U74*Титул!BG$19)+(W74*Титул!BH$19)</f>
        <v>0</v>
      </c>
      <c r="I74" s="290"/>
      <c r="J74" s="291"/>
      <c r="K74" s="292"/>
      <c r="L74" s="288">
        <f aca="true" t="shared" si="12" ref="L74:L83">IF(H74=I74+J74+K74,G74-H74,"!ОШИБКА!")</f>
        <v>0</v>
      </c>
      <c r="M74" s="290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323"/>
      <c r="Z74" s="195" t="str">
        <f>'Основні дані'!$B$1</f>
        <v>Е-420с</v>
      </c>
    </row>
    <row r="75" spans="1:26" s="154" customFormat="1" ht="30" hidden="1">
      <c r="A75" s="432" t="s">
        <v>789</v>
      </c>
      <c r="B75" s="418"/>
      <c r="C75" s="326"/>
      <c r="D75" s="327"/>
      <c r="E75" s="327"/>
      <c r="F75" s="288">
        <f t="shared" si="9"/>
        <v>0</v>
      </c>
      <c r="G75" s="289">
        <f t="shared" si="11"/>
        <v>0</v>
      </c>
      <c r="H75" s="288">
        <f>(M75*Титул!BC$19)+(O75*Титул!BD$19)+(Q75*Титул!BE$19)+(S75*Титул!BF$19)+(U75*Титул!BG$19)+(W75*Титул!BH$19)</f>
        <v>0</v>
      </c>
      <c r="I75" s="290"/>
      <c r="J75" s="291"/>
      <c r="K75" s="292"/>
      <c r="L75" s="288">
        <f t="shared" si="12"/>
        <v>0</v>
      </c>
      <c r="M75" s="290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323"/>
      <c r="Z75" s="195" t="str">
        <f>'Основні дані'!$B$1</f>
        <v>Е-420с</v>
      </c>
    </row>
    <row r="76" spans="1:26" s="154" customFormat="1" ht="30" hidden="1">
      <c r="A76" s="432" t="s">
        <v>790</v>
      </c>
      <c r="B76" s="418"/>
      <c r="C76" s="326"/>
      <c r="D76" s="327"/>
      <c r="E76" s="327"/>
      <c r="F76" s="288">
        <f t="shared" si="9"/>
        <v>0</v>
      </c>
      <c r="G76" s="289">
        <f t="shared" si="11"/>
        <v>0</v>
      </c>
      <c r="H76" s="288">
        <f>(M76*Титул!BC$19)+(O76*Титул!BD$19)+(Q76*Титул!BE$19)+(S76*Титул!BF$19)+(U76*Титул!BG$19)+(W76*Титул!BH$19)</f>
        <v>0</v>
      </c>
      <c r="I76" s="290"/>
      <c r="J76" s="291"/>
      <c r="K76" s="292"/>
      <c r="L76" s="288">
        <f t="shared" si="12"/>
        <v>0</v>
      </c>
      <c r="M76" s="290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323"/>
      <c r="Z76" s="195" t="str">
        <f>'Основні дані'!$B$1</f>
        <v>Е-420с</v>
      </c>
    </row>
    <row r="77" spans="1:26" s="154" customFormat="1" ht="30" hidden="1">
      <c r="A77" s="432" t="s">
        <v>791</v>
      </c>
      <c r="B77" s="418"/>
      <c r="C77" s="326"/>
      <c r="D77" s="327"/>
      <c r="E77" s="327"/>
      <c r="F77" s="288">
        <f t="shared" si="9"/>
        <v>0</v>
      </c>
      <c r="G77" s="289">
        <f t="shared" si="11"/>
        <v>0</v>
      </c>
      <c r="H77" s="288">
        <f>(M77*Титул!BC$19)+(O77*Титул!BD$19)+(Q77*Титул!BE$19)+(S77*Титул!BF$19)+(U77*Титул!BG$19)+(W77*Титул!BH$19)</f>
        <v>0</v>
      </c>
      <c r="I77" s="290"/>
      <c r="J77" s="291"/>
      <c r="K77" s="292"/>
      <c r="L77" s="288">
        <f t="shared" si="12"/>
        <v>0</v>
      </c>
      <c r="M77" s="290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323"/>
      <c r="Z77" s="195" t="str">
        <f>'Основні дані'!$B$1</f>
        <v>Е-420с</v>
      </c>
    </row>
    <row r="78" spans="1:26" s="154" customFormat="1" ht="30" hidden="1">
      <c r="A78" s="432" t="s">
        <v>792</v>
      </c>
      <c r="B78" s="418"/>
      <c r="C78" s="326"/>
      <c r="D78" s="327"/>
      <c r="E78" s="327"/>
      <c r="F78" s="288">
        <f t="shared" si="9"/>
        <v>0</v>
      </c>
      <c r="G78" s="289">
        <f t="shared" si="11"/>
        <v>0</v>
      </c>
      <c r="H78" s="288">
        <f>(M78*Титул!BC$19)+(O78*Титул!BD$19)+(Q78*Титул!BE$19)+(S78*Титул!BF$19)+(U78*Титул!BG$19)+(W78*Титул!BH$19)</f>
        <v>0</v>
      </c>
      <c r="I78" s="290"/>
      <c r="J78" s="291"/>
      <c r="K78" s="292"/>
      <c r="L78" s="288">
        <f t="shared" si="12"/>
        <v>0</v>
      </c>
      <c r="M78" s="290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323"/>
      <c r="Z78" s="195" t="str">
        <f>'Основні дані'!$B$1</f>
        <v>Е-420с</v>
      </c>
    </row>
    <row r="79" spans="1:26" s="154" customFormat="1" ht="30" hidden="1">
      <c r="A79" s="432" t="s">
        <v>793</v>
      </c>
      <c r="B79" s="418"/>
      <c r="C79" s="326"/>
      <c r="D79" s="327"/>
      <c r="E79" s="327"/>
      <c r="F79" s="288">
        <f t="shared" si="9"/>
        <v>0</v>
      </c>
      <c r="G79" s="289">
        <f t="shared" si="11"/>
        <v>0</v>
      </c>
      <c r="H79" s="288">
        <f>(M79*Титул!BC$19)+(O79*Титул!BD$19)+(Q79*Титул!BE$19)+(S79*Титул!BF$19)+(U79*Титул!BG$19)+(W79*Титул!BH$19)</f>
        <v>0</v>
      </c>
      <c r="I79" s="290"/>
      <c r="J79" s="291"/>
      <c r="K79" s="292"/>
      <c r="L79" s="288">
        <f t="shared" si="12"/>
        <v>0</v>
      </c>
      <c r="M79" s="290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323"/>
      <c r="Z79" s="195" t="str">
        <f>'Основні дані'!$B$1</f>
        <v>Е-420с</v>
      </c>
    </row>
    <row r="80" spans="1:26" s="154" customFormat="1" ht="30" hidden="1">
      <c r="A80" s="432" t="s">
        <v>794</v>
      </c>
      <c r="B80" s="418"/>
      <c r="C80" s="326"/>
      <c r="D80" s="327"/>
      <c r="E80" s="327"/>
      <c r="F80" s="288">
        <f t="shared" si="9"/>
        <v>0</v>
      </c>
      <c r="G80" s="289">
        <f t="shared" si="11"/>
        <v>0</v>
      </c>
      <c r="H80" s="288">
        <f>(M80*Титул!BC$19)+(O80*Титул!BD$19)+(Q80*Титул!BE$19)+(S80*Титул!BF$19)+(U80*Титул!BG$19)+(W80*Титул!BH$19)</f>
        <v>0</v>
      </c>
      <c r="I80" s="290"/>
      <c r="J80" s="291"/>
      <c r="K80" s="292"/>
      <c r="L80" s="288">
        <f t="shared" si="12"/>
        <v>0</v>
      </c>
      <c r="M80" s="290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323"/>
      <c r="Z80" s="195" t="str">
        <f>'Основні дані'!$B$1</f>
        <v>Е-420с</v>
      </c>
    </row>
    <row r="81" spans="1:26" s="154" customFormat="1" ht="30" hidden="1">
      <c r="A81" s="432" t="s">
        <v>795</v>
      </c>
      <c r="B81" s="418"/>
      <c r="C81" s="326"/>
      <c r="D81" s="327"/>
      <c r="E81" s="327"/>
      <c r="F81" s="288">
        <f t="shared" si="9"/>
        <v>0</v>
      </c>
      <c r="G81" s="289">
        <f t="shared" si="11"/>
        <v>0</v>
      </c>
      <c r="H81" s="288">
        <f>(M81*Титул!BC$19)+(O81*Титул!BD$19)+(Q81*Титул!BE$19)+(S81*Титул!BF$19)+(U81*Титул!BG$19)+(W81*Титул!BH$19)</f>
        <v>0</v>
      </c>
      <c r="I81" s="290"/>
      <c r="J81" s="291"/>
      <c r="K81" s="292"/>
      <c r="L81" s="288">
        <f t="shared" si="12"/>
        <v>0</v>
      </c>
      <c r="M81" s="290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323"/>
      <c r="Z81" s="195" t="str">
        <f>'Основні дані'!$B$1</f>
        <v>Е-420с</v>
      </c>
    </row>
    <row r="82" spans="1:26" s="154" customFormat="1" ht="30" hidden="1">
      <c r="A82" s="432" t="s">
        <v>796</v>
      </c>
      <c r="B82" s="418"/>
      <c r="C82" s="326"/>
      <c r="D82" s="327"/>
      <c r="E82" s="327"/>
      <c r="F82" s="288">
        <f t="shared" si="9"/>
        <v>0</v>
      </c>
      <c r="G82" s="289">
        <f t="shared" si="11"/>
        <v>0</v>
      </c>
      <c r="H82" s="288">
        <f>(M82*Титул!BC$19)+(O82*Титул!BD$19)+(Q82*Титул!BE$19)+(S82*Титул!BF$19)+(U82*Титул!BG$19)+(W82*Титул!BH$19)</f>
        <v>0</v>
      </c>
      <c r="I82" s="290"/>
      <c r="J82" s="291"/>
      <c r="K82" s="292"/>
      <c r="L82" s="288">
        <f t="shared" si="12"/>
        <v>0</v>
      </c>
      <c r="M82" s="290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323"/>
      <c r="Z82" s="195" t="str">
        <f>'Основні дані'!$B$1</f>
        <v>Е-420с</v>
      </c>
    </row>
    <row r="83" spans="1:26" s="154" customFormat="1" ht="30" hidden="1">
      <c r="A83" s="432" t="s">
        <v>797</v>
      </c>
      <c r="B83" s="418"/>
      <c r="C83" s="326"/>
      <c r="D83" s="327"/>
      <c r="E83" s="327"/>
      <c r="F83" s="288">
        <f t="shared" si="9"/>
        <v>0</v>
      </c>
      <c r="G83" s="289">
        <f t="shared" si="11"/>
        <v>0</v>
      </c>
      <c r="H83" s="288">
        <f>(M83*Титул!BC$19)+(O83*Титул!BD$19)+(Q83*Титул!BE$19)+(S83*Титул!BF$19)+(U83*Титул!BG$19)+(W83*Титул!BH$19)</f>
        <v>0</v>
      </c>
      <c r="I83" s="290"/>
      <c r="J83" s="291"/>
      <c r="K83" s="292"/>
      <c r="L83" s="288">
        <f t="shared" si="12"/>
        <v>0</v>
      </c>
      <c r="M83" s="290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323"/>
      <c r="Z83" s="195" t="str">
        <f>'Основні дані'!$B$1</f>
        <v>Е-420с</v>
      </c>
    </row>
    <row r="84" spans="1:26" s="154" customFormat="1" ht="30" hidden="1">
      <c r="A84" s="432" t="s">
        <v>798</v>
      </c>
      <c r="B84" s="418"/>
      <c r="C84" s="326"/>
      <c r="D84" s="327"/>
      <c r="E84" s="327"/>
      <c r="F84" s="288">
        <f t="shared" si="9"/>
        <v>0</v>
      </c>
      <c r="G84" s="289">
        <f aca="true" t="shared" si="13" ref="G84:G94">F84*30</f>
        <v>0</v>
      </c>
      <c r="H84" s="288">
        <f>(M84*Титул!BC$19)+(O84*Титул!BD$19)+(Q84*Титул!BE$19)+(S84*Титул!BF$19)+(U84*Титул!BG$19)+(W84*Титул!BH$19)</f>
        <v>0</v>
      </c>
      <c r="I84" s="290"/>
      <c r="J84" s="291"/>
      <c r="K84" s="292"/>
      <c r="L84" s="288">
        <f aca="true" t="shared" si="14" ref="L84:L94">IF(H84=I84+J84+K84,G84-H84,"!ОШИБКА!")</f>
        <v>0</v>
      </c>
      <c r="M84" s="290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323"/>
      <c r="Z84" s="195" t="str">
        <f>'Основні дані'!$B$1</f>
        <v>Е-420с</v>
      </c>
    </row>
    <row r="85" spans="1:26" s="154" customFormat="1" ht="30" hidden="1">
      <c r="A85" s="432" t="s">
        <v>799</v>
      </c>
      <c r="B85" s="418"/>
      <c r="C85" s="326"/>
      <c r="D85" s="327"/>
      <c r="E85" s="327"/>
      <c r="F85" s="288">
        <f t="shared" si="9"/>
        <v>0</v>
      </c>
      <c r="G85" s="289">
        <f t="shared" si="13"/>
        <v>0</v>
      </c>
      <c r="H85" s="288">
        <f>(M85*Титул!BC$19)+(O85*Титул!BD$19)+(Q85*Титул!BE$19)+(S85*Титул!BF$19)+(U85*Титул!BG$19)+(W85*Титул!BH$19)</f>
        <v>0</v>
      </c>
      <c r="I85" s="290"/>
      <c r="J85" s="291"/>
      <c r="K85" s="292"/>
      <c r="L85" s="288">
        <f t="shared" si="14"/>
        <v>0</v>
      </c>
      <c r="M85" s="290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323"/>
      <c r="Z85" s="195" t="str">
        <f>'Основні дані'!$B$1</f>
        <v>Е-420с</v>
      </c>
    </row>
    <row r="86" spans="1:26" s="154" customFormat="1" ht="30" hidden="1">
      <c r="A86" s="432" t="s">
        <v>800</v>
      </c>
      <c r="B86" s="418"/>
      <c r="C86" s="326"/>
      <c r="D86" s="327"/>
      <c r="E86" s="327"/>
      <c r="F86" s="288">
        <f t="shared" si="9"/>
        <v>0</v>
      </c>
      <c r="G86" s="289">
        <f t="shared" si="13"/>
        <v>0</v>
      </c>
      <c r="H86" s="288">
        <f>(M86*Титул!BC$19)+(O86*Титул!BD$19)+(Q86*Титул!BE$19)+(S86*Титул!BF$19)+(U86*Титул!BG$19)+(W86*Титул!BH$19)</f>
        <v>0</v>
      </c>
      <c r="I86" s="290"/>
      <c r="J86" s="291"/>
      <c r="K86" s="292"/>
      <c r="L86" s="288">
        <f t="shared" si="14"/>
        <v>0</v>
      </c>
      <c r="M86" s="290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323"/>
      <c r="Z86" s="195" t="str">
        <f>'Основні дані'!$B$1</f>
        <v>Е-420с</v>
      </c>
    </row>
    <row r="87" spans="1:26" s="154" customFormat="1" ht="30" hidden="1">
      <c r="A87" s="432" t="s">
        <v>801</v>
      </c>
      <c r="B87" s="418"/>
      <c r="C87" s="326"/>
      <c r="D87" s="327"/>
      <c r="E87" s="327"/>
      <c r="F87" s="288">
        <f t="shared" si="9"/>
        <v>0</v>
      </c>
      <c r="G87" s="289">
        <f t="shared" si="13"/>
        <v>0</v>
      </c>
      <c r="H87" s="288">
        <f>(M87*Титул!BC$19)+(O87*Титул!BD$19)+(Q87*Титул!BE$19)+(S87*Титул!BF$19)+(U87*Титул!BG$19)+(W87*Титул!BH$19)</f>
        <v>0</v>
      </c>
      <c r="I87" s="290"/>
      <c r="J87" s="291"/>
      <c r="K87" s="292"/>
      <c r="L87" s="288">
        <f t="shared" si="14"/>
        <v>0</v>
      </c>
      <c r="M87" s="290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323"/>
      <c r="Z87" s="195" t="str">
        <f>'Основні дані'!$B$1</f>
        <v>Е-420с</v>
      </c>
    </row>
    <row r="88" spans="1:26" s="154" customFormat="1" ht="30" hidden="1">
      <c r="A88" s="432" t="s">
        <v>802</v>
      </c>
      <c r="B88" s="418"/>
      <c r="C88" s="326"/>
      <c r="D88" s="327"/>
      <c r="E88" s="327"/>
      <c r="F88" s="288">
        <f t="shared" si="9"/>
        <v>0</v>
      </c>
      <c r="G88" s="289">
        <f t="shared" si="13"/>
        <v>0</v>
      </c>
      <c r="H88" s="288">
        <f>(M88*Титул!BC$19)+(O88*Титул!BD$19)+(Q88*Титул!BE$19)+(S88*Титул!BF$19)+(U88*Титул!BG$19)+(W88*Титул!BH$19)</f>
        <v>0</v>
      </c>
      <c r="I88" s="290"/>
      <c r="J88" s="291"/>
      <c r="K88" s="292"/>
      <c r="L88" s="288">
        <f t="shared" si="14"/>
        <v>0</v>
      </c>
      <c r="M88" s="290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323"/>
      <c r="Z88" s="195" t="str">
        <f>'Основні дані'!$B$1</f>
        <v>Е-420с</v>
      </c>
    </row>
    <row r="89" spans="1:26" s="154" customFormat="1" ht="30" hidden="1">
      <c r="A89" s="432" t="s">
        <v>803</v>
      </c>
      <c r="B89" s="418"/>
      <c r="C89" s="326"/>
      <c r="D89" s="327"/>
      <c r="E89" s="327"/>
      <c r="F89" s="288">
        <f t="shared" si="9"/>
        <v>0</v>
      </c>
      <c r="G89" s="289">
        <f t="shared" si="13"/>
        <v>0</v>
      </c>
      <c r="H89" s="288">
        <f>(M89*Титул!BC$19)+(O89*Титул!BD$19)+(Q89*Титул!BE$19)+(S89*Титул!BF$19)+(U89*Титул!BG$19)+(W89*Титул!BH$19)</f>
        <v>0</v>
      </c>
      <c r="I89" s="290"/>
      <c r="J89" s="291"/>
      <c r="K89" s="292"/>
      <c r="L89" s="288">
        <f t="shared" si="14"/>
        <v>0</v>
      </c>
      <c r="M89" s="290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323"/>
      <c r="Z89" s="195" t="str">
        <f>'Основні дані'!$B$1</f>
        <v>Е-420с</v>
      </c>
    </row>
    <row r="90" spans="1:26" s="154" customFormat="1" ht="30" hidden="1">
      <c r="A90" s="432" t="s">
        <v>804</v>
      </c>
      <c r="B90" s="418"/>
      <c r="C90" s="326"/>
      <c r="D90" s="327"/>
      <c r="E90" s="327"/>
      <c r="F90" s="288">
        <f t="shared" si="9"/>
        <v>0</v>
      </c>
      <c r="G90" s="289">
        <f t="shared" si="13"/>
        <v>0</v>
      </c>
      <c r="H90" s="288">
        <f>(M90*Титул!BC$19)+(O90*Титул!BD$19)+(Q90*Титул!BE$19)+(S90*Титул!BF$19)+(U90*Титул!BG$19)+(W90*Титул!BH$19)</f>
        <v>0</v>
      </c>
      <c r="I90" s="290"/>
      <c r="J90" s="291"/>
      <c r="K90" s="292"/>
      <c r="L90" s="288">
        <f t="shared" si="14"/>
        <v>0</v>
      </c>
      <c r="M90" s="290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323"/>
      <c r="Z90" s="195" t="str">
        <f>'Основні дані'!$B$1</f>
        <v>Е-420с</v>
      </c>
    </row>
    <row r="91" spans="1:26" s="154" customFormat="1" ht="30" hidden="1">
      <c r="A91" s="432" t="s">
        <v>805</v>
      </c>
      <c r="B91" s="418"/>
      <c r="C91" s="326"/>
      <c r="D91" s="327"/>
      <c r="E91" s="327"/>
      <c r="F91" s="288">
        <f t="shared" si="9"/>
        <v>0</v>
      </c>
      <c r="G91" s="289">
        <f t="shared" si="13"/>
        <v>0</v>
      </c>
      <c r="H91" s="288">
        <f>(M91*Титул!BC$19)+(O91*Титул!BD$19)+(Q91*Титул!BE$19)+(S91*Титул!BF$19)+(U91*Титул!BG$19)+(W91*Титул!BH$19)</f>
        <v>0</v>
      </c>
      <c r="I91" s="290"/>
      <c r="J91" s="291"/>
      <c r="K91" s="292"/>
      <c r="L91" s="288">
        <f t="shared" si="14"/>
        <v>0</v>
      </c>
      <c r="M91" s="290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323"/>
      <c r="Z91" s="195" t="str">
        <f>'Основні дані'!$B$1</f>
        <v>Е-420с</v>
      </c>
    </row>
    <row r="92" spans="1:26" s="154" customFormat="1" ht="30" hidden="1">
      <c r="A92" s="432" t="s">
        <v>806</v>
      </c>
      <c r="B92" s="418"/>
      <c r="C92" s="326"/>
      <c r="D92" s="327"/>
      <c r="E92" s="327"/>
      <c r="F92" s="288">
        <f t="shared" si="9"/>
        <v>0</v>
      </c>
      <c r="G92" s="289">
        <f t="shared" si="13"/>
        <v>0</v>
      </c>
      <c r="H92" s="288">
        <f>(M92*Титул!BC$19)+(O92*Титул!BD$19)+(Q92*Титул!BE$19)+(S92*Титул!BF$19)+(U92*Титул!BG$19)+(W92*Титул!BH$19)</f>
        <v>0</v>
      </c>
      <c r="I92" s="290"/>
      <c r="J92" s="291"/>
      <c r="K92" s="292"/>
      <c r="L92" s="288">
        <f t="shared" si="14"/>
        <v>0</v>
      </c>
      <c r="M92" s="290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323"/>
      <c r="Z92" s="195" t="str">
        <f>'Основні дані'!$B$1</f>
        <v>Е-420с</v>
      </c>
    </row>
    <row r="93" spans="1:26" s="154" customFormat="1" ht="30" hidden="1">
      <c r="A93" s="432" t="s">
        <v>807</v>
      </c>
      <c r="B93" s="418"/>
      <c r="C93" s="326"/>
      <c r="D93" s="327"/>
      <c r="E93" s="327"/>
      <c r="F93" s="288">
        <f t="shared" si="9"/>
        <v>0</v>
      </c>
      <c r="G93" s="289">
        <f t="shared" si="13"/>
        <v>0</v>
      </c>
      <c r="H93" s="288">
        <f>(M93*Титул!BC$19)+(O93*Титул!BD$19)+(Q93*Титул!BE$19)+(S93*Титул!BF$19)+(U93*Титул!BG$19)+(W93*Титул!BH$19)</f>
        <v>0</v>
      </c>
      <c r="I93" s="290"/>
      <c r="J93" s="291"/>
      <c r="K93" s="292"/>
      <c r="L93" s="288">
        <f t="shared" si="14"/>
        <v>0</v>
      </c>
      <c r="M93" s="290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323"/>
      <c r="Z93" s="195" t="str">
        <f>'Основні дані'!$B$1</f>
        <v>Е-420с</v>
      </c>
    </row>
    <row r="94" spans="1:26" s="154" customFormat="1" ht="30.75" hidden="1" thickBot="1">
      <c r="A94" s="432" t="s">
        <v>808</v>
      </c>
      <c r="B94" s="418"/>
      <c r="C94" s="326"/>
      <c r="D94" s="327"/>
      <c r="E94" s="327"/>
      <c r="F94" s="288">
        <f t="shared" si="9"/>
        <v>0</v>
      </c>
      <c r="G94" s="289">
        <f t="shared" si="13"/>
        <v>0</v>
      </c>
      <c r="H94" s="288">
        <f>(M94*Титул!BC$19)+(O94*Титул!BD$19)+(Q94*Титул!BE$19)+(S94*Титул!BF$19)+(U94*Титул!BG$19)+(W94*Титул!BH$19)</f>
        <v>0</v>
      </c>
      <c r="I94" s="290"/>
      <c r="J94" s="291"/>
      <c r="K94" s="292"/>
      <c r="L94" s="288">
        <f t="shared" si="14"/>
        <v>0</v>
      </c>
      <c r="M94" s="290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323"/>
      <c r="Z94" s="195" t="str">
        <f>'Основні дані'!$B$1</f>
        <v>Е-420с</v>
      </c>
    </row>
    <row r="95" spans="1:26" s="154" customFormat="1" ht="30.75" thickBot="1">
      <c r="A95" s="268">
        <v>3</v>
      </c>
      <c r="B95" s="269" t="s">
        <v>328</v>
      </c>
      <c r="C95" s="434"/>
      <c r="D95" s="434"/>
      <c r="E95" s="434"/>
      <c r="F95" s="303">
        <f aca="true" t="shared" si="15" ref="F95:X95">F96+F545</f>
        <v>24</v>
      </c>
      <c r="G95" s="303">
        <f t="shared" si="15"/>
        <v>720</v>
      </c>
      <c r="H95" s="303">
        <f t="shared" si="15"/>
        <v>96</v>
      </c>
      <c r="I95" s="303">
        <f t="shared" si="15"/>
        <v>0</v>
      </c>
      <c r="J95" s="303">
        <f t="shared" si="15"/>
        <v>0</v>
      </c>
      <c r="K95" s="303">
        <f t="shared" si="15"/>
        <v>0</v>
      </c>
      <c r="L95" s="303">
        <f t="shared" si="15"/>
        <v>624</v>
      </c>
      <c r="M95" s="303">
        <f t="shared" si="15"/>
        <v>0</v>
      </c>
      <c r="N95" s="303">
        <f t="shared" si="15"/>
        <v>0</v>
      </c>
      <c r="O95" s="303">
        <f t="shared" si="15"/>
        <v>0</v>
      </c>
      <c r="P95" s="303">
        <f t="shared" si="15"/>
        <v>0</v>
      </c>
      <c r="Q95" s="303">
        <f t="shared" si="15"/>
        <v>2</v>
      </c>
      <c r="R95" s="303">
        <f t="shared" si="15"/>
        <v>4</v>
      </c>
      <c r="S95" s="303">
        <f t="shared" si="15"/>
        <v>2</v>
      </c>
      <c r="T95" s="303">
        <f t="shared" si="15"/>
        <v>4</v>
      </c>
      <c r="U95" s="303">
        <f t="shared" si="15"/>
        <v>2</v>
      </c>
      <c r="V95" s="303">
        <f t="shared" si="15"/>
        <v>4</v>
      </c>
      <c r="W95" s="303">
        <f t="shared" si="15"/>
        <v>0</v>
      </c>
      <c r="X95" s="303">
        <f t="shared" si="15"/>
        <v>12</v>
      </c>
      <c r="Y95" s="320"/>
      <c r="Z95" s="195" t="str">
        <f>'Основні дані'!$B$1</f>
        <v>Е-420с</v>
      </c>
    </row>
    <row r="96" spans="1:26" s="154" customFormat="1" ht="30" customHeight="1">
      <c r="A96" s="467" t="s">
        <v>329</v>
      </c>
      <c r="B96" s="468" t="s">
        <v>342</v>
      </c>
      <c r="C96" s="469"/>
      <c r="D96" s="469"/>
      <c r="E96" s="469"/>
      <c r="F96" s="470">
        <f>F97</f>
        <v>12</v>
      </c>
      <c r="G96" s="470">
        <f aca="true" t="shared" si="16" ref="G96:X96">G97</f>
        <v>360</v>
      </c>
      <c r="H96" s="470">
        <f t="shared" si="16"/>
        <v>0</v>
      </c>
      <c r="I96" s="470">
        <f t="shared" si="16"/>
        <v>0</v>
      </c>
      <c r="J96" s="470">
        <f t="shared" si="16"/>
        <v>0</v>
      </c>
      <c r="K96" s="470">
        <f t="shared" si="16"/>
        <v>0</v>
      </c>
      <c r="L96" s="470">
        <f t="shared" si="16"/>
        <v>360</v>
      </c>
      <c r="M96" s="470">
        <f t="shared" si="16"/>
        <v>0</v>
      </c>
      <c r="N96" s="470">
        <f t="shared" si="16"/>
        <v>0</v>
      </c>
      <c r="O96" s="470">
        <f t="shared" si="16"/>
        <v>0</v>
      </c>
      <c r="P96" s="470">
        <f t="shared" si="16"/>
        <v>0</v>
      </c>
      <c r="Q96" s="470">
        <f t="shared" si="16"/>
        <v>0</v>
      </c>
      <c r="R96" s="470">
        <f t="shared" si="16"/>
        <v>0</v>
      </c>
      <c r="S96" s="470">
        <f t="shared" si="16"/>
        <v>0</v>
      </c>
      <c r="T96" s="470">
        <f t="shared" si="16"/>
        <v>0</v>
      </c>
      <c r="U96" s="470">
        <f t="shared" si="16"/>
        <v>0</v>
      </c>
      <c r="V96" s="470">
        <f t="shared" si="16"/>
        <v>0</v>
      </c>
      <c r="W96" s="470">
        <f t="shared" si="16"/>
        <v>0</v>
      </c>
      <c r="X96" s="470">
        <f t="shared" si="16"/>
        <v>12</v>
      </c>
      <c r="Y96" s="472"/>
      <c r="Z96" s="195" t="str">
        <f>'Основні дані'!$B$1</f>
        <v>Е-420с</v>
      </c>
    </row>
    <row r="97" spans="1:26" s="154" customFormat="1" ht="27" hidden="1">
      <c r="A97" s="476" t="s">
        <v>330</v>
      </c>
      <c r="B97" s="477" t="s">
        <v>331</v>
      </c>
      <c r="C97" s="478"/>
      <c r="D97" s="478"/>
      <c r="E97" s="478"/>
      <c r="F97" s="488">
        <f>SUM(F98:F124)</f>
        <v>12</v>
      </c>
      <c r="G97" s="488">
        <f aca="true" t="shared" si="17" ref="G97:X97">SUM(G98:G124)</f>
        <v>360</v>
      </c>
      <c r="H97" s="488">
        <f t="shared" si="17"/>
        <v>0</v>
      </c>
      <c r="I97" s="488">
        <f t="shared" si="17"/>
        <v>0</v>
      </c>
      <c r="J97" s="488">
        <f t="shared" si="17"/>
        <v>0</v>
      </c>
      <c r="K97" s="488">
        <f t="shared" si="17"/>
        <v>0</v>
      </c>
      <c r="L97" s="488">
        <f t="shared" si="17"/>
        <v>360</v>
      </c>
      <c r="M97" s="488">
        <f t="shared" si="17"/>
        <v>0</v>
      </c>
      <c r="N97" s="488">
        <f t="shared" si="17"/>
        <v>0</v>
      </c>
      <c r="O97" s="488">
        <f t="shared" si="17"/>
        <v>0</v>
      </c>
      <c r="P97" s="488">
        <f t="shared" si="17"/>
        <v>0</v>
      </c>
      <c r="Q97" s="488">
        <f t="shared" si="17"/>
        <v>0</v>
      </c>
      <c r="R97" s="488">
        <f t="shared" si="17"/>
        <v>0</v>
      </c>
      <c r="S97" s="488">
        <f t="shared" si="17"/>
        <v>0</v>
      </c>
      <c r="T97" s="488">
        <f t="shared" si="17"/>
        <v>0</v>
      </c>
      <c r="U97" s="488">
        <f t="shared" si="17"/>
        <v>0</v>
      </c>
      <c r="V97" s="488">
        <f t="shared" si="17"/>
        <v>0</v>
      </c>
      <c r="W97" s="488">
        <f t="shared" si="17"/>
        <v>0</v>
      </c>
      <c r="X97" s="488">
        <f t="shared" si="17"/>
        <v>12</v>
      </c>
      <c r="Y97" s="479"/>
      <c r="Z97" s="195" t="str">
        <f>'Основні дані'!$B$1</f>
        <v>Е-420с</v>
      </c>
    </row>
    <row r="98" spans="1:26" s="154" customFormat="1" ht="30" hidden="1">
      <c r="A98" s="432" t="s">
        <v>332</v>
      </c>
      <c r="B98" s="416"/>
      <c r="C98" s="475"/>
      <c r="D98" s="475"/>
      <c r="E98" s="475"/>
      <c r="F98" s="296">
        <f>N98+P98+R98+T98+V98+X98</f>
        <v>0</v>
      </c>
      <c r="G98" s="297">
        <f>F98*30</f>
        <v>0</v>
      </c>
      <c r="H98" s="296">
        <f>(M98*Титул!BC$19)+(O98*Титул!BD$19)+(Q98*Титул!BE$19)+(S98*Титул!BF$19)+(U98*Титул!BG$19)+(W98*Титул!BH$19)</f>
        <v>0</v>
      </c>
      <c r="I98" s="298"/>
      <c r="J98" s="299"/>
      <c r="K98" s="300"/>
      <c r="L98" s="296">
        <f aca="true" t="shared" si="18" ref="L98:L106">IF(H98=I98+J98+K98,G98-H98,"!ОШИБКА!")</f>
        <v>0</v>
      </c>
      <c r="M98" s="298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473"/>
      <c r="Z98" s="195" t="str">
        <f>'Основні дані'!$B$1</f>
        <v>Е-420с</v>
      </c>
    </row>
    <row r="99" spans="1:26" s="154" customFormat="1" ht="30" hidden="1">
      <c r="A99" s="432" t="s">
        <v>333</v>
      </c>
      <c r="B99" s="414"/>
      <c r="C99" s="415"/>
      <c r="D99" s="415"/>
      <c r="E99" s="415"/>
      <c r="F99" s="288">
        <f>N99+P99+R99+T99+V99+X99</f>
        <v>0</v>
      </c>
      <c r="G99" s="289">
        <f>F99*30</f>
        <v>0</v>
      </c>
      <c r="H99" s="288">
        <f>(M99*Титул!BC$19)+(O99*Титул!BD$19)+(Q99*Титул!BE$19)+(S99*Титул!BF$19)+(U99*Титул!BG$19)+(W99*Титул!BH$19)</f>
        <v>0</v>
      </c>
      <c r="I99" s="290"/>
      <c r="J99" s="291"/>
      <c r="K99" s="292"/>
      <c r="L99" s="288">
        <f t="shared" si="18"/>
        <v>0</v>
      </c>
      <c r="M99" s="290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474"/>
      <c r="Z99" s="195" t="str">
        <f>'Основні дані'!$B$1</f>
        <v>Е-420с</v>
      </c>
    </row>
    <row r="100" spans="1:26" s="154" customFormat="1" ht="30" hidden="1">
      <c r="A100" s="432" t="s">
        <v>334</v>
      </c>
      <c r="B100" s="414"/>
      <c r="C100" s="415"/>
      <c r="D100" s="415"/>
      <c r="E100" s="415"/>
      <c r="F100" s="288">
        <f aca="true" t="shared" si="19" ref="F100:F123">N100+P100+R100+T100+V100+X100</f>
        <v>0</v>
      </c>
      <c r="G100" s="289">
        <f aca="true" t="shared" si="20" ref="G100:G123">F100*30</f>
        <v>0</v>
      </c>
      <c r="H100" s="288">
        <f>(M100*Титул!BC$19)+(O100*Титул!BD$19)+(Q100*Титул!BE$19)+(S100*Титул!BF$19)+(U100*Титул!BG$19)+(W100*Титул!BH$19)</f>
        <v>0</v>
      </c>
      <c r="I100" s="290"/>
      <c r="J100" s="291"/>
      <c r="K100" s="292"/>
      <c r="L100" s="288">
        <f t="shared" si="18"/>
        <v>0</v>
      </c>
      <c r="M100" s="290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323"/>
      <c r="Z100" s="195" t="str">
        <f>'Основні дані'!$B$1</f>
        <v>Е-420с</v>
      </c>
    </row>
    <row r="101" spans="1:26" s="154" customFormat="1" ht="30" hidden="1">
      <c r="A101" s="432" t="s">
        <v>335</v>
      </c>
      <c r="B101" s="414"/>
      <c r="C101" s="415"/>
      <c r="D101" s="415"/>
      <c r="E101" s="415"/>
      <c r="F101" s="288">
        <f t="shared" si="19"/>
        <v>0</v>
      </c>
      <c r="G101" s="289">
        <f t="shared" si="20"/>
        <v>0</v>
      </c>
      <c r="H101" s="288">
        <f>(M101*Титул!BC$19)+(O101*Титул!BD$19)+(Q101*Титул!BE$19)+(S101*Титул!BF$19)+(U101*Титул!BG$19)+(W101*Титул!BH$19)</f>
        <v>0</v>
      </c>
      <c r="I101" s="290"/>
      <c r="J101" s="291"/>
      <c r="K101" s="292"/>
      <c r="L101" s="288">
        <f t="shared" si="18"/>
        <v>0</v>
      </c>
      <c r="M101" s="290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323"/>
      <c r="Z101" s="195" t="str">
        <f>'Основні дані'!$B$1</f>
        <v>Е-420с</v>
      </c>
    </row>
    <row r="102" spans="1:26" s="154" customFormat="1" ht="30" hidden="1">
      <c r="A102" s="432" t="s">
        <v>336</v>
      </c>
      <c r="B102" s="414"/>
      <c r="C102" s="415"/>
      <c r="D102" s="326"/>
      <c r="E102" s="327"/>
      <c r="F102" s="288">
        <f t="shared" si="19"/>
        <v>0</v>
      </c>
      <c r="G102" s="289">
        <f t="shared" si="20"/>
        <v>0</v>
      </c>
      <c r="H102" s="288">
        <f>(M102*Титул!BC$19)+(O102*Титул!BD$19)+(Q102*Титул!BE$19)+(S102*Титул!BF$19)+(U102*Титул!BG$19)+(W102*Титул!BH$19)</f>
        <v>0</v>
      </c>
      <c r="I102" s="290"/>
      <c r="J102" s="291"/>
      <c r="K102" s="292"/>
      <c r="L102" s="288">
        <f t="shared" si="18"/>
        <v>0</v>
      </c>
      <c r="M102" s="290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323"/>
      <c r="Z102" s="195" t="str">
        <f>'Основні дані'!$B$1</f>
        <v>Е-420с</v>
      </c>
    </row>
    <row r="103" spans="1:26" s="154" customFormat="1" ht="30" hidden="1">
      <c r="A103" s="432" t="s">
        <v>337</v>
      </c>
      <c r="B103" s="416"/>
      <c r="C103" s="415"/>
      <c r="D103" s="326"/>
      <c r="E103" s="326"/>
      <c r="F103" s="288">
        <f t="shared" si="19"/>
        <v>0</v>
      </c>
      <c r="G103" s="289">
        <f t="shared" si="20"/>
        <v>0</v>
      </c>
      <c r="H103" s="288">
        <f>(M103*Титул!BC$19)+(O103*Титул!BD$19)+(Q103*Титул!BE$19)+(S103*Титул!BF$19)+(U103*Титул!BG$19)+(W103*Титул!BH$19)</f>
        <v>0</v>
      </c>
      <c r="I103" s="290"/>
      <c r="J103" s="291"/>
      <c r="K103" s="292"/>
      <c r="L103" s="288">
        <f t="shared" si="18"/>
        <v>0</v>
      </c>
      <c r="M103" s="290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323"/>
      <c r="Z103" s="195" t="str">
        <f>'Основні дані'!$B$1</f>
        <v>Е-420с</v>
      </c>
    </row>
    <row r="104" spans="1:26" s="154" customFormat="1" ht="30" hidden="1">
      <c r="A104" s="432" t="s">
        <v>338</v>
      </c>
      <c r="B104" s="417"/>
      <c r="C104" s="415"/>
      <c r="D104" s="326"/>
      <c r="E104" s="326"/>
      <c r="F104" s="288">
        <f t="shared" si="19"/>
        <v>0</v>
      </c>
      <c r="G104" s="289">
        <f t="shared" si="20"/>
        <v>0</v>
      </c>
      <c r="H104" s="288">
        <f>(M104*Титул!BC$19)+(O104*Титул!BD$19)+(Q104*Титул!BE$19)+(S104*Титул!BF$19)+(U104*Титул!BG$19)+(W104*Титул!BH$19)</f>
        <v>0</v>
      </c>
      <c r="I104" s="290"/>
      <c r="J104" s="291"/>
      <c r="K104" s="292"/>
      <c r="L104" s="288">
        <f t="shared" si="18"/>
        <v>0</v>
      </c>
      <c r="M104" s="290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323"/>
      <c r="Z104" s="195" t="str">
        <f>'Основні дані'!$B$1</f>
        <v>Е-420с</v>
      </c>
    </row>
    <row r="105" spans="1:26" s="154" customFormat="1" ht="30" hidden="1">
      <c r="A105" s="432" t="s">
        <v>339</v>
      </c>
      <c r="B105" s="418"/>
      <c r="C105" s="415"/>
      <c r="D105" s="327"/>
      <c r="E105" s="326"/>
      <c r="F105" s="288">
        <f t="shared" si="19"/>
        <v>0</v>
      </c>
      <c r="G105" s="289">
        <f t="shared" si="20"/>
        <v>0</v>
      </c>
      <c r="H105" s="288">
        <f>(M105*Титул!BC$19)+(O105*Титул!BD$19)+(Q105*Титул!BE$19)+(S105*Титул!BF$19)+(U105*Титул!BG$19)+(W105*Титул!BH$19)</f>
        <v>0</v>
      </c>
      <c r="I105" s="290"/>
      <c r="J105" s="291"/>
      <c r="K105" s="292"/>
      <c r="L105" s="288">
        <f t="shared" si="18"/>
        <v>0</v>
      </c>
      <c r="M105" s="290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323"/>
      <c r="Z105" s="195" t="str">
        <f>'Основні дані'!$B$1</f>
        <v>Е-420с</v>
      </c>
    </row>
    <row r="106" spans="1:26" s="154" customFormat="1" ht="30" hidden="1">
      <c r="A106" s="432" t="s">
        <v>340</v>
      </c>
      <c r="B106" s="418"/>
      <c r="C106" s="415"/>
      <c r="D106" s="327"/>
      <c r="E106" s="326"/>
      <c r="F106" s="288">
        <f t="shared" si="19"/>
        <v>0</v>
      </c>
      <c r="G106" s="289">
        <f t="shared" si="20"/>
        <v>0</v>
      </c>
      <c r="H106" s="288">
        <f>(M106*Титул!BC$19)+(O106*Титул!BD$19)+(Q106*Титул!BE$19)+(S106*Титул!BF$19)+(U106*Титул!BG$19)+(W106*Титул!BH$19)</f>
        <v>0</v>
      </c>
      <c r="I106" s="290"/>
      <c r="J106" s="291"/>
      <c r="K106" s="292"/>
      <c r="L106" s="288">
        <f t="shared" si="18"/>
        <v>0</v>
      </c>
      <c r="M106" s="290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323"/>
      <c r="Z106" s="195" t="str">
        <f>'Основні дані'!$B$1</f>
        <v>Е-420с</v>
      </c>
    </row>
    <row r="107" spans="1:26" s="154" customFormat="1" ht="30" hidden="1">
      <c r="A107" s="432" t="s">
        <v>341</v>
      </c>
      <c r="B107" s="418"/>
      <c r="C107" s="415"/>
      <c r="D107" s="327"/>
      <c r="E107" s="326"/>
      <c r="F107" s="288">
        <f t="shared" si="19"/>
        <v>0</v>
      </c>
      <c r="G107" s="289">
        <f t="shared" si="20"/>
        <v>0</v>
      </c>
      <c r="H107" s="288">
        <f>(M107*Титул!BC$19)+(O107*Титул!BD$19)+(Q107*Титул!BE$19)+(S107*Титул!BF$19)+(U107*Титул!BG$19)+(W107*Титул!BH$19)</f>
        <v>0</v>
      </c>
      <c r="I107" s="290"/>
      <c r="J107" s="291"/>
      <c r="K107" s="292"/>
      <c r="L107" s="288">
        <f aca="true" t="shared" si="21" ref="L107:L122">IF(H107=I107+J107+K107,G107-H107,"!ОШИБКА!")</f>
        <v>0</v>
      </c>
      <c r="M107" s="290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323"/>
      <c r="Z107" s="195" t="str">
        <f>'Основні дані'!$B$1</f>
        <v>Е-420с</v>
      </c>
    </row>
    <row r="108" spans="1:26" s="154" customFormat="1" ht="30" hidden="1">
      <c r="A108" s="432" t="s">
        <v>343</v>
      </c>
      <c r="B108" s="418"/>
      <c r="C108" s="326"/>
      <c r="D108" s="327"/>
      <c r="E108" s="327"/>
      <c r="F108" s="288">
        <f t="shared" si="19"/>
        <v>0</v>
      </c>
      <c r="G108" s="289">
        <f t="shared" si="20"/>
        <v>0</v>
      </c>
      <c r="H108" s="288">
        <f>(M108*Титул!BC$19)+(O108*Титул!BD$19)+(Q108*Титул!BE$19)+(S108*Титул!BF$19)+(U108*Титул!BG$19)+(W108*Титул!BH$19)</f>
        <v>0</v>
      </c>
      <c r="I108" s="290"/>
      <c r="J108" s="291"/>
      <c r="K108" s="292"/>
      <c r="L108" s="288">
        <f t="shared" si="21"/>
        <v>0</v>
      </c>
      <c r="M108" s="290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323"/>
      <c r="Z108" s="195" t="str">
        <f>'Основні дані'!$B$1</f>
        <v>Е-420с</v>
      </c>
    </row>
    <row r="109" spans="1:26" s="154" customFormat="1" ht="30" hidden="1">
      <c r="A109" s="432" t="s">
        <v>344</v>
      </c>
      <c r="B109" s="418"/>
      <c r="C109" s="326"/>
      <c r="D109" s="327"/>
      <c r="E109" s="327"/>
      <c r="F109" s="288">
        <f t="shared" si="19"/>
        <v>0</v>
      </c>
      <c r="G109" s="289">
        <f t="shared" si="20"/>
        <v>0</v>
      </c>
      <c r="H109" s="288">
        <f>(M109*Титул!BC$19)+(O109*Титул!BD$19)+(Q109*Титул!BE$19)+(S109*Титул!BF$19)+(U109*Титул!BG$19)+(W109*Титул!BH$19)</f>
        <v>0</v>
      </c>
      <c r="I109" s="290"/>
      <c r="J109" s="291"/>
      <c r="K109" s="292"/>
      <c r="L109" s="288">
        <f t="shared" si="21"/>
        <v>0</v>
      </c>
      <c r="M109" s="290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323"/>
      <c r="Z109" s="195" t="str">
        <f>'Основні дані'!$B$1</f>
        <v>Е-420с</v>
      </c>
    </row>
    <row r="110" spans="1:26" s="154" customFormat="1" ht="30" hidden="1">
      <c r="A110" s="432" t="s">
        <v>345</v>
      </c>
      <c r="B110" s="418"/>
      <c r="C110" s="326"/>
      <c r="D110" s="327"/>
      <c r="E110" s="327"/>
      <c r="F110" s="288">
        <f t="shared" si="19"/>
        <v>0</v>
      </c>
      <c r="G110" s="289">
        <f t="shared" si="20"/>
        <v>0</v>
      </c>
      <c r="H110" s="288">
        <f>(M110*Титул!BC$19)+(O110*Титул!BD$19)+(Q110*Титул!BE$19)+(S110*Титул!BF$19)+(U110*Титул!BG$19)+(W110*Титул!BH$19)</f>
        <v>0</v>
      </c>
      <c r="I110" s="290"/>
      <c r="J110" s="291"/>
      <c r="K110" s="292"/>
      <c r="L110" s="288">
        <f t="shared" si="21"/>
        <v>0</v>
      </c>
      <c r="M110" s="290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323"/>
      <c r="Z110" s="195" t="str">
        <f>'Основні дані'!$B$1</f>
        <v>Е-420с</v>
      </c>
    </row>
    <row r="111" spans="1:26" s="154" customFormat="1" ht="30" hidden="1">
      <c r="A111" s="432" t="s">
        <v>346</v>
      </c>
      <c r="B111" s="418"/>
      <c r="C111" s="327"/>
      <c r="D111" s="327"/>
      <c r="E111" s="327"/>
      <c r="F111" s="288">
        <f t="shared" si="19"/>
        <v>0</v>
      </c>
      <c r="G111" s="289">
        <f t="shared" si="20"/>
        <v>0</v>
      </c>
      <c r="H111" s="288">
        <f>(M111*Титул!BC$19)+(O111*Титул!BD$19)+(Q111*Титул!BE$19)+(S111*Титул!BF$19)+(U111*Титул!BG$19)+(W111*Титул!BH$19)</f>
        <v>0</v>
      </c>
      <c r="I111" s="290"/>
      <c r="J111" s="291"/>
      <c r="K111" s="292"/>
      <c r="L111" s="288">
        <f t="shared" si="21"/>
        <v>0</v>
      </c>
      <c r="M111" s="290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323"/>
      <c r="Z111" s="195" t="str">
        <f>'Основні дані'!$B$1</f>
        <v>Е-420с</v>
      </c>
    </row>
    <row r="112" spans="1:26" s="154" customFormat="1" ht="30" hidden="1">
      <c r="A112" s="432" t="s">
        <v>347</v>
      </c>
      <c r="B112" s="418"/>
      <c r="C112" s="327"/>
      <c r="D112" s="327"/>
      <c r="E112" s="327"/>
      <c r="F112" s="288">
        <f t="shared" si="19"/>
        <v>0</v>
      </c>
      <c r="G112" s="289">
        <f t="shared" si="20"/>
        <v>0</v>
      </c>
      <c r="H112" s="288">
        <f>(M112*Титул!BC$19)+(O112*Титул!BD$19)+(Q112*Титул!BE$19)+(S112*Титул!BF$19)+(U112*Титул!BG$19)+(W112*Титул!BH$19)</f>
        <v>0</v>
      </c>
      <c r="I112" s="290"/>
      <c r="J112" s="291"/>
      <c r="K112" s="292"/>
      <c r="L112" s="288">
        <f t="shared" si="21"/>
        <v>0</v>
      </c>
      <c r="M112" s="290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323"/>
      <c r="Z112" s="195" t="str">
        <f>'Основні дані'!$B$1</f>
        <v>Е-420с</v>
      </c>
    </row>
    <row r="113" spans="1:26" s="154" customFormat="1" ht="30" hidden="1">
      <c r="A113" s="432" t="s">
        <v>348</v>
      </c>
      <c r="B113" s="418"/>
      <c r="C113" s="327"/>
      <c r="D113" s="327"/>
      <c r="E113" s="327"/>
      <c r="F113" s="288">
        <f t="shared" si="19"/>
        <v>0</v>
      </c>
      <c r="G113" s="289">
        <f t="shared" si="20"/>
        <v>0</v>
      </c>
      <c r="H113" s="288">
        <f>(M113*Титул!BC$19)+(O113*Титул!BD$19)+(Q113*Титул!BE$19)+(S113*Титул!BF$19)+(U113*Титул!BG$19)+(W113*Титул!BH$19)</f>
        <v>0</v>
      </c>
      <c r="I113" s="290"/>
      <c r="J113" s="291"/>
      <c r="K113" s="292"/>
      <c r="L113" s="288">
        <f t="shared" si="21"/>
        <v>0</v>
      </c>
      <c r="M113" s="290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323"/>
      <c r="Z113" s="195" t="str">
        <f>'Основні дані'!$B$1</f>
        <v>Е-420с</v>
      </c>
    </row>
    <row r="114" spans="1:26" s="154" customFormat="1" ht="30" hidden="1">
      <c r="A114" s="432" t="s">
        <v>349</v>
      </c>
      <c r="B114" s="418"/>
      <c r="C114" s="327"/>
      <c r="D114" s="327"/>
      <c r="E114" s="327"/>
      <c r="F114" s="288">
        <f t="shared" si="19"/>
        <v>0</v>
      </c>
      <c r="G114" s="289">
        <f t="shared" si="20"/>
        <v>0</v>
      </c>
      <c r="H114" s="288">
        <f>(M114*Титул!BC$19)+(O114*Титул!BD$19)+(Q114*Титул!BE$19)+(S114*Титул!BF$19)+(U114*Титул!BG$19)+(W114*Титул!BH$19)</f>
        <v>0</v>
      </c>
      <c r="I114" s="290"/>
      <c r="J114" s="291"/>
      <c r="K114" s="292"/>
      <c r="L114" s="288">
        <f t="shared" si="21"/>
        <v>0</v>
      </c>
      <c r="M114" s="290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323"/>
      <c r="Z114" s="195" t="str">
        <f>'Основні дані'!$B$1</f>
        <v>Е-420с</v>
      </c>
    </row>
    <row r="115" spans="1:26" s="154" customFormat="1" ht="30" hidden="1">
      <c r="A115" s="432" t="s">
        <v>350</v>
      </c>
      <c r="B115" s="418"/>
      <c r="C115" s="327"/>
      <c r="D115" s="327"/>
      <c r="E115" s="327"/>
      <c r="F115" s="288">
        <f t="shared" si="19"/>
        <v>0</v>
      </c>
      <c r="G115" s="289">
        <f t="shared" si="20"/>
        <v>0</v>
      </c>
      <c r="H115" s="288">
        <f>(M115*Титул!BC$19)+(O115*Титул!BD$19)+(Q115*Титул!BE$19)+(S115*Титул!BF$19)+(U115*Титул!BG$19)+(W115*Титул!BH$19)</f>
        <v>0</v>
      </c>
      <c r="I115" s="290"/>
      <c r="J115" s="291"/>
      <c r="K115" s="292"/>
      <c r="L115" s="288">
        <f t="shared" si="21"/>
        <v>0</v>
      </c>
      <c r="M115" s="290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323"/>
      <c r="Z115" s="195" t="str">
        <f>'Основні дані'!$B$1</f>
        <v>Е-420с</v>
      </c>
    </row>
    <row r="116" spans="1:26" s="154" customFormat="1" ht="30" hidden="1">
      <c r="A116" s="432" t="s">
        <v>351</v>
      </c>
      <c r="B116" s="418"/>
      <c r="C116" s="327"/>
      <c r="D116" s="327"/>
      <c r="E116" s="327"/>
      <c r="F116" s="288">
        <f t="shared" si="19"/>
        <v>0</v>
      </c>
      <c r="G116" s="289">
        <f t="shared" si="20"/>
        <v>0</v>
      </c>
      <c r="H116" s="288">
        <f>(M116*Титул!BC$19)+(O116*Титул!BD$19)+(Q116*Титул!BE$19)+(S116*Титул!BF$19)+(U116*Титул!BG$19)+(W116*Титул!BH$19)</f>
        <v>0</v>
      </c>
      <c r="I116" s="290"/>
      <c r="J116" s="291"/>
      <c r="K116" s="292"/>
      <c r="L116" s="288">
        <f t="shared" si="21"/>
        <v>0</v>
      </c>
      <c r="M116" s="290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323"/>
      <c r="Z116" s="195" t="str">
        <f>'Основні дані'!$B$1</f>
        <v>Е-420с</v>
      </c>
    </row>
    <row r="117" spans="1:26" s="154" customFormat="1" ht="30" hidden="1">
      <c r="A117" s="432" t="s">
        <v>352</v>
      </c>
      <c r="B117" s="418"/>
      <c r="C117" s="327"/>
      <c r="D117" s="327"/>
      <c r="E117" s="327"/>
      <c r="F117" s="288">
        <f t="shared" si="19"/>
        <v>0</v>
      </c>
      <c r="G117" s="289">
        <f t="shared" si="20"/>
        <v>0</v>
      </c>
      <c r="H117" s="288">
        <f>(M117*Титул!BC$19)+(O117*Титул!BD$19)+(Q117*Титул!BE$19)+(S117*Титул!BF$19)+(U117*Титул!BG$19)+(W117*Титул!BH$19)</f>
        <v>0</v>
      </c>
      <c r="I117" s="290"/>
      <c r="J117" s="291"/>
      <c r="K117" s="292"/>
      <c r="L117" s="288">
        <f t="shared" si="21"/>
        <v>0</v>
      </c>
      <c r="M117" s="290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323"/>
      <c r="Z117" s="195" t="str">
        <f>'Основні дані'!$B$1</f>
        <v>Е-420с</v>
      </c>
    </row>
    <row r="118" spans="1:26" s="154" customFormat="1" ht="30" hidden="1">
      <c r="A118" s="432" t="s">
        <v>353</v>
      </c>
      <c r="B118" s="416"/>
      <c r="C118" s="415"/>
      <c r="D118" s="326"/>
      <c r="E118" s="326"/>
      <c r="F118" s="288">
        <f t="shared" si="19"/>
        <v>0</v>
      </c>
      <c r="G118" s="289">
        <f t="shared" si="20"/>
        <v>0</v>
      </c>
      <c r="H118" s="288">
        <f>(M118*Титул!BC$19)+(O118*Титул!BD$19)+(Q118*Титул!BE$19)+(S118*Титул!BF$19)+(U118*Титул!BG$19)+(W118*Титул!BH$19)</f>
        <v>0</v>
      </c>
      <c r="I118" s="290"/>
      <c r="J118" s="291"/>
      <c r="K118" s="292"/>
      <c r="L118" s="288">
        <f t="shared" si="21"/>
        <v>0</v>
      </c>
      <c r="M118" s="290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323"/>
      <c r="Z118" s="195" t="str">
        <f>'Основні дані'!$B$1</f>
        <v>Е-420с</v>
      </c>
    </row>
    <row r="119" spans="1:26" s="154" customFormat="1" ht="30" hidden="1">
      <c r="A119" s="432" t="s">
        <v>354</v>
      </c>
      <c r="B119" s="417"/>
      <c r="C119" s="415"/>
      <c r="D119" s="326"/>
      <c r="E119" s="326"/>
      <c r="F119" s="288">
        <f t="shared" si="19"/>
        <v>0</v>
      </c>
      <c r="G119" s="289">
        <f t="shared" si="20"/>
        <v>0</v>
      </c>
      <c r="H119" s="288">
        <f>(M119*Титул!BC$19)+(O119*Титул!BD$19)+(Q119*Титул!BE$19)+(S119*Титул!BF$19)+(U119*Титул!BG$19)+(W119*Титул!BH$19)</f>
        <v>0</v>
      </c>
      <c r="I119" s="290"/>
      <c r="J119" s="291"/>
      <c r="K119" s="292"/>
      <c r="L119" s="288">
        <f t="shared" si="21"/>
        <v>0</v>
      </c>
      <c r="M119" s="290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323"/>
      <c r="Z119" s="195" t="str">
        <f>'Основні дані'!$B$1</f>
        <v>Е-420с</v>
      </c>
    </row>
    <row r="120" spans="1:26" s="154" customFormat="1" ht="30" hidden="1">
      <c r="A120" s="432" t="s">
        <v>355</v>
      </c>
      <c r="B120" s="418"/>
      <c r="C120" s="415"/>
      <c r="D120" s="327"/>
      <c r="E120" s="326"/>
      <c r="F120" s="288">
        <f t="shared" si="19"/>
        <v>0</v>
      </c>
      <c r="G120" s="289">
        <f t="shared" si="20"/>
        <v>0</v>
      </c>
      <c r="H120" s="288">
        <f>(M120*Титул!BC$19)+(O120*Титул!BD$19)+(Q120*Титул!BE$19)+(S120*Титул!BF$19)+(U120*Титул!BG$19)+(W120*Титул!BH$19)</f>
        <v>0</v>
      </c>
      <c r="I120" s="290"/>
      <c r="J120" s="291"/>
      <c r="K120" s="292"/>
      <c r="L120" s="288">
        <f t="shared" si="21"/>
        <v>0</v>
      </c>
      <c r="M120" s="290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323"/>
      <c r="Z120" s="195" t="str">
        <f>'Основні дані'!$B$1</f>
        <v>Е-420с</v>
      </c>
    </row>
    <row r="121" spans="1:26" s="154" customFormat="1" ht="30" hidden="1">
      <c r="A121" s="432" t="s">
        <v>356</v>
      </c>
      <c r="B121" s="418"/>
      <c r="C121" s="415"/>
      <c r="D121" s="327"/>
      <c r="E121" s="326"/>
      <c r="F121" s="288">
        <f t="shared" si="19"/>
        <v>0</v>
      </c>
      <c r="G121" s="289">
        <f t="shared" si="20"/>
        <v>0</v>
      </c>
      <c r="H121" s="288">
        <f>(M121*Титул!BC$19)+(O121*Титул!BD$19)+(Q121*Титул!BE$19)+(S121*Титул!BF$19)+(U121*Титул!BG$19)+(W121*Титул!BH$19)</f>
        <v>0</v>
      </c>
      <c r="I121" s="290"/>
      <c r="J121" s="291"/>
      <c r="K121" s="292"/>
      <c r="L121" s="288">
        <f t="shared" si="21"/>
        <v>0</v>
      </c>
      <c r="M121" s="290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323"/>
      <c r="Z121" s="195" t="str">
        <f>'Основні дані'!$B$1</f>
        <v>Е-420с</v>
      </c>
    </row>
    <row r="122" spans="1:26" s="154" customFormat="1" ht="30" hidden="1">
      <c r="A122" s="471" t="s">
        <v>357</v>
      </c>
      <c r="B122" s="480"/>
      <c r="C122" s="481"/>
      <c r="D122" s="482"/>
      <c r="E122" s="483"/>
      <c r="F122" s="288">
        <f t="shared" si="19"/>
        <v>0</v>
      </c>
      <c r="G122" s="289">
        <f t="shared" si="20"/>
        <v>0</v>
      </c>
      <c r="H122" s="288">
        <f>(M122*Титул!BC$19)+(O122*Титул!BD$19)+(Q122*Титул!BE$19)+(S122*Титул!BF$19)+(U122*Титул!BG$19)+(W122*Титул!BH$19)</f>
        <v>0</v>
      </c>
      <c r="I122" s="293"/>
      <c r="J122" s="294"/>
      <c r="K122" s="295"/>
      <c r="L122" s="301">
        <f t="shared" si="21"/>
        <v>0</v>
      </c>
      <c r="M122" s="293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324"/>
      <c r="Z122" s="195" t="str">
        <f>'Основні дані'!$B$1</f>
        <v>Е-420с</v>
      </c>
    </row>
    <row r="123" spans="1:26" s="487" customFormat="1" ht="28.5" hidden="1" thickBot="1">
      <c r="A123" s="484"/>
      <c r="B123" s="500" t="s">
        <v>32</v>
      </c>
      <c r="C123" s="494"/>
      <c r="D123" s="499" t="s">
        <v>811</v>
      </c>
      <c r="E123" s="495"/>
      <c r="F123" s="288">
        <f t="shared" si="19"/>
        <v>6</v>
      </c>
      <c r="G123" s="289">
        <f t="shared" si="20"/>
        <v>180</v>
      </c>
      <c r="H123" s="288">
        <f>(M123*Титул!BC$19)+(O123*Титул!BD$19)+(Q123*Титул!BE$19)+(S123*Титул!BF$19)+(U123*Титул!BG$19)+(W123*Титул!BH$19)</f>
        <v>0</v>
      </c>
      <c r="I123" s="490"/>
      <c r="J123" s="490"/>
      <c r="K123" s="490"/>
      <c r="L123" s="490">
        <f>IF(H123=I123+J123+K123,G123-H123,"!ОШИБКА!")</f>
        <v>180</v>
      </c>
      <c r="M123" s="490"/>
      <c r="N123" s="490">
        <f>Титул!$BC$21*1.5</f>
        <v>0</v>
      </c>
      <c r="O123" s="490"/>
      <c r="P123" s="490">
        <f>Титул!$BD$21*1.5</f>
        <v>0</v>
      </c>
      <c r="Q123" s="490"/>
      <c r="R123" s="490">
        <f>Титул!$BE$21*1.5</f>
        <v>0</v>
      </c>
      <c r="S123" s="490"/>
      <c r="T123" s="490">
        <f>Титул!$BF$21*1.5</f>
        <v>0</v>
      </c>
      <c r="U123" s="490"/>
      <c r="V123" s="490">
        <f>Титул!$BG$21*1.5</f>
        <v>0</v>
      </c>
      <c r="W123" s="490"/>
      <c r="X123" s="490">
        <f>Титул!$BH$21*1.5</f>
        <v>6</v>
      </c>
      <c r="Y123" s="491"/>
      <c r="Z123" s="486" t="str">
        <f>'Основні дані'!$B$1</f>
        <v>Е-420с</v>
      </c>
    </row>
    <row r="124" spans="1:26" s="154" customFormat="1" ht="28.5" hidden="1" thickBot="1">
      <c r="A124" s="265"/>
      <c r="B124" s="501" t="s">
        <v>113</v>
      </c>
      <c r="C124" s="496"/>
      <c r="D124" s="496"/>
      <c r="E124" s="497"/>
      <c r="F124" s="492">
        <f>N124+P124+R124+T124+V124+X124</f>
        <v>6</v>
      </c>
      <c r="G124" s="492">
        <f>F124*30</f>
        <v>180</v>
      </c>
      <c r="H124" s="492"/>
      <c r="I124" s="492"/>
      <c r="J124" s="492"/>
      <c r="K124" s="492"/>
      <c r="L124" s="492">
        <f>IF(G124-H124=G124-I124-J124-K124,G124-H124,"!ОШИБКА!")</f>
        <v>180</v>
      </c>
      <c r="M124" s="492"/>
      <c r="N124" s="492"/>
      <c r="O124" s="492"/>
      <c r="P124" s="492"/>
      <c r="Q124" s="492"/>
      <c r="R124" s="492"/>
      <c r="S124" s="492"/>
      <c r="T124" s="492"/>
      <c r="U124" s="492"/>
      <c r="V124" s="492"/>
      <c r="W124" s="492"/>
      <c r="X124" s="492">
        <f>Титул!$AS$36+Титул!$AS$37</f>
        <v>6</v>
      </c>
      <c r="Y124" s="493"/>
      <c r="Z124" s="195" t="str">
        <f>'Основні дані'!$B$1</f>
        <v>Е-420с</v>
      </c>
    </row>
    <row r="125" spans="1:26" s="154" customFormat="1" ht="27" hidden="1">
      <c r="A125" s="476" t="s">
        <v>358</v>
      </c>
      <c r="B125" s="477" t="s">
        <v>359</v>
      </c>
      <c r="C125" s="478"/>
      <c r="D125" s="478"/>
      <c r="E125" s="478"/>
      <c r="F125" s="498">
        <f>IF(SUM(F126:F152)=F$97,F$97,"ОШИБКА")</f>
        <v>12</v>
      </c>
      <c r="G125" s="498">
        <f>IF(SUM(G126:G152)=G$97,G$97,"ОШИБКА")</f>
        <v>360</v>
      </c>
      <c r="H125" s="488">
        <f>SUM(H126:H152)</f>
        <v>0</v>
      </c>
      <c r="I125" s="488">
        <f aca="true" t="shared" si="22" ref="I125:X125">SUM(I126:I152)</f>
        <v>0</v>
      </c>
      <c r="J125" s="488">
        <f t="shared" si="22"/>
        <v>0</v>
      </c>
      <c r="K125" s="488">
        <f t="shared" si="22"/>
        <v>0</v>
      </c>
      <c r="L125" s="488">
        <f t="shared" si="22"/>
        <v>360</v>
      </c>
      <c r="M125" s="488">
        <f t="shared" si="22"/>
        <v>0</v>
      </c>
      <c r="N125" s="488">
        <f t="shared" si="22"/>
        <v>0</v>
      </c>
      <c r="O125" s="488">
        <f>SUM(O126:O152)</f>
        <v>0</v>
      </c>
      <c r="P125" s="488">
        <f t="shared" si="22"/>
        <v>0</v>
      </c>
      <c r="Q125" s="488">
        <f t="shared" si="22"/>
        <v>0</v>
      </c>
      <c r="R125" s="488">
        <f t="shared" si="22"/>
        <v>0</v>
      </c>
      <c r="S125" s="488">
        <f t="shared" si="22"/>
        <v>0</v>
      </c>
      <c r="T125" s="488">
        <f t="shared" si="22"/>
        <v>0</v>
      </c>
      <c r="U125" s="488">
        <f t="shared" si="22"/>
        <v>0</v>
      </c>
      <c r="V125" s="488">
        <f t="shared" si="22"/>
        <v>0</v>
      </c>
      <c r="W125" s="488">
        <f t="shared" si="22"/>
        <v>0</v>
      </c>
      <c r="X125" s="488">
        <f t="shared" si="22"/>
        <v>12</v>
      </c>
      <c r="Y125" s="479"/>
      <c r="Z125" s="195" t="str">
        <f>'Основні дані'!$B$1</f>
        <v>Е-420с</v>
      </c>
    </row>
    <row r="126" spans="1:26" s="154" customFormat="1" ht="30" hidden="1">
      <c r="A126" s="432" t="s">
        <v>360</v>
      </c>
      <c r="B126" s="416"/>
      <c r="C126" s="475"/>
      <c r="D126" s="475"/>
      <c r="E126" s="475"/>
      <c r="F126" s="296">
        <f>N126+P126+R126+T126+V126+X126</f>
        <v>0</v>
      </c>
      <c r="G126" s="297">
        <f>F126*30</f>
        <v>0</v>
      </c>
      <c r="H126" s="296">
        <f>(M126*Титул!BC$19)+(O126*Титул!BD$19)+(Q126*Титул!BE$19)+(S126*Титул!BF$19)+(U126*Титул!BG$19)+(W126*Титул!BH$19)</f>
        <v>0</v>
      </c>
      <c r="I126" s="298"/>
      <c r="J126" s="299"/>
      <c r="K126" s="300"/>
      <c r="L126" s="296">
        <f aca="true" t="shared" si="23" ref="L126:L151">IF(H126=I126+J126+K126,G126-H126,"!ОШИБКА!")</f>
        <v>0</v>
      </c>
      <c r="M126" s="298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473"/>
      <c r="Z126" s="195" t="str">
        <f>'Основні дані'!$B$1</f>
        <v>Е-420с</v>
      </c>
    </row>
    <row r="127" spans="1:26" s="154" customFormat="1" ht="30" hidden="1">
      <c r="A127" s="432" t="s">
        <v>361</v>
      </c>
      <c r="B127" s="414"/>
      <c r="C127" s="415"/>
      <c r="D127" s="415"/>
      <c r="E127" s="415"/>
      <c r="F127" s="288">
        <f>N127+P127+R127+T127+V127+X127</f>
        <v>0</v>
      </c>
      <c r="G127" s="289">
        <f>F127*30</f>
        <v>0</v>
      </c>
      <c r="H127" s="288">
        <f>(M127*Титул!BC$19)+(O127*Титул!BD$19)+(Q127*Титул!BE$19)+(S127*Титул!BF$19)+(U127*Титул!BG$19)+(W127*Титул!BH$19)</f>
        <v>0</v>
      </c>
      <c r="I127" s="290"/>
      <c r="J127" s="291"/>
      <c r="K127" s="292"/>
      <c r="L127" s="288">
        <f t="shared" si="23"/>
        <v>0</v>
      </c>
      <c r="M127" s="290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474"/>
      <c r="Z127" s="195" t="str">
        <f>'Основні дані'!$B$1</f>
        <v>Е-420с</v>
      </c>
    </row>
    <row r="128" spans="1:26" s="154" customFormat="1" ht="30" hidden="1">
      <c r="A128" s="432" t="s">
        <v>362</v>
      </c>
      <c r="B128" s="414"/>
      <c r="C128" s="415"/>
      <c r="D128" s="415"/>
      <c r="E128" s="415"/>
      <c r="F128" s="288">
        <f aca="true" t="shared" si="24" ref="F128:F151">N128+P128+R128+T128+V128+X128</f>
        <v>0</v>
      </c>
      <c r="G128" s="289">
        <f aca="true" t="shared" si="25" ref="G128:G151">F128*30</f>
        <v>0</v>
      </c>
      <c r="H128" s="288">
        <f>(M128*Титул!BC$19)+(O128*Титул!BD$19)+(Q128*Титул!BE$19)+(S128*Титул!BF$19)+(U128*Титул!BG$19)+(W128*Титул!BH$19)</f>
        <v>0</v>
      </c>
      <c r="I128" s="290"/>
      <c r="J128" s="291"/>
      <c r="K128" s="292"/>
      <c r="L128" s="288">
        <f t="shared" si="23"/>
        <v>0</v>
      </c>
      <c r="M128" s="290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323"/>
      <c r="Z128" s="195" t="str">
        <f>'Основні дані'!$B$1</f>
        <v>Е-420с</v>
      </c>
    </row>
    <row r="129" spans="1:26" s="154" customFormat="1" ht="30" hidden="1">
      <c r="A129" s="432" t="s">
        <v>363</v>
      </c>
      <c r="B129" s="414"/>
      <c r="C129" s="415"/>
      <c r="D129" s="415"/>
      <c r="E129" s="415"/>
      <c r="F129" s="288">
        <f t="shared" si="24"/>
        <v>0</v>
      </c>
      <c r="G129" s="289">
        <f t="shared" si="25"/>
        <v>0</v>
      </c>
      <c r="H129" s="288">
        <f>(M129*Титул!BC$19)+(O129*Титул!BD$19)+(Q129*Титул!BE$19)+(S129*Титул!BF$19)+(U129*Титул!BG$19)+(W129*Титул!BH$19)</f>
        <v>0</v>
      </c>
      <c r="I129" s="290"/>
      <c r="J129" s="291"/>
      <c r="K129" s="292"/>
      <c r="L129" s="288">
        <f t="shared" si="23"/>
        <v>0</v>
      </c>
      <c r="M129" s="290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323"/>
      <c r="Z129" s="195" t="str">
        <f>'Основні дані'!$B$1</f>
        <v>Е-420с</v>
      </c>
    </row>
    <row r="130" spans="1:26" s="154" customFormat="1" ht="30" hidden="1">
      <c r="A130" s="432" t="s">
        <v>364</v>
      </c>
      <c r="B130" s="414"/>
      <c r="C130" s="415"/>
      <c r="D130" s="326"/>
      <c r="E130" s="327"/>
      <c r="F130" s="288">
        <f t="shared" si="24"/>
        <v>0</v>
      </c>
      <c r="G130" s="289">
        <f t="shared" si="25"/>
        <v>0</v>
      </c>
      <c r="H130" s="288">
        <f>(M130*Титул!BC$19)+(O130*Титул!BD$19)+(Q130*Титул!BE$19)+(S130*Титул!BF$19)+(U130*Титул!BG$19)+(W130*Титул!BH$19)</f>
        <v>0</v>
      </c>
      <c r="I130" s="290"/>
      <c r="J130" s="291"/>
      <c r="K130" s="292"/>
      <c r="L130" s="288">
        <f t="shared" si="23"/>
        <v>0</v>
      </c>
      <c r="M130" s="290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323"/>
      <c r="Z130" s="195" t="str">
        <f>'Основні дані'!$B$1</f>
        <v>Е-420с</v>
      </c>
    </row>
    <row r="131" spans="1:26" s="154" customFormat="1" ht="30" hidden="1">
      <c r="A131" s="432" t="s">
        <v>365</v>
      </c>
      <c r="B131" s="416"/>
      <c r="C131" s="415"/>
      <c r="D131" s="326"/>
      <c r="E131" s="326"/>
      <c r="F131" s="288">
        <f t="shared" si="24"/>
        <v>0</v>
      </c>
      <c r="G131" s="289">
        <f t="shared" si="25"/>
        <v>0</v>
      </c>
      <c r="H131" s="288">
        <f>(M131*Титул!BC$19)+(O131*Титул!BD$19)+(Q131*Титул!BE$19)+(S131*Титул!BF$19)+(U131*Титул!BG$19)+(W131*Титул!BH$19)</f>
        <v>0</v>
      </c>
      <c r="I131" s="290"/>
      <c r="J131" s="291"/>
      <c r="K131" s="292"/>
      <c r="L131" s="288">
        <f t="shared" si="23"/>
        <v>0</v>
      </c>
      <c r="M131" s="290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323"/>
      <c r="Z131" s="195" t="str">
        <f>'Основні дані'!$B$1</f>
        <v>Е-420с</v>
      </c>
    </row>
    <row r="132" spans="1:26" s="154" customFormat="1" ht="30" hidden="1">
      <c r="A132" s="432" t="s">
        <v>366</v>
      </c>
      <c r="B132" s="417"/>
      <c r="C132" s="415"/>
      <c r="D132" s="326"/>
      <c r="E132" s="326"/>
      <c r="F132" s="288">
        <f t="shared" si="24"/>
        <v>0</v>
      </c>
      <c r="G132" s="289">
        <f t="shared" si="25"/>
        <v>0</v>
      </c>
      <c r="H132" s="288">
        <f>(M132*Титул!BC$19)+(O132*Титул!BD$19)+(Q132*Титул!BE$19)+(S132*Титул!BF$19)+(U132*Титул!BG$19)+(W132*Титул!BH$19)</f>
        <v>0</v>
      </c>
      <c r="I132" s="290"/>
      <c r="J132" s="291"/>
      <c r="K132" s="292"/>
      <c r="L132" s="288">
        <f t="shared" si="23"/>
        <v>0</v>
      </c>
      <c r="M132" s="290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323"/>
      <c r="Z132" s="195" t="str">
        <f>'Основні дані'!$B$1</f>
        <v>Е-420с</v>
      </c>
    </row>
    <row r="133" spans="1:26" s="154" customFormat="1" ht="30" hidden="1">
      <c r="A133" s="432" t="s">
        <v>367</v>
      </c>
      <c r="B133" s="418"/>
      <c r="C133" s="415"/>
      <c r="D133" s="327"/>
      <c r="E133" s="326"/>
      <c r="F133" s="288">
        <f t="shared" si="24"/>
        <v>0</v>
      </c>
      <c r="G133" s="289">
        <f t="shared" si="25"/>
        <v>0</v>
      </c>
      <c r="H133" s="288">
        <f>(M133*Титул!BC$19)+(O133*Титул!BD$19)+(Q133*Титул!BE$19)+(S133*Титул!BF$19)+(U133*Титул!BG$19)+(W133*Титул!BH$19)</f>
        <v>0</v>
      </c>
      <c r="I133" s="290"/>
      <c r="J133" s="291"/>
      <c r="K133" s="292"/>
      <c r="L133" s="288">
        <f t="shared" si="23"/>
        <v>0</v>
      </c>
      <c r="M133" s="290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323"/>
      <c r="Z133" s="195" t="str">
        <f>'Основні дані'!$B$1</f>
        <v>Е-420с</v>
      </c>
    </row>
    <row r="134" spans="1:26" s="154" customFormat="1" ht="30" hidden="1">
      <c r="A134" s="432" t="s">
        <v>368</v>
      </c>
      <c r="B134" s="418"/>
      <c r="C134" s="415"/>
      <c r="D134" s="327"/>
      <c r="E134" s="326"/>
      <c r="F134" s="288">
        <f t="shared" si="24"/>
        <v>0</v>
      </c>
      <c r="G134" s="289">
        <f t="shared" si="25"/>
        <v>0</v>
      </c>
      <c r="H134" s="288">
        <f>(M134*Титул!BC$19)+(O134*Титул!BD$19)+(Q134*Титул!BE$19)+(S134*Титул!BF$19)+(U134*Титул!BG$19)+(W134*Титул!BH$19)</f>
        <v>0</v>
      </c>
      <c r="I134" s="290"/>
      <c r="J134" s="291"/>
      <c r="K134" s="292"/>
      <c r="L134" s="288">
        <f t="shared" si="23"/>
        <v>0</v>
      </c>
      <c r="M134" s="290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323"/>
      <c r="Z134" s="195" t="str">
        <f>'Основні дані'!$B$1</f>
        <v>Е-420с</v>
      </c>
    </row>
    <row r="135" spans="1:26" s="154" customFormat="1" ht="30" hidden="1">
      <c r="A135" s="432" t="s">
        <v>369</v>
      </c>
      <c r="B135" s="418"/>
      <c r="C135" s="415"/>
      <c r="D135" s="327"/>
      <c r="E135" s="326"/>
      <c r="F135" s="288">
        <f t="shared" si="24"/>
        <v>0</v>
      </c>
      <c r="G135" s="289">
        <f t="shared" si="25"/>
        <v>0</v>
      </c>
      <c r="H135" s="288">
        <f>(M135*Титул!BC$19)+(O135*Титул!BD$19)+(Q135*Титул!BE$19)+(S135*Титул!BF$19)+(U135*Титул!BG$19)+(W135*Титул!BH$19)</f>
        <v>0</v>
      </c>
      <c r="I135" s="290"/>
      <c r="J135" s="291"/>
      <c r="K135" s="292"/>
      <c r="L135" s="288">
        <f t="shared" si="23"/>
        <v>0</v>
      </c>
      <c r="M135" s="290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323"/>
      <c r="Z135" s="195" t="str">
        <f>'Основні дані'!$B$1</f>
        <v>Е-420с</v>
      </c>
    </row>
    <row r="136" spans="1:26" s="154" customFormat="1" ht="30" hidden="1">
      <c r="A136" s="432" t="s">
        <v>370</v>
      </c>
      <c r="B136" s="418"/>
      <c r="C136" s="326"/>
      <c r="D136" s="327"/>
      <c r="E136" s="327"/>
      <c r="F136" s="288">
        <f t="shared" si="24"/>
        <v>0</v>
      </c>
      <c r="G136" s="289">
        <f t="shared" si="25"/>
        <v>0</v>
      </c>
      <c r="H136" s="288">
        <f>(M136*Титул!BC$19)+(O136*Титул!BD$19)+(Q136*Титул!BE$19)+(S136*Титул!BF$19)+(U136*Титул!BG$19)+(W136*Титул!BH$19)</f>
        <v>0</v>
      </c>
      <c r="I136" s="290"/>
      <c r="J136" s="291"/>
      <c r="K136" s="292"/>
      <c r="L136" s="288">
        <f t="shared" si="23"/>
        <v>0</v>
      </c>
      <c r="M136" s="290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323"/>
      <c r="Z136" s="195" t="str">
        <f>'Основні дані'!$B$1</f>
        <v>Е-420с</v>
      </c>
    </row>
    <row r="137" spans="1:26" s="154" customFormat="1" ht="30" hidden="1">
      <c r="A137" s="432" t="s">
        <v>371</v>
      </c>
      <c r="B137" s="418"/>
      <c r="C137" s="326"/>
      <c r="D137" s="327"/>
      <c r="E137" s="327"/>
      <c r="F137" s="288">
        <f t="shared" si="24"/>
        <v>0</v>
      </c>
      <c r="G137" s="289">
        <f t="shared" si="25"/>
        <v>0</v>
      </c>
      <c r="H137" s="288">
        <f>(M137*Титул!BC$19)+(O137*Титул!BD$19)+(Q137*Титул!BE$19)+(S137*Титул!BF$19)+(U137*Титул!BG$19)+(W137*Титул!BH$19)</f>
        <v>0</v>
      </c>
      <c r="I137" s="290"/>
      <c r="J137" s="291"/>
      <c r="K137" s="292"/>
      <c r="L137" s="288">
        <f t="shared" si="23"/>
        <v>0</v>
      </c>
      <c r="M137" s="290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323"/>
      <c r="Z137" s="195" t="str">
        <f>'Основні дані'!$B$1</f>
        <v>Е-420с</v>
      </c>
    </row>
    <row r="138" spans="1:26" s="154" customFormat="1" ht="30" hidden="1">
      <c r="A138" s="432" t="s">
        <v>372</v>
      </c>
      <c r="B138" s="418"/>
      <c r="C138" s="326"/>
      <c r="D138" s="327"/>
      <c r="E138" s="327"/>
      <c r="F138" s="288">
        <f t="shared" si="24"/>
        <v>0</v>
      </c>
      <c r="G138" s="289">
        <f t="shared" si="25"/>
        <v>0</v>
      </c>
      <c r="H138" s="288">
        <f>(M138*Титул!BC$19)+(O138*Титул!BD$19)+(Q138*Титул!BE$19)+(S138*Титул!BF$19)+(U138*Титул!BG$19)+(W138*Титул!BH$19)</f>
        <v>0</v>
      </c>
      <c r="I138" s="290"/>
      <c r="J138" s="291"/>
      <c r="K138" s="292"/>
      <c r="L138" s="288">
        <f t="shared" si="23"/>
        <v>0</v>
      </c>
      <c r="M138" s="290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323"/>
      <c r="Z138" s="195" t="str">
        <f>'Основні дані'!$B$1</f>
        <v>Е-420с</v>
      </c>
    </row>
    <row r="139" spans="1:26" s="154" customFormat="1" ht="30" hidden="1">
      <c r="A139" s="432" t="s">
        <v>373</v>
      </c>
      <c r="B139" s="418"/>
      <c r="C139" s="327"/>
      <c r="D139" s="327"/>
      <c r="E139" s="327"/>
      <c r="F139" s="288">
        <f t="shared" si="24"/>
        <v>0</v>
      </c>
      <c r="G139" s="289">
        <f t="shared" si="25"/>
        <v>0</v>
      </c>
      <c r="H139" s="288">
        <f>(M139*Титул!BC$19)+(O139*Титул!BD$19)+(Q139*Титул!BE$19)+(S139*Титул!BF$19)+(U139*Титул!BG$19)+(W139*Титул!BH$19)</f>
        <v>0</v>
      </c>
      <c r="I139" s="290"/>
      <c r="J139" s="291"/>
      <c r="K139" s="292"/>
      <c r="L139" s="288">
        <f t="shared" si="23"/>
        <v>0</v>
      </c>
      <c r="M139" s="290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323"/>
      <c r="Z139" s="195" t="str">
        <f>'Основні дані'!$B$1</f>
        <v>Е-420с</v>
      </c>
    </row>
    <row r="140" spans="1:26" s="154" customFormat="1" ht="30" hidden="1">
      <c r="A140" s="432" t="s">
        <v>374</v>
      </c>
      <c r="B140" s="418"/>
      <c r="C140" s="327"/>
      <c r="D140" s="327"/>
      <c r="E140" s="327"/>
      <c r="F140" s="288">
        <f t="shared" si="24"/>
        <v>0</v>
      </c>
      <c r="G140" s="289">
        <f t="shared" si="25"/>
        <v>0</v>
      </c>
      <c r="H140" s="288">
        <f>(M140*Титул!BC$19)+(O140*Титул!BD$19)+(Q140*Титул!BE$19)+(S140*Титул!BF$19)+(U140*Титул!BG$19)+(W140*Титул!BH$19)</f>
        <v>0</v>
      </c>
      <c r="I140" s="290"/>
      <c r="J140" s="291"/>
      <c r="K140" s="292"/>
      <c r="L140" s="288">
        <f t="shared" si="23"/>
        <v>0</v>
      </c>
      <c r="M140" s="290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323"/>
      <c r="Z140" s="195" t="str">
        <f>'Основні дані'!$B$1</f>
        <v>Е-420с</v>
      </c>
    </row>
    <row r="141" spans="1:26" s="154" customFormat="1" ht="30" hidden="1">
      <c r="A141" s="432" t="s">
        <v>375</v>
      </c>
      <c r="B141" s="418"/>
      <c r="C141" s="327"/>
      <c r="D141" s="327"/>
      <c r="E141" s="327"/>
      <c r="F141" s="288">
        <f t="shared" si="24"/>
        <v>0</v>
      </c>
      <c r="G141" s="289">
        <f t="shared" si="25"/>
        <v>0</v>
      </c>
      <c r="H141" s="288">
        <f>(M141*Титул!BC$19)+(O141*Титул!BD$19)+(Q141*Титул!BE$19)+(S141*Титул!BF$19)+(U141*Титул!BG$19)+(W141*Титул!BH$19)</f>
        <v>0</v>
      </c>
      <c r="I141" s="290"/>
      <c r="J141" s="291"/>
      <c r="K141" s="292"/>
      <c r="L141" s="288">
        <f t="shared" si="23"/>
        <v>0</v>
      </c>
      <c r="M141" s="290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323"/>
      <c r="Z141" s="195" t="str">
        <f>'Основні дані'!$B$1</f>
        <v>Е-420с</v>
      </c>
    </row>
    <row r="142" spans="1:26" s="154" customFormat="1" ht="30" hidden="1">
      <c r="A142" s="432" t="s">
        <v>376</v>
      </c>
      <c r="B142" s="418"/>
      <c r="C142" s="327"/>
      <c r="D142" s="327"/>
      <c r="E142" s="327"/>
      <c r="F142" s="288">
        <f t="shared" si="24"/>
        <v>0</v>
      </c>
      <c r="G142" s="289">
        <f t="shared" si="25"/>
        <v>0</v>
      </c>
      <c r="H142" s="288">
        <f>(M142*Титул!BC$19)+(O142*Титул!BD$19)+(Q142*Титул!BE$19)+(S142*Титул!BF$19)+(U142*Титул!BG$19)+(W142*Титул!BH$19)</f>
        <v>0</v>
      </c>
      <c r="I142" s="290"/>
      <c r="J142" s="291"/>
      <c r="K142" s="292"/>
      <c r="L142" s="288">
        <f t="shared" si="23"/>
        <v>0</v>
      </c>
      <c r="M142" s="290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323"/>
      <c r="Z142" s="195" t="str">
        <f>'Основні дані'!$B$1</f>
        <v>Е-420с</v>
      </c>
    </row>
    <row r="143" spans="1:26" s="154" customFormat="1" ht="30" hidden="1">
      <c r="A143" s="432" t="s">
        <v>377</v>
      </c>
      <c r="B143" s="418"/>
      <c r="C143" s="327"/>
      <c r="D143" s="327"/>
      <c r="E143" s="327"/>
      <c r="F143" s="288">
        <f t="shared" si="24"/>
        <v>0</v>
      </c>
      <c r="G143" s="289">
        <f t="shared" si="25"/>
        <v>0</v>
      </c>
      <c r="H143" s="288">
        <f>(M143*Титул!BC$19)+(O143*Титул!BD$19)+(Q143*Титул!BE$19)+(S143*Титул!BF$19)+(U143*Титул!BG$19)+(W143*Титул!BH$19)</f>
        <v>0</v>
      </c>
      <c r="I143" s="290"/>
      <c r="J143" s="291"/>
      <c r="K143" s="292"/>
      <c r="L143" s="288">
        <f t="shared" si="23"/>
        <v>0</v>
      </c>
      <c r="M143" s="290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323"/>
      <c r="Z143" s="195" t="str">
        <f>'Основні дані'!$B$1</f>
        <v>Е-420с</v>
      </c>
    </row>
    <row r="144" spans="1:26" s="154" customFormat="1" ht="30" hidden="1">
      <c r="A144" s="432" t="s">
        <v>378</v>
      </c>
      <c r="B144" s="418"/>
      <c r="C144" s="327"/>
      <c r="D144" s="327"/>
      <c r="E144" s="327"/>
      <c r="F144" s="288">
        <f t="shared" si="24"/>
        <v>0</v>
      </c>
      <c r="G144" s="289">
        <f t="shared" si="25"/>
        <v>0</v>
      </c>
      <c r="H144" s="288">
        <f>(M144*Титул!BC$19)+(O144*Титул!BD$19)+(Q144*Титул!BE$19)+(S144*Титул!BF$19)+(U144*Титул!BG$19)+(W144*Титул!BH$19)</f>
        <v>0</v>
      </c>
      <c r="I144" s="290"/>
      <c r="J144" s="291"/>
      <c r="K144" s="292"/>
      <c r="L144" s="288">
        <f t="shared" si="23"/>
        <v>0</v>
      </c>
      <c r="M144" s="290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323"/>
      <c r="Z144" s="195" t="str">
        <f>'Основні дані'!$B$1</f>
        <v>Е-420с</v>
      </c>
    </row>
    <row r="145" spans="1:26" s="154" customFormat="1" ht="30" hidden="1">
      <c r="A145" s="432" t="s">
        <v>379</v>
      </c>
      <c r="B145" s="418"/>
      <c r="C145" s="327"/>
      <c r="D145" s="327"/>
      <c r="E145" s="327"/>
      <c r="F145" s="288">
        <f t="shared" si="24"/>
        <v>0</v>
      </c>
      <c r="G145" s="289">
        <f t="shared" si="25"/>
        <v>0</v>
      </c>
      <c r="H145" s="288">
        <f>(M145*Титул!BC$19)+(O145*Титул!BD$19)+(Q145*Титул!BE$19)+(S145*Титул!BF$19)+(U145*Титул!BG$19)+(W145*Титул!BH$19)</f>
        <v>0</v>
      </c>
      <c r="I145" s="290"/>
      <c r="J145" s="291"/>
      <c r="K145" s="292"/>
      <c r="L145" s="288">
        <f t="shared" si="23"/>
        <v>0</v>
      </c>
      <c r="M145" s="290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323"/>
      <c r="Z145" s="195" t="str">
        <f>'Основні дані'!$B$1</f>
        <v>Е-420с</v>
      </c>
    </row>
    <row r="146" spans="1:26" s="154" customFormat="1" ht="30" hidden="1">
      <c r="A146" s="432" t="s">
        <v>380</v>
      </c>
      <c r="B146" s="416"/>
      <c r="C146" s="415"/>
      <c r="D146" s="326"/>
      <c r="E146" s="326"/>
      <c r="F146" s="288">
        <f t="shared" si="24"/>
        <v>0</v>
      </c>
      <c r="G146" s="289">
        <f t="shared" si="25"/>
        <v>0</v>
      </c>
      <c r="H146" s="288">
        <f>(M146*Титул!BC$19)+(O146*Титул!BD$19)+(Q146*Титул!BE$19)+(S146*Титул!BF$19)+(U146*Титул!BG$19)+(W146*Титул!BH$19)</f>
        <v>0</v>
      </c>
      <c r="I146" s="290"/>
      <c r="J146" s="291"/>
      <c r="K146" s="292"/>
      <c r="L146" s="288">
        <f t="shared" si="23"/>
        <v>0</v>
      </c>
      <c r="M146" s="290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323"/>
      <c r="Z146" s="195" t="str">
        <f>'Основні дані'!$B$1</f>
        <v>Е-420с</v>
      </c>
    </row>
    <row r="147" spans="1:26" s="154" customFormat="1" ht="30" hidden="1">
      <c r="A147" s="432" t="s">
        <v>381</v>
      </c>
      <c r="B147" s="417"/>
      <c r="C147" s="415"/>
      <c r="D147" s="326"/>
      <c r="E147" s="326"/>
      <c r="F147" s="288">
        <f t="shared" si="24"/>
        <v>0</v>
      </c>
      <c r="G147" s="289">
        <f t="shared" si="25"/>
        <v>0</v>
      </c>
      <c r="H147" s="288">
        <f>(M147*Титул!BC$19)+(O147*Титул!BD$19)+(Q147*Титул!BE$19)+(S147*Титул!BF$19)+(U147*Титул!BG$19)+(W147*Титул!BH$19)</f>
        <v>0</v>
      </c>
      <c r="I147" s="290"/>
      <c r="J147" s="291"/>
      <c r="K147" s="292"/>
      <c r="L147" s="288">
        <f t="shared" si="23"/>
        <v>0</v>
      </c>
      <c r="M147" s="290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323"/>
      <c r="Z147" s="195" t="str">
        <f>'Основні дані'!$B$1</f>
        <v>Е-420с</v>
      </c>
    </row>
    <row r="148" spans="1:26" s="154" customFormat="1" ht="30" hidden="1">
      <c r="A148" s="432" t="s">
        <v>382</v>
      </c>
      <c r="B148" s="418"/>
      <c r="C148" s="415"/>
      <c r="D148" s="327"/>
      <c r="E148" s="326"/>
      <c r="F148" s="288">
        <f t="shared" si="24"/>
        <v>0</v>
      </c>
      <c r="G148" s="289">
        <f t="shared" si="25"/>
        <v>0</v>
      </c>
      <c r="H148" s="288">
        <f>(M148*Титул!BC$19)+(O148*Титул!BD$19)+(Q148*Титул!BE$19)+(S148*Титул!BF$19)+(U148*Титул!BG$19)+(W148*Титул!BH$19)</f>
        <v>0</v>
      </c>
      <c r="I148" s="290"/>
      <c r="J148" s="291"/>
      <c r="K148" s="292"/>
      <c r="L148" s="288">
        <f t="shared" si="23"/>
        <v>0</v>
      </c>
      <c r="M148" s="290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323"/>
      <c r="Z148" s="195" t="str">
        <f>'Основні дані'!$B$1</f>
        <v>Е-420с</v>
      </c>
    </row>
    <row r="149" spans="1:26" s="154" customFormat="1" ht="30" hidden="1">
      <c r="A149" s="432" t="s">
        <v>383</v>
      </c>
      <c r="B149" s="418"/>
      <c r="C149" s="415"/>
      <c r="D149" s="327"/>
      <c r="E149" s="326"/>
      <c r="F149" s="288">
        <f t="shared" si="24"/>
        <v>0</v>
      </c>
      <c r="G149" s="289">
        <f t="shared" si="25"/>
        <v>0</v>
      </c>
      <c r="H149" s="288">
        <f>(M149*Титул!BC$19)+(O149*Титул!BD$19)+(Q149*Титул!BE$19)+(S149*Титул!BF$19)+(U149*Титул!BG$19)+(W149*Титул!BH$19)</f>
        <v>0</v>
      </c>
      <c r="I149" s="290"/>
      <c r="J149" s="291"/>
      <c r="K149" s="292"/>
      <c r="L149" s="288">
        <f t="shared" si="23"/>
        <v>0</v>
      </c>
      <c r="M149" s="290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323"/>
      <c r="Z149" s="195" t="str">
        <f>'Основні дані'!$B$1</f>
        <v>Е-420с</v>
      </c>
    </row>
    <row r="150" spans="1:26" s="154" customFormat="1" ht="30" hidden="1">
      <c r="A150" s="432" t="s">
        <v>384</v>
      </c>
      <c r="B150" s="480"/>
      <c r="C150" s="481"/>
      <c r="D150" s="482"/>
      <c r="E150" s="483"/>
      <c r="F150" s="288">
        <f t="shared" si="24"/>
        <v>0</v>
      </c>
      <c r="G150" s="289">
        <f t="shared" si="25"/>
        <v>0</v>
      </c>
      <c r="H150" s="288">
        <f>(M150*Титул!BC$19)+(O150*Титул!BD$19)+(Q150*Титул!BE$19)+(S150*Титул!BF$19)+(U150*Титул!BG$19)+(W150*Титул!BH$19)</f>
        <v>0</v>
      </c>
      <c r="I150" s="293"/>
      <c r="J150" s="294"/>
      <c r="K150" s="295"/>
      <c r="L150" s="301">
        <f t="shared" si="23"/>
        <v>0</v>
      </c>
      <c r="M150" s="293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324"/>
      <c r="Z150" s="195" t="str">
        <f>'Основні дані'!$B$1</f>
        <v>Е-420с</v>
      </c>
    </row>
    <row r="151" spans="1:26" s="487" customFormat="1" ht="28.5" hidden="1" thickBot="1">
      <c r="A151" s="484"/>
      <c r="B151" s="500" t="s">
        <v>32</v>
      </c>
      <c r="C151" s="494"/>
      <c r="D151" s="499" t="s">
        <v>811</v>
      </c>
      <c r="E151" s="495"/>
      <c r="F151" s="288">
        <f t="shared" si="24"/>
        <v>6</v>
      </c>
      <c r="G151" s="289">
        <f t="shared" si="25"/>
        <v>180</v>
      </c>
      <c r="H151" s="288">
        <f>(M151*Титул!BC$19)+(O151*Титул!BD$19)+(Q151*Титул!BE$19)+(S151*Титул!BF$19)+(U151*Титул!BG$19)+(W151*Титул!BH$19)</f>
        <v>0</v>
      </c>
      <c r="I151" s="490"/>
      <c r="J151" s="490"/>
      <c r="K151" s="490"/>
      <c r="L151" s="490">
        <f t="shared" si="23"/>
        <v>180</v>
      </c>
      <c r="M151" s="490"/>
      <c r="N151" s="490">
        <f>Титул!$BC$21*1.5</f>
        <v>0</v>
      </c>
      <c r="O151" s="490"/>
      <c r="P151" s="490">
        <f>Титул!$BD$21*1.5</f>
        <v>0</v>
      </c>
      <c r="Q151" s="490"/>
      <c r="R151" s="490">
        <f>Титул!$BE$21*1.5</f>
        <v>0</v>
      </c>
      <c r="S151" s="490"/>
      <c r="T151" s="490">
        <f>Титул!$BF$21*1.5</f>
        <v>0</v>
      </c>
      <c r="U151" s="490"/>
      <c r="V151" s="490">
        <f>Титул!$BG$21*1.5</f>
        <v>0</v>
      </c>
      <c r="W151" s="490"/>
      <c r="X151" s="490">
        <f>Титул!$BH$21*1.5</f>
        <v>6</v>
      </c>
      <c r="Y151" s="485"/>
      <c r="Z151" s="486" t="str">
        <f>'Основні дані'!$B$1</f>
        <v>Е-420с</v>
      </c>
    </row>
    <row r="152" spans="1:26" s="154" customFormat="1" ht="28.5" hidden="1" thickBot="1">
      <c r="A152" s="265"/>
      <c r="B152" s="501" t="s">
        <v>113</v>
      </c>
      <c r="C152" s="496"/>
      <c r="D152" s="496"/>
      <c r="E152" s="497"/>
      <c r="F152" s="492">
        <f>N152+P152+R152+T152+V152+X152</f>
        <v>6</v>
      </c>
      <c r="G152" s="492">
        <f>F152*30</f>
        <v>180</v>
      </c>
      <c r="H152" s="492"/>
      <c r="I152" s="492"/>
      <c r="J152" s="492"/>
      <c r="K152" s="492"/>
      <c r="L152" s="492">
        <f>IF(G152-H152=G152-I152-J152-K152,G152-H152,"!ОШИБКА!")</f>
        <v>180</v>
      </c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>
        <f>Титул!$AS$36+Титул!$AS$37</f>
        <v>6</v>
      </c>
      <c r="Y152" s="363"/>
      <c r="Z152" s="195" t="str">
        <f>'Основні дані'!$B$1</f>
        <v>Е-420с</v>
      </c>
    </row>
    <row r="153" spans="1:26" s="154" customFormat="1" ht="27" hidden="1">
      <c r="A153" s="476" t="s">
        <v>386</v>
      </c>
      <c r="B153" s="477" t="s">
        <v>385</v>
      </c>
      <c r="C153" s="478"/>
      <c r="D153" s="478"/>
      <c r="E153" s="478"/>
      <c r="F153" s="498">
        <f>IF(SUM(F154:F180)=F$97,F$97,"ОШИБКА")</f>
        <v>12</v>
      </c>
      <c r="G153" s="498">
        <f>IF(SUM(G154:G180)=G$97,G$97,"ОШИБКА")</f>
        <v>360</v>
      </c>
      <c r="H153" s="488">
        <f aca="true" t="shared" si="26" ref="H153:X153">SUM(H154:H180)</f>
        <v>0</v>
      </c>
      <c r="I153" s="488">
        <f t="shared" si="26"/>
        <v>0</v>
      </c>
      <c r="J153" s="488">
        <f t="shared" si="26"/>
        <v>0</v>
      </c>
      <c r="K153" s="488">
        <f t="shared" si="26"/>
        <v>0</v>
      </c>
      <c r="L153" s="488">
        <f t="shared" si="26"/>
        <v>360</v>
      </c>
      <c r="M153" s="488">
        <f t="shared" si="26"/>
        <v>0</v>
      </c>
      <c r="N153" s="488">
        <f t="shared" si="26"/>
        <v>0</v>
      </c>
      <c r="O153" s="488">
        <f t="shared" si="26"/>
        <v>0</v>
      </c>
      <c r="P153" s="488">
        <f t="shared" si="26"/>
        <v>0</v>
      </c>
      <c r="Q153" s="488">
        <f t="shared" si="26"/>
        <v>0</v>
      </c>
      <c r="R153" s="488">
        <f t="shared" si="26"/>
        <v>0</v>
      </c>
      <c r="S153" s="488">
        <f t="shared" si="26"/>
        <v>0</v>
      </c>
      <c r="T153" s="488">
        <f t="shared" si="26"/>
        <v>0</v>
      </c>
      <c r="U153" s="488">
        <f t="shared" si="26"/>
        <v>0</v>
      </c>
      <c r="V153" s="488">
        <f t="shared" si="26"/>
        <v>0</v>
      </c>
      <c r="W153" s="488">
        <f t="shared" si="26"/>
        <v>0</v>
      </c>
      <c r="X153" s="488">
        <f t="shared" si="26"/>
        <v>12</v>
      </c>
      <c r="Y153" s="479"/>
      <c r="Z153" s="195" t="str">
        <f>'Основні дані'!$B$1</f>
        <v>Е-420с</v>
      </c>
    </row>
    <row r="154" spans="1:26" s="154" customFormat="1" ht="30" hidden="1">
      <c r="A154" s="432" t="s">
        <v>387</v>
      </c>
      <c r="B154" s="416"/>
      <c r="C154" s="475"/>
      <c r="D154" s="475"/>
      <c r="E154" s="475"/>
      <c r="F154" s="296">
        <f>N154+P154+R154+T154+V154+X154</f>
        <v>0</v>
      </c>
      <c r="G154" s="297">
        <f>F154*30</f>
        <v>0</v>
      </c>
      <c r="H154" s="296">
        <f>(M154*Титул!BC$19)+(O154*Титул!BD$19)+(Q154*Титул!BE$19)+(S154*Титул!BF$19)+(U154*Титул!BG$19)+(W154*Титул!BH$19)</f>
        <v>0</v>
      </c>
      <c r="I154" s="298"/>
      <c r="J154" s="299"/>
      <c r="K154" s="300"/>
      <c r="L154" s="296">
        <f aca="true" t="shared" si="27" ref="L154:L179">IF(H154=I154+J154+K154,G154-H154,"!ОШИБКА!")</f>
        <v>0</v>
      </c>
      <c r="M154" s="298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473"/>
      <c r="Z154" s="195" t="str">
        <f>'Основні дані'!$B$1</f>
        <v>Е-420с</v>
      </c>
    </row>
    <row r="155" spans="1:26" s="154" customFormat="1" ht="30" hidden="1">
      <c r="A155" s="432" t="s">
        <v>388</v>
      </c>
      <c r="B155" s="414"/>
      <c r="C155" s="415"/>
      <c r="D155" s="415"/>
      <c r="E155" s="415"/>
      <c r="F155" s="288">
        <f>N155+P155+R155+T155+V155+X155</f>
        <v>0</v>
      </c>
      <c r="G155" s="289">
        <f>F155*30</f>
        <v>0</v>
      </c>
      <c r="H155" s="288">
        <f>(M155*Титул!BC$19)+(O155*Титул!BD$19)+(Q155*Титул!BE$19)+(S155*Титул!BF$19)+(U155*Титул!BG$19)+(W155*Титул!BH$19)</f>
        <v>0</v>
      </c>
      <c r="I155" s="290"/>
      <c r="J155" s="291"/>
      <c r="K155" s="292"/>
      <c r="L155" s="288">
        <f t="shared" si="27"/>
        <v>0</v>
      </c>
      <c r="M155" s="290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474"/>
      <c r="Z155" s="195" t="str">
        <f>'Основні дані'!$B$1</f>
        <v>Е-420с</v>
      </c>
    </row>
    <row r="156" spans="1:26" s="154" customFormat="1" ht="30" hidden="1">
      <c r="A156" s="432" t="s">
        <v>389</v>
      </c>
      <c r="B156" s="414"/>
      <c r="C156" s="415"/>
      <c r="D156" s="415"/>
      <c r="E156" s="415"/>
      <c r="F156" s="288">
        <f aca="true" t="shared" si="28" ref="F156:F178">N156+P156+R156+T156+V156+X156</f>
        <v>0</v>
      </c>
      <c r="G156" s="289">
        <f aca="true" t="shared" si="29" ref="G156:G178">F156*30</f>
        <v>0</v>
      </c>
      <c r="H156" s="288">
        <f>(M156*Титул!BC$19)+(O156*Титул!BD$19)+(Q156*Титул!BE$19)+(S156*Титул!BF$19)+(U156*Титул!BG$19)+(W156*Титул!BH$19)</f>
        <v>0</v>
      </c>
      <c r="I156" s="290"/>
      <c r="J156" s="291"/>
      <c r="K156" s="292"/>
      <c r="L156" s="288">
        <f t="shared" si="27"/>
        <v>0</v>
      </c>
      <c r="M156" s="290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323"/>
      <c r="Z156" s="195" t="str">
        <f>'Основні дані'!$B$1</f>
        <v>Е-420с</v>
      </c>
    </row>
    <row r="157" spans="1:26" s="154" customFormat="1" ht="30" hidden="1">
      <c r="A157" s="432" t="s">
        <v>390</v>
      </c>
      <c r="B157" s="414"/>
      <c r="C157" s="415"/>
      <c r="D157" s="415"/>
      <c r="E157" s="415"/>
      <c r="F157" s="288">
        <f t="shared" si="28"/>
        <v>0</v>
      </c>
      <c r="G157" s="289">
        <f t="shared" si="29"/>
        <v>0</v>
      </c>
      <c r="H157" s="288">
        <f>(M157*Титул!BC$19)+(O157*Титул!BD$19)+(Q157*Титул!BE$19)+(S157*Титул!BF$19)+(U157*Титул!BG$19)+(W157*Титул!BH$19)</f>
        <v>0</v>
      </c>
      <c r="I157" s="290"/>
      <c r="J157" s="291"/>
      <c r="K157" s="292"/>
      <c r="L157" s="288">
        <f t="shared" si="27"/>
        <v>0</v>
      </c>
      <c r="M157" s="290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323"/>
      <c r="Z157" s="195" t="str">
        <f>'Основні дані'!$B$1</f>
        <v>Е-420с</v>
      </c>
    </row>
    <row r="158" spans="1:26" s="154" customFormat="1" ht="30" hidden="1">
      <c r="A158" s="432" t="s">
        <v>391</v>
      </c>
      <c r="B158" s="414"/>
      <c r="C158" s="415"/>
      <c r="D158" s="326"/>
      <c r="E158" s="327"/>
      <c r="F158" s="288">
        <f t="shared" si="28"/>
        <v>0</v>
      </c>
      <c r="G158" s="289">
        <f t="shared" si="29"/>
        <v>0</v>
      </c>
      <c r="H158" s="288">
        <f>(M158*Титул!BC$19)+(O158*Титул!BD$19)+(Q158*Титул!BE$19)+(S158*Титул!BF$19)+(U158*Титул!BG$19)+(W158*Титул!BH$19)</f>
        <v>0</v>
      </c>
      <c r="I158" s="290"/>
      <c r="J158" s="291"/>
      <c r="K158" s="292"/>
      <c r="L158" s="288">
        <f t="shared" si="27"/>
        <v>0</v>
      </c>
      <c r="M158" s="290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323"/>
      <c r="Z158" s="195" t="str">
        <f>'Основні дані'!$B$1</f>
        <v>Е-420с</v>
      </c>
    </row>
    <row r="159" spans="1:26" s="154" customFormat="1" ht="30" hidden="1">
      <c r="A159" s="432" t="s">
        <v>392</v>
      </c>
      <c r="B159" s="416"/>
      <c r="C159" s="415"/>
      <c r="D159" s="326"/>
      <c r="E159" s="326"/>
      <c r="F159" s="288">
        <f t="shared" si="28"/>
        <v>0</v>
      </c>
      <c r="G159" s="289">
        <f t="shared" si="29"/>
        <v>0</v>
      </c>
      <c r="H159" s="288">
        <f>(M159*Титул!BC$19)+(O159*Титул!BD$19)+(Q159*Титул!BE$19)+(S159*Титул!BF$19)+(U159*Титул!BG$19)+(W159*Титул!BH$19)</f>
        <v>0</v>
      </c>
      <c r="I159" s="290"/>
      <c r="J159" s="291"/>
      <c r="K159" s="292"/>
      <c r="L159" s="288">
        <f t="shared" si="27"/>
        <v>0</v>
      </c>
      <c r="M159" s="290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323"/>
      <c r="Z159" s="195" t="str">
        <f>'Основні дані'!$B$1</f>
        <v>Е-420с</v>
      </c>
    </row>
    <row r="160" spans="1:26" s="154" customFormat="1" ht="30" hidden="1">
      <c r="A160" s="432" t="s">
        <v>393</v>
      </c>
      <c r="B160" s="417"/>
      <c r="C160" s="415"/>
      <c r="D160" s="326"/>
      <c r="E160" s="326"/>
      <c r="F160" s="288">
        <f t="shared" si="28"/>
        <v>0</v>
      </c>
      <c r="G160" s="289">
        <f t="shared" si="29"/>
        <v>0</v>
      </c>
      <c r="H160" s="288">
        <f>(M160*Титул!BC$19)+(O160*Титул!BD$19)+(Q160*Титул!BE$19)+(S160*Титул!BF$19)+(U160*Титул!BG$19)+(W160*Титул!BH$19)</f>
        <v>0</v>
      </c>
      <c r="I160" s="290"/>
      <c r="J160" s="291"/>
      <c r="K160" s="292"/>
      <c r="L160" s="288">
        <f t="shared" si="27"/>
        <v>0</v>
      </c>
      <c r="M160" s="290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323"/>
      <c r="Z160" s="195" t="str">
        <f>'Основні дані'!$B$1</f>
        <v>Е-420с</v>
      </c>
    </row>
    <row r="161" spans="1:26" s="154" customFormat="1" ht="30" hidden="1">
      <c r="A161" s="432" t="s">
        <v>394</v>
      </c>
      <c r="B161" s="418"/>
      <c r="C161" s="415"/>
      <c r="D161" s="327"/>
      <c r="E161" s="326"/>
      <c r="F161" s="288">
        <f t="shared" si="28"/>
        <v>0</v>
      </c>
      <c r="G161" s="289">
        <f t="shared" si="29"/>
        <v>0</v>
      </c>
      <c r="H161" s="288">
        <f>(M161*Титул!BC$19)+(O161*Титул!BD$19)+(Q161*Титул!BE$19)+(S161*Титул!BF$19)+(U161*Титул!BG$19)+(W161*Титул!BH$19)</f>
        <v>0</v>
      </c>
      <c r="I161" s="290"/>
      <c r="J161" s="291"/>
      <c r="K161" s="292"/>
      <c r="L161" s="288">
        <f t="shared" si="27"/>
        <v>0</v>
      </c>
      <c r="M161" s="290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323"/>
      <c r="Z161" s="195" t="str">
        <f>'Основні дані'!$B$1</f>
        <v>Е-420с</v>
      </c>
    </row>
    <row r="162" spans="1:26" s="154" customFormat="1" ht="30" hidden="1">
      <c r="A162" s="432" t="s">
        <v>395</v>
      </c>
      <c r="B162" s="418"/>
      <c r="C162" s="415"/>
      <c r="D162" s="327"/>
      <c r="E162" s="326"/>
      <c r="F162" s="288">
        <f t="shared" si="28"/>
        <v>0</v>
      </c>
      <c r="G162" s="289">
        <f t="shared" si="29"/>
        <v>0</v>
      </c>
      <c r="H162" s="288">
        <f>(M162*Титул!BC$19)+(O162*Титул!BD$19)+(Q162*Титул!BE$19)+(S162*Титул!BF$19)+(U162*Титул!BG$19)+(W162*Титул!BH$19)</f>
        <v>0</v>
      </c>
      <c r="I162" s="290"/>
      <c r="J162" s="291"/>
      <c r="K162" s="292"/>
      <c r="L162" s="288">
        <f t="shared" si="27"/>
        <v>0</v>
      </c>
      <c r="M162" s="290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323"/>
      <c r="Z162" s="195" t="str">
        <f>'Основні дані'!$B$1</f>
        <v>Е-420с</v>
      </c>
    </row>
    <row r="163" spans="1:26" s="154" customFormat="1" ht="30" hidden="1">
      <c r="A163" s="432" t="s">
        <v>396</v>
      </c>
      <c r="B163" s="418"/>
      <c r="C163" s="415"/>
      <c r="D163" s="327"/>
      <c r="E163" s="326"/>
      <c r="F163" s="288">
        <f t="shared" si="28"/>
        <v>0</v>
      </c>
      <c r="G163" s="289">
        <f t="shared" si="29"/>
        <v>0</v>
      </c>
      <c r="H163" s="288">
        <f>(M163*Титул!BC$19)+(O163*Титул!BD$19)+(Q163*Титул!BE$19)+(S163*Титул!BF$19)+(U163*Титул!BG$19)+(W163*Титул!BH$19)</f>
        <v>0</v>
      </c>
      <c r="I163" s="290"/>
      <c r="J163" s="291"/>
      <c r="K163" s="292"/>
      <c r="L163" s="288">
        <f t="shared" si="27"/>
        <v>0</v>
      </c>
      <c r="M163" s="290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323"/>
      <c r="Z163" s="195" t="str">
        <f>'Основні дані'!$B$1</f>
        <v>Е-420с</v>
      </c>
    </row>
    <row r="164" spans="1:26" s="154" customFormat="1" ht="30" hidden="1">
      <c r="A164" s="432" t="s">
        <v>397</v>
      </c>
      <c r="B164" s="418"/>
      <c r="C164" s="326"/>
      <c r="D164" s="327"/>
      <c r="E164" s="327"/>
      <c r="F164" s="288">
        <f t="shared" si="28"/>
        <v>0</v>
      </c>
      <c r="G164" s="289">
        <f t="shared" si="29"/>
        <v>0</v>
      </c>
      <c r="H164" s="288">
        <f>(M164*Титул!BC$19)+(O164*Титул!BD$19)+(Q164*Титул!BE$19)+(S164*Титул!BF$19)+(U164*Титул!BG$19)+(W164*Титул!BH$19)</f>
        <v>0</v>
      </c>
      <c r="I164" s="290"/>
      <c r="J164" s="291"/>
      <c r="K164" s="292"/>
      <c r="L164" s="288">
        <f t="shared" si="27"/>
        <v>0</v>
      </c>
      <c r="M164" s="290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323"/>
      <c r="Z164" s="195" t="str">
        <f>'Основні дані'!$B$1</f>
        <v>Е-420с</v>
      </c>
    </row>
    <row r="165" spans="1:26" s="154" customFormat="1" ht="30" hidden="1">
      <c r="A165" s="432" t="s">
        <v>398</v>
      </c>
      <c r="B165" s="418"/>
      <c r="C165" s="326"/>
      <c r="D165" s="327"/>
      <c r="E165" s="327"/>
      <c r="F165" s="288">
        <f t="shared" si="28"/>
        <v>0</v>
      </c>
      <c r="G165" s="289">
        <f t="shared" si="29"/>
        <v>0</v>
      </c>
      <c r="H165" s="288">
        <f>(M165*Титул!BC$19)+(O165*Титул!BD$19)+(Q165*Титул!BE$19)+(S165*Титул!BF$19)+(U165*Титул!BG$19)+(W165*Титул!BH$19)</f>
        <v>0</v>
      </c>
      <c r="I165" s="290"/>
      <c r="J165" s="291"/>
      <c r="K165" s="292"/>
      <c r="L165" s="288">
        <f t="shared" si="27"/>
        <v>0</v>
      </c>
      <c r="M165" s="290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323"/>
      <c r="Z165" s="195" t="str">
        <f>'Основні дані'!$B$1</f>
        <v>Е-420с</v>
      </c>
    </row>
    <row r="166" spans="1:26" s="154" customFormat="1" ht="30" hidden="1">
      <c r="A166" s="432" t="s">
        <v>399</v>
      </c>
      <c r="B166" s="418"/>
      <c r="C166" s="326"/>
      <c r="D166" s="327"/>
      <c r="E166" s="327"/>
      <c r="F166" s="288">
        <f t="shared" si="28"/>
        <v>0</v>
      </c>
      <c r="G166" s="289">
        <f t="shared" si="29"/>
        <v>0</v>
      </c>
      <c r="H166" s="288">
        <f>(M166*Титул!BC$19)+(O166*Титул!BD$19)+(Q166*Титул!BE$19)+(S166*Титул!BF$19)+(U166*Титул!BG$19)+(W166*Титул!BH$19)</f>
        <v>0</v>
      </c>
      <c r="I166" s="290"/>
      <c r="J166" s="291"/>
      <c r="K166" s="292"/>
      <c r="L166" s="288">
        <f t="shared" si="27"/>
        <v>0</v>
      </c>
      <c r="M166" s="290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323"/>
      <c r="Z166" s="195" t="str">
        <f>'Основні дані'!$B$1</f>
        <v>Е-420с</v>
      </c>
    </row>
    <row r="167" spans="1:26" s="154" customFormat="1" ht="30" hidden="1">
      <c r="A167" s="432" t="s">
        <v>400</v>
      </c>
      <c r="B167" s="418"/>
      <c r="C167" s="327"/>
      <c r="D167" s="327"/>
      <c r="E167" s="327"/>
      <c r="F167" s="288">
        <f t="shared" si="28"/>
        <v>0</v>
      </c>
      <c r="G167" s="289">
        <f t="shared" si="29"/>
        <v>0</v>
      </c>
      <c r="H167" s="288">
        <f>(M167*Титул!BC$19)+(O167*Титул!BD$19)+(Q167*Титул!BE$19)+(S167*Титул!BF$19)+(U167*Титул!BG$19)+(W167*Титул!BH$19)</f>
        <v>0</v>
      </c>
      <c r="I167" s="290"/>
      <c r="J167" s="291"/>
      <c r="K167" s="292"/>
      <c r="L167" s="288">
        <f t="shared" si="27"/>
        <v>0</v>
      </c>
      <c r="M167" s="290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323"/>
      <c r="Z167" s="195" t="str">
        <f>'Основні дані'!$B$1</f>
        <v>Е-420с</v>
      </c>
    </row>
    <row r="168" spans="1:26" s="154" customFormat="1" ht="30" hidden="1">
      <c r="A168" s="432" t="s">
        <v>401</v>
      </c>
      <c r="B168" s="418"/>
      <c r="C168" s="327"/>
      <c r="D168" s="327"/>
      <c r="E168" s="327"/>
      <c r="F168" s="288">
        <f t="shared" si="28"/>
        <v>0</v>
      </c>
      <c r="G168" s="289">
        <f t="shared" si="29"/>
        <v>0</v>
      </c>
      <c r="H168" s="288">
        <f>(M168*Титул!BC$19)+(O168*Титул!BD$19)+(Q168*Титул!BE$19)+(S168*Титул!BF$19)+(U168*Титул!BG$19)+(W168*Титул!BH$19)</f>
        <v>0</v>
      </c>
      <c r="I168" s="290"/>
      <c r="J168" s="291"/>
      <c r="K168" s="292"/>
      <c r="L168" s="288">
        <f t="shared" si="27"/>
        <v>0</v>
      </c>
      <c r="M168" s="290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323"/>
      <c r="Z168" s="195" t="str">
        <f>'Основні дані'!$B$1</f>
        <v>Е-420с</v>
      </c>
    </row>
    <row r="169" spans="1:26" s="154" customFormat="1" ht="30" hidden="1">
      <c r="A169" s="432" t="s">
        <v>402</v>
      </c>
      <c r="B169" s="418"/>
      <c r="C169" s="327"/>
      <c r="D169" s="327"/>
      <c r="E169" s="327"/>
      <c r="F169" s="288">
        <f t="shared" si="28"/>
        <v>0</v>
      </c>
      <c r="G169" s="289">
        <f t="shared" si="29"/>
        <v>0</v>
      </c>
      <c r="H169" s="288">
        <f>(M169*Титул!BC$19)+(O169*Титул!BD$19)+(Q169*Титул!BE$19)+(S169*Титул!BF$19)+(U169*Титул!BG$19)+(W169*Титул!BH$19)</f>
        <v>0</v>
      </c>
      <c r="I169" s="290"/>
      <c r="J169" s="291"/>
      <c r="K169" s="292"/>
      <c r="L169" s="288">
        <f t="shared" si="27"/>
        <v>0</v>
      </c>
      <c r="M169" s="290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323"/>
      <c r="Z169" s="195" t="str">
        <f>'Основні дані'!$B$1</f>
        <v>Е-420с</v>
      </c>
    </row>
    <row r="170" spans="1:26" s="154" customFormat="1" ht="30" hidden="1">
      <c r="A170" s="432" t="s">
        <v>403</v>
      </c>
      <c r="B170" s="418"/>
      <c r="C170" s="327"/>
      <c r="D170" s="327"/>
      <c r="E170" s="327"/>
      <c r="F170" s="288">
        <f t="shared" si="28"/>
        <v>0</v>
      </c>
      <c r="G170" s="289">
        <f t="shared" si="29"/>
        <v>0</v>
      </c>
      <c r="H170" s="288">
        <f>(M170*Титул!BC$19)+(O170*Титул!BD$19)+(Q170*Титул!BE$19)+(S170*Титул!BF$19)+(U170*Титул!BG$19)+(W170*Титул!BH$19)</f>
        <v>0</v>
      </c>
      <c r="I170" s="290"/>
      <c r="J170" s="291"/>
      <c r="K170" s="292"/>
      <c r="L170" s="288">
        <f t="shared" si="27"/>
        <v>0</v>
      </c>
      <c r="M170" s="290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323"/>
      <c r="Z170" s="195" t="str">
        <f>'Основні дані'!$B$1</f>
        <v>Е-420с</v>
      </c>
    </row>
    <row r="171" spans="1:26" s="154" customFormat="1" ht="30" hidden="1">
      <c r="A171" s="432" t="s">
        <v>404</v>
      </c>
      <c r="B171" s="418"/>
      <c r="C171" s="327"/>
      <c r="D171" s="327"/>
      <c r="E171" s="327"/>
      <c r="F171" s="288">
        <f t="shared" si="28"/>
        <v>0</v>
      </c>
      <c r="G171" s="289">
        <f t="shared" si="29"/>
        <v>0</v>
      </c>
      <c r="H171" s="288">
        <f>(M171*Титул!BC$19)+(O171*Титул!BD$19)+(Q171*Титул!BE$19)+(S171*Титул!BF$19)+(U171*Титул!BG$19)+(W171*Титул!BH$19)</f>
        <v>0</v>
      </c>
      <c r="I171" s="290"/>
      <c r="J171" s="291"/>
      <c r="K171" s="292"/>
      <c r="L171" s="288">
        <f t="shared" si="27"/>
        <v>0</v>
      </c>
      <c r="M171" s="290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323"/>
      <c r="Z171" s="195" t="str">
        <f>'Основні дані'!$B$1</f>
        <v>Е-420с</v>
      </c>
    </row>
    <row r="172" spans="1:26" s="154" customFormat="1" ht="30" hidden="1">
      <c r="A172" s="432" t="s">
        <v>405</v>
      </c>
      <c r="B172" s="418"/>
      <c r="C172" s="327"/>
      <c r="D172" s="327"/>
      <c r="E172" s="327"/>
      <c r="F172" s="288">
        <f t="shared" si="28"/>
        <v>0</v>
      </c>
      <c r="G172" s="289">
        <f t="shared" si="29"/>
        <v>0</v>
      </c>
      <c r="H172" s="288">
        <f>(M172*Титул!BC$19)+(O172*Титул!BD$19)+(Q172*Титул!BE$19)+(S172*Титул!BF$19)+(U172*Титул!BG$19)+(W172*Титул!BH$19)</f>
        <v>0</v>
      </c>
      <c r="I172" s="290"/>
      <c r="J172" s="291"/>
      <c r="K172" s="292"/>
      <c r="L172" s="288">
        <f t="shared" si="27"/>
        <v>0</v>
      </c>
      <c r="M172" s="290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323"/>
      <c r="Z172" s="195" t="str">
        <f>'Основні дані'!$B$1</f>
        <v>Е-420с</v>
      </c>
    </row>
    <row r="173" spans="1:26" s="154" customFormat="1" ht="30" hidden="1">
      <c r="A173" s="432" t="s">
        <v>406</v>
      </c>
      <c r="B173" s="418"/>
      <c r="C173" s="327"/>
      <c r="D173" s="327"/>
      <c r="E173" s="327"/>
      <c r="F173" s="288">
        <f t="shared" si="28"/>
        <v>0</v>
      </c>
      <c r="G173" s="289">
        <f t="shared" si="29"/>
        <v>0</v>
      </c>
      <c r="H173" s="288">
        <f>(M173*Титул!BC$19)+(O173*Титул!BD$19)+(Q173*Титул!BE$19)+(S173*Титул!BF$19)+(U173*Титул!BG$19)+(W173*Титул!BH$19)</f>
        <v>0</v>
      </c>
      <c r="I173" s="290"/>
      <c r="J173" s="291"/>
      <c r="K173" s="292"/>
      <c r="L173" s="288">
        <f t="shared" si="27"/>
        <v>0</v>
      </c>
      <c r="M173" s="290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323"/>
      <c r="Z173" s="195" t="str">
        <f>'Основні дані'!$B$1</f>
        <v>Е-420с</v>
      </c>
    </row>
    <row r="174" spans="1:26" s="154" customFormat="1" ht="30" hidden="1">
      <c r="A174" s="432" t="s">
        <v>407</v>
      </c>
      <c r="B174" s="416"/>
      <c r="C174" s="415"/>
      <c r="D174" s="326"/>
      <c r="E174" s="326"/>
      <c r="F174" s="288">
        <f t="shared" si="28"/>
        <v>0</v>
      </c>
      <c r="G174" s="289">
        <f t="shared" si="29"/>
        <v>0</v>
      </c>
      <c r="H174" s="288">
        <f>(M174*Титул!BC$19)+(O174*Титул!BD$19)+(Q174*Титул!BE$19)+(S174*Титул!BF$19)+(U174*Титул!BG$19)+(W174*Титул!BH$19)</f>
        <v>0</v>
      </c>
      <c r="I174" s="290"/>
      <c r="J174" s="291"/>
      <c r="K174" s="292"/>
      <c r="L174" s="288">
        <f t="shared" si="27"/>
        <v>0</v>
      </c>
      <c r="M174" s="290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323"/>
      <c r="Z174" s="195" t="str">
        <f>'Основні дані'!$B$1</f>
        <v>Е-420с</v>
      </c>
    </row>
    <row r="175" spans="1:26" s="154" customFormat="1" ht="30" hidden="1">
      <c r="A175" s="432" t="s">
        <v>408</v>
      </c>
      <c r="B175" s="417"/>
      <c r="C175" s="415"/>
      <c r="D175" s="326"/>
      <c r="E175" s="326"/>
      <c r="F175" s="288">
        <f t="shared" si="28"/>
        <v>0</v>
      </c>
      <c r="G175" s="289">
        <f t="shared" si="29"/>
        <v>0</v>
      </c>
      <c r="H175" s="288">
        <f>(M175*Титул!BC$19)+(O175*Титул!BD$19)+(Q175*Титул!BE$19)+(S175*Титул!BF$19)+(U175*Титул!BG$19)+(W175*Титул!BH$19)</f>
        <v>0</v>
      </c>
      <c r="I175" s="290"/>
      <c r="J175" s="291"/>
      <c r="K175" s="292"/>
      <c r="L175" s="288">
        <f t="shared" si="27"/>
        <v>0</v>
      </c>
      <c r="M175" s="290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323"/>
      <c r="Z175" s="195" t="str">
        <f>'Основні дані'!$B$1</f>
        <v>Е-420с</v>
      </c>
    </row>
    <row r="176" spans="1:26" s="154" customFormat="1" ht="30" hidden="1">
      <c r="A176" s="432" t="s">
        <v>409</v>
      </c>
      <c r="B176" s="418"/>
      <c r="C176" s="415"/>
      <c r="D176" s="327"/>
      <c r="E176" s="326"/>
      <c r="F176" s="288">
        <f t="shared" si="28"/>
        <v>0</v>
      </c>
      <c r="G176" s="289">
        <f t="shared" si="29"/>
        <v>0</v>
      </c>
      <c r="H176" s="288">
        <f>(M176*Титул!BC$19)+(O176*Титул!BD$19)+(Q176*Титул!BE$19)+(S176*Титул!BF$19)+(U176*Титул!BG$19)+(W176*Титул!BH$19)</f>
        <v>0</v>
      </c>
      <c r="I176" s="290"/>
      <c r="J176" s="291"/>
      <c r="K176" s="292"/>
      <c r="L176" s="288">
        <f t="shared" si="27"/>
        <v>0</v>
      </c>
      <c r="M176" s="290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323"/>
      <c r="Z176" s="195" t="str">
        <f>'Основні дані'!$B$1</f>
        <v>Е-420с</v>
      </c>
    </row>
    <row r="177" spans="1:26" s="154" customFormat="1" ht="30" hidden="1">
      <c r="A177" s="432" t="s">
        <v>410</v>
      </c>
      <c r="B177" s="418"/>
      <c r="C177" s="415"/>
      <c r="D177" s="327"/>
      <c r="E177" s="326"/>
      <c r="F177" s="288">
        <f t="shared" si="28"/>
        <v>0</v>
      </c>
      <c r="G177" s="289">
        <f t="shared" si="29"/>
        <v>0</v>
      </c>
      <c r="H177" s="288">
        <f>(M177*Титул!BC$19)+(O177*Титул!BD$19)+(Q177*Титул!BE$19)+(S177*Титул!BF$19)+(U177*Титул!BG$19)+(W177*Титул!BH$19)</f>
        <v>0</v>
      </c>
      <c r="I177" s="290"/>
      <c r="J177" s="291"/>
      <c r="K177" s="292"/>
      <c r="L177" s="288">
        <f t="shared" si="27"/>
        <v>0</v>
      </c>
      <c r="M177" s="290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323"/>
      <c r="Z177" s="195" t="str">
        <f>'Основні дані'!$B$1</f>
        <v>Е-420с</v>
      </c>
    </row>
    <row r="178" spans="1:26" s="154" customFormat="1" ht="30" hidden="1">
      <c r="A178" s="432" t="s">
        <v>411</v>
      </c>
      <c r="B178" s="480"/>
      <c r="C178" s="481"/>
      <c r="D178" s="482"/>
      <c r="E178" s="483"/>
      <c r="F178" s="288">
        <f t="shared" si="28"/>
        <v>0</v>
      </c>
      <c r="G178" s="289">
        <f t="shared" si="29"/>
        <v>0</v>
      </c>
      <c r="H178" s="288">
        <f>(M178*Титул!BC$19)+(O178*Титул!BD$19)+(Q178*Титул!BE$19)+(S178*Титул!BF$19)+(U178*Титул!BG$19)+(W178*Титул!BH$19)</f>
        <v>0</v>
      </c>
      <c r="I178" s="293"/>
      <c r="J178" s="294"/>
      <c r="K178" s="295"/>
      <c r="L178" s="301">
        <f t="shared" si="27"/>
        <v>0</v>
      </c>
      <c r="M178" s="293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324"/>
      <c r="Z178" s="195" t="str">
        <f>'Основні дані'!$B$1</f>
        <v>Е-420с</v>
      </c>
    </row>
    <row r="179" spans="1:26" s="487" customFormat="1" ht="28.5" hidden="1" thickBot="1">
      <c r="A179" s="484"/>
      <c r="B179" s="500" t="s">
        <v>32</v>
      </c>
      <c r="C179" s="494"/>
      <c r="D179" s="499" t="s">
        <v>811</v>
      </c>
      <c r="E179" s="495"/>
      <c r="F179" s="489">
        <f>N179+P179+R179+T179+V179+X179</f>
        <v>6</v>
      </c>
      <c r="G179" s="490">
        <f>F179*30</f>
        <v>180</v>
      </c>
      <c r="H179" s="490">
        <f>(M179*Титул!BC$19)+(O179*Титул!BD$19)+(Q179*Титул!BE$19)+(S179*Титул!BF$19)+(U179*Титул!BG$19)+(W179*Титул!BH$19)</f>
        <v>0</v>
      </c>
      <c r="I179" s="490"/>
      <c r="J179" s="490"/>
      <c r="K179" s="490"/>
      <c r="L179" s="490">
        <f t="shared" si="27"/>
        <v>180</v>
      </c>
      <c r="M179" s="490"/>
      <c r="N179" s="490">
        <f>Титул!$BC$21*1.5</f>
        <v>0</v>
      </c>
      <c r="O179" s="490"/>
      <c r="P179" s="490">
        <f>Титул!$BD$21*1.5</f>
        <v>0</v>
      </c>
      <c r="Q179" s="490"/>
      <c r="R179" s="490">
        <f>Титул!$BE$21*1.5</f>
        <v>0</v>
      </c>
      <c r="S179" s="490"/>
      <c r="T179" s="490">
        <f>Титул!$BF$21*1.5</f>
        <v>0</v>
      </c>
      <c r="U179" s="490"/>
      <c r="V179" s="490">
        <f>Титул!$BG$21*1.5</f>
        <v>0</v>
      </c>
      <c r="W179" s="490"/>
      <c r="X179" s="490">
        <f>Титул!$BH$21*1.5</f>
        <v>6</v>
      </c>
      <c r="Y179" s="485"/>
      <c r="Z179" s="486" t="str">
        <f>'Основні дані'!$B$1</f>
        <v>Е-420с</v>
      </c>
    </row>
    <row r="180" spans="1:26" s="154" customFormat="1" ht="28.5" hidden="1" thickBot="1">
      <c r="A180" s="265"/>
      <c r="B180" s="501" t="s">
        <v>113</v>
      </c>
      <c r="C180" s="496"/>
      <c r="D180" s="496"/>
      <c r="E180" s="497"/>
      <c r="F180" s="492">
        <f>N180+P180+R180+T180+V180+X180</f>
        <v>6</v>
      </c>
      <c r="G180" s="492">
        <f>F180*30</f>
        <v>180</v>
      </c>
      <c r="H180" s="492"/>
      <c r="I180" s="492"/>
      <c r="J180" s="492"/>
      <c r="K180" s="492"/>
      <c r="L180" s="492">
        <f>IF(G180-H180=G180-I180-J180-K180,G180-H180,"!ОШИБКА!")</f>
        <v>180</v>
      </c>
      <c r="M180" s="492"/>
      <c r="N180" s="492"/>
      <c r="O180" s="492"/>
      <c r="P180" s="492"/>
      <c r="Q180" s="492"/>
      <c r="R180" s="492"/>
      <c r="S180" s="492"/>
      <c r="T180" s="492"/>
      <c r="U180" s="492"/>
      <c r="V180" s="492"/>
      <c r="W180" s="492"/>
      <c r="X180" s="492">
        <f>Титул!$AS$36+Титул!$AS$37</f>
        <v>6</v>
      </c>
      <c r="Y180" s="363"/>
      <c r="Z180" s="195" t="str">
        <f>'Основні дані'!$B$1</f>
        <v>Е-420с</v>
      </c>
    </row>
    <row r="181" spans="1:26" s="154" customFormat="1" ht="27">
      <c r="A181" s="476" t="s">
        <v>412</v>
      </c>
      <c r="B181" s="477" t="s">
        <v>438</v>
      </c>
      <c r="C181" s="478"/>
      <c r="D181" s="478"/>
      <c r="E181" s="478"/>
      <c r="F181" s="498" t="str">
        <f>IF(SUM(F182:F208)=F$97,F$97,"ОШИБКА")</f>
        <v>ОШИБКА</v>
      </c>
      <c r="G181" s="498" t="str">
        <f>IF(SUM(G182:G208)=G$97,G$97,"ОШИБКА")</f>
        <v>ОШИБКА</v>
      </c>
      <c r="H181" s="488">
        <f aca="true" t="shared" si="30" ref="H181:X181">SUM(H182:H208)</f>
        <v>1024</v>
      </c>
      <c r="I181" s="488">
        <f t="shared" si="30"/>
        <v>612</v>
      </c>
      <c r="J181" s="488">
        <f t="shared" si="30"/>
        <v>126</v>
      </c>
      <c r="K181" s="488">
        <f t="shared" si="30"/>
        <v>286</v>
      </c>
      <c r="L181" s="488">
        <f t="shared" si="30"/>
        <v>1946</v>
      </c>
      <c r="M181" s="488">
        <f t="shared" si="30"/>
        <v>9</v>
      </c>
      <c r="N181" s="488">
        <f t="shared" si="30"/>
        <v>11</v>
      </c>
      <c r="O181" s="488">
        <f t="shared" si="30"/>
        <v>7</v>
      </c>
      <c r="P181" s="488">
        <f t="shared" si="30"/>
        <v>9</v>
      </c>
      <c r="Q181" s="488">
        <f t="shared" si="30"/>
        <v>12</v>
      </c>
      <c r="R181" s="488">
        <f t="shared" si="30"/>
        <v>16</v>
      </c>
      <c r="S181" s="488">
        <f t="shared" si="30"/>
        <v>10</v>
      </c>
      <c r="T181" s="488">
        <f t="shared" si="30"/>
        <v>14</v>
      </c>
      <c r="U181" s="488">
        <f t="shared" si="30"/>
        <v>16</v>
      </c>
      <c r="V181" s="488">
        <f t="shared" si="30"/>
        <v>21</v>
      </c>
      <c r="W181" s="488">
        <f t="shared" si="30"/>
        <v>16</v>
      </c>
      <c r="X181" s="488">
        <f t="shared" si="30"/>
        <v>28</v>
      </c>
      <c r="Y181" s="479"/>
      <c r="Z181" s="195" t="str">
        <f>'Основні дані'!$B$1</f>
        <v>Е-420с</v>
      </c>
    </row>
    <row r="182" spans="1:26" s="154" customFormat="1" ht="78.75">
      <c r="A182" s="432" t="s">
        <v>413</v>
      </c>
      <c r="B182" s="589" t="s">
        <v>1063</v>
      </c>
      <c r="C182" s="326" t="s">
        <v>823</v>
      </c>
      <c r="D182" s="327"/>
      <c r="E182" s="327" t="s">
        <v>74</v>
      </c>
      <c r="F182" s="296">
        <f>N182+P182+R182+T182+V182+X182</f>
        <v>6</v>
      </c>
      <c r="G182" s="297">
        <f>F182*30</f>
        <v>180</v>
      </c>
      <c r="H182" s="296">
        <f>(M182*Титул!BC$19)+(O182*Титул!BD$19)+(Q182*Титул!BE$19)+(S182*Титул!BF$19)+(U182*Титул!BG$19)+(W182*Титул!BH$19)</f>
        <v>80</v>
      </c>
      <c r="I182" s="598">
        <v>32</v>
      </c>
      <c r="J182" s="597">
        <v>32</v>
      </c>
      <c r="K182" s="601">
        <v>16</v>
      </c>
      <c r="L182" s="296">
        <f aca="true" t="shared" si="31" ref="L182:L207">IF(H182=I182+J182+K182,G182-H182,"!ОШИБКА!")</f>
        <v>100</v>
      </c>
      <c r="M182" s="290">
        <v>5</v>
      </c>
      <c r="N182" s="291">
        <v>6</v>
      </c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474">
        <v>124</v>
      </c>
      <c r="Z182" s="195" t="str">
        <f>'Основні дані'!$B$1</f>
        <v>Е-420с</v>
      </c>
    </row>
    <row r="183" spans="1:26" s="154" customFormat="1" ht="27">
      <c r="A183" s="432" t="s">
        <v>414</v>
      </c>
      <c r="B183" s="589"/>
      <c r="C183" s="326"/>
      <c r="D183" s="327"/>
      <c r="E183" s="327"/>
      <c r="F183" s="288">
        <f aca="true" t="shared" si="32" ref="F183:F208">N183+P183+R183+T183+V183+X183</f>
        <v>0</v>
      </c>
      <c r="G183" s="289">
        <f aca="true" t="shared" si="33" ref="G183:G208">F183*30</f>
        <v>0</v>
      </c>
      <c r="H183" s="288">
        <f>(M183*Титул!BC$19)+(O183*Титул!BD$19)+(Q183*Титул!BE$19)+(S183*Титул!BF$19)+(U183*Титул!BG$19)+(W183*Титул!BH$19)</f>
        <v>0</v>
      </c>
      <c r="I183" s="598"/>
      <c r="J183" s="597"/>
      <c r="K183" s="601"/>
      <c r="L183" s="288">
        <f t="shared" si="31"/>
        <v>0</v>
      </c>
      <c r="M183" s="290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323"/>
      <c r="Z183" s="195" t="str">
        <f>'Основні дані'!$B$1</f>
        <v>Е-420с</v>
      </c>
    </row>
    <row r="184" spans="1:26" s="154" customFormat="1" ht="27">
      <c r="A184" s="432" t="s">
        <v>415</v>
      </c>
      <c r="B184" s="589" t="s">
        <v>1064</v>
      </c>
      <c r="C184" s="326" t="s">
        <v>823</v>
      </c>
      <c r="D184" s="327"/>
      <c r="E184" s="327" t="s">
        <v>74</v>
      </c>
      <c r="F184" s="288">
        <f t="shared" si="32"/>
        <v>5</v>
      </c>
      <c r="G184" s="289">
        <f t="shared" si="33"/>
        <v>150</v>
      </c>
      <c r="H184" s="288">
        <f>(M184*Титул!BC$19)+(O184*Титул!BD$19)+(Q184*Титул!BE$19)+(S184*Титул!BF$19)+(U184*Титул!BG$19)+(W184*Титул!BH$19)</f>
        <v>64</v>
      </c>
      <c r="I184" s="598">
        <v>32</v>
      </c>
      <c r="J184" s="597">
        <v>16</v>
      </c>
      <c r="K184" s="601">
        <v>16</v>
      </c>
      <c r="L184" s="288">
        <f t="shared" si="31"/>
        <v>86</v>
      </c>
      <c r="M184" s="290">
        <v>4</v>
      </c>
      <c r="N184" s="291">
        <v>5</v>
      </c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323">
        <v>124</v>
      </c>
      <c r="Z184" s="195" t="str">
        <f>'Основні дані'!$B$1</f>
        <v>Е-420с</v>
      </c>
    </row>
    <row r="185" spans="1:26" s="154" customFormat="1" ht="27">
      <c r="A185" s="432" t="s">
        <v>416</v>
      </c>
      <c r="B185" s="589" t="s">
        <v>1065</v>
      </c>
      <c r="C185" s="326"/>
      <c r="D185" s="327" t="s">
        <v>90</v>
      </c>
      <c r="E185" s="327" t="s">
        <v>74</v>
      </c>
      <c r="F185" s="288">
        <f t="shared" si="32"/>
        <v>4</v>
      </c>
      <c r="G185" s="289">
        <f t="shared" si="33"/>
        <v>120</v>
      </c>
      <c r="H185" s="288">
        <f>(M185*Титул!BC$19)+(O185*Титул!BD$19)+(Q185*Титул!BE$19)+(S185*Титул!BF$19)+(U185*Титул!BG$19)+(W185*Титул!BH$19)</f>
        <v>48</v>
      </c>
      <c r="I185" s="598">
        <v>32</v>
      </c>
      <c r="J185" s="597">
        <v>16</v>
      </c>
      <c r="K185" s="601"/>
      <c r="L185" s="288">
        <f t="shared" si="31"/>
        <v>72</v>
      </c>
      <c r="M185" s="290"/>
      <c r="N185" s="291"/>
      <c r="O185" s="291">
        <v>3</v>
      </c>
      <c r="P185" s="291">
        <v>4</v>
      </c>
      <c r="Q185" s="291"/>
      <c r="R185" s="291"/>
      <c r="S185" s="291"/>
      <c r="T185" s="291"/>
      <c r="U185" s="291"/>
      <c r="V185" s="291"/>
      <c r="W185" s="291"/>
      <c r="X185" s="291"/>
      <c r="Y185" s="323">
        <v>124</v>
      </c>
      <c r="Z185" s="195" t="str">
        <f>'Основні дані'!$B$1</f>
        <v>Е-420с</v>
      </c>
    </row>
    <row r="186" spans="1:26" s="154" customFormat="1" ht="52.5">
      <c r="A186" s="432" t="s">
        <v>417</v>
      </c>
      <c r="B186" s="589" t="s">
        <v>1066</v>
      </c>
      <c r="C186" s="327" t="s">
        <v>90</v>
      </c>
      <c r="D186" s="327"/>
      <c r="E186" s="327" t="s">
        <v>74</v>
      </c>
      <c r="F186" s="288">
        <f t="shared" si="32"/>
        <v>5</v>
      </c>
      <c r="G186" s="289">
        <f t="shared" si="33"/>
        <v>150</v>
      </c>
      <c r="H186" s="288">
        <f>(M186*Титул!BC$19)+(O186*Титул!BD$19)+(Q186*Титул!BE$19)+(S186*Титул!BF$19)+(U186*Титул!BG$19)+(W186*Титул!BH$19)</f>
        <v>64</v>
      </c>
      <c r="I186" s="598">
        <v>48</v>
      </c>
      <c r="J186" s="597"/>
      <c r="K186" s="601">
        <v>16</v>
      </c>
      <c r="L186" s="288">
        <f t="shared" si="31"/>
        <v>86</v>
      </c>
      <c r="M186" s="290"/>
      <c r="N186" s="291"/>
      <c r="O186" s="291">
        <v>4</v>
      </c>
      <c r="P186" s="291">
        <v>5</v>
      </c>
      <c r="Q186" s="291"/>
      <c r="R186" s="291"/>
      <c r="S186" s="291"/>
      <c r="T186" s="291"/>
      <c r="U186" s="291"/>
      <c r="V186" s="291"/>
      <c r="W186" s="291"/>
      <c r="X186" s="291"/>
      <c r="Y186" s="323">
        <v>124</v>
      </c>
      <c r="Z186" s="195" t="str">
        <f>'Основні дані'!$B$1</f>
        <v>Е-420с</v>
      </c>
    </row>
    <row r="187" spans="1:26" s="154" customFormat="1" ht="52.5">
      <c r="A187" s="432" t="s">
        <v>418</v>
      </c>
      <c r="B187" s="589" t="s">
        <v>1067</v>
      </c>
      <c r="C187" s="415">
        <v>3</v>
      </c>
      <c r="D187" s="327"/>
      <c r="E187" s="326" t="s">
        <v>74</v>
      </c>
      <c r="F187" s="288">
        <f t="shared" si="32"/>
        <v>4</v>
      </c>
      <c r="G187" s="289">
        <f t="shared" si="33"/>
        <v>120</v>
      </c>
      <c r="H187" s="288">
        <f>(M187*Титул!BC$19)+(O187*Титул!BD$19)+(Q187*Титул!BE$19)+(S187*Титул!BF$19)+(U187*Титул!BG$19)+(W187*Титул!BH$19)</f>
        <v>48</v>
      </c>
      <c r="I187" s="598">
        <v>32</v>
      </c>
      <c r="J187" s="597">
        <v>0</v>
      </c>
      <c r="K187" s="601">
        <v>16</v>
      </c>
      <c r="L187" s="288">
        <f t="shared" si="31"/>
        <v>72</v>
      </c>
      <c r="M187" s="290"/>
      <c r="N187" s="291"/>
      <c r="O187" s="291"/>
      <c r="P187" s="291"/>
      <c r="Q187" s="291">
        <v>3</v>
      </c>
      <c r="R187" s="291">
        <v>4</v>
      </c>
      <c r="S187" s="291"/>
      <c r="T187" s="291"/>
      <c r="U187" s="291"/>
      <c r="V187" s="291"/>
      <c r="W187" s="291"/>
      <c r="X187" s="291"/>
      <c r="Y187" s="323">
        <v>124</v>
      </c>
      <c r="Z187" s="195" t="str">
        <f>'Основні дані'!$B$1</f>
        <v>Е-420с</v>
      </c>
    </row>
    <row r="188" spans="1:26" s="154" customFormat="1" ht="52.5">
      <c r="A188" s="432" t="s">
        <v>419</v>
      </c>
      <c r="B188" s="589" t="s">
        <v>1068</v>
      </c>
      <c r="C188" s="326" t="s">
        <v>812</v>
      </c>
      <c r="D188" s="327"/>
      <c r="E188" s="327" t="s">
        <v>79</v>
      </c>
      <c r="F188" s="288">
        <f t="shared" si="32"/>
        <v>5</v>
      </c>
      <c r="G188" s="289">
        <f t="shared" si="33"/>
        <v>150</v>
      </c>
      <c r="H188" s="288">
        <f>(M188*Титул!BC$19)+(O188*Титул!BD$19)+(Q188*Титул!BE$19)+(S188*Титул!BF$19)+(U188*Титул!BG$19)+(W188*Титул!BH$19)</f>
        <v>64</v>
      </c>
      <c r="I188" s="598">
        <v>48</v>
      </c>
      <c r="J188" s="597"/>
      <c r="K188" s="601">
        <v>16</v>
      </c>
      <c r="L188" s="288">
        <f t="shared" si="31"/>
        <v>86</v>
      </c>
      <c r="M188" s="290"/>
      <c r="N188" s="291"/>
      <c r="O188" s="291"/>
      <c r="P188" s="291"/>
      <c r="Q188" s="291">
        <v>4</v>
      </c>
      <c r="R188" s="291">
        <v>5</v>
      </c>
      <c r="S188" s="291"/>
      <c r="T188" s="291"/>
      <c r="U188" s="291"/>
      <c r="V188" s="291"/>
      <c r="W188" s="291"/>
      <c r="X188" s="291"/>
      <c r="Y188" s="323">
        <v>124</v>
      </c>
      <c r="Z188" s="195" t="str">
        <f>'Основні дані'!$B$1</f>
        <v>Е-420с</v>
      </c>
    </row>
    <row r="189" spans="1:26" s="154" customFormat="1" ht="52.5">
      <c r="A189" s="432" t="s">
        <v>420</v>
      </c>
      <c r="B189" s="589" t="s">
        <v>1069</v>
      </c>
      <c r="C189" s="326" t="s">
        <v>813</v>
      </c>
      <c r="D189" s="327"/>
      <c r="E189" s="327" t="s">
        <v>74</v>
      </c>
      <c r="F189" s="288">
        <f t="shared" si="32"/>
        <v>6</v>
      </c>
      <c r="G189" s="289">
        <f t="shared" si="33"/>
        <v>180</v>
      </c>
      <c r="H189" s="288">
        <f>(M189*Титул!BC$19)+(O189*Титул!BD$19)+(Q189*Титул!BE$19)+(S189*Титул!BF$19)+(U189*Титул!BG$19)+(W189*Титул!BH$19)</f>
        <v>64</v>
      </c>
      <c r="I189" s="598">
        <v>32</v>
      </c>
      <c r="J189" s="597">
        <v>16</v>
      </c>
      <c r="K189" s="601">
        <v>16</v>
      </c>
      <c r="L189" s="288">
        <f t="shared" si="31"/>
        <v>116</v>
      </c>
      <c r="M189" s="290"/>
      <c r="N189" s="291"/>
      <c r="O189" s="291"/>
      <c r="P189" s="291"/>
      <c r="Q189" s="291"/>
      <c r="R189" s="291"/>
      <c r="S189" s="291">
        <v>4</v>
      </c>
      <c r="T189" s="291">
        <v>6</v>
      </c>
      <c r="U189" s="291"/>
      <c r="V189" s="291"/>
      <c r="W189" s="291"/>
      <c r="X189" s="291"/>
      <c r="Y189" s="323">
        <v>124</v>
      </c>
      <c r="Z189" s="195" t="str">
        <f>'Основні дані'!$B$1</f>
        <v>Е-420с</v>
      </c>
    </row>
    <row r="190" spans="1:26" s="154" customFormat="1" ht="52.5">
      <c r="A190" s="432" t="s">
        <v>421</v>
      </c>
      <c r="B190" s="589" t="s">
        <v>1070</v>
      </c>
      <c r="C190" s="326" t="s">
        <v>812</v>
      </c>
      <c r="D190" s="327"/>
      <c r="E190" s="327" t="s">
        <v>83</v>
      </c>
      <c r="F190" s="288">
        <f t="shared" si="32"/>
        <v>3</v>
      </c>
      <c r="G190" s="289">
        <f t="shared" si="33"/>
        <v>90</v>
      </c>
      <c r="H190" s="288">
        <f>(M190*Титул!BC$19)+(O190*Титул!BD$19)+(Q190*Титул!BE$19)+(S190*Титул!BF$19)+(U190*Титул!BG$19)+(W190*Титул!BH$19)</f>
        <v>32</v>
      </c>
      <c r="I190" s="598">
        <v>16</v>
      </c>
      <c r="J190" s="597"/>
      <c r="K190" s="601">
        <v>16</v>
      </c>
      <c r="L190" s="288">
        <f t="shared" si="31"/>
        <v>58</v>
      </c>
      <c r="M190" s="290"/>
      <c r="N190" s="291"/>
      <c r="O190" s="291"/>
      <c r="P190" s="291"/>
      <c r="Q190" s="291">
        <v>2</v>
      </c>
      <c r="R190" s="291">
        <v>3</v>
      </c>
      <c r="S190" s="291"/>
      <c r="T190" s="291"/>
      <c r="U190" s="291"/>
      <c r="V190" s="291"/>
      <c r="W190" s="291"/>
      <c r="X190" s="291"/>
      <c r="Y190" s="323">
        <v>124</v>
      </c>
      <c r="Z190" s="195" t="str">
        <f>'Основні дані'!$B$1</f>
        <v>Е-420с</v>
      </c>
    </row>
    <row r="191" spans="1:26" s="154" customFormat="1" ht="52.5">
      <c r="A191" s="432" t="s">
        <v>422</v>
      </c>
      <c r="B191" s="589" t="s">
        <v>1071</v>
      </c>
      <c r="C191" s="326"/>
      <c r="D191" s="327" t="s">
        <v>812</v>
      </c>
      <c r="E191" s="327" t="s">
        <v>79</v>
      </c>
      <c r="F191" s="288">
        <f t="shared" si="32"/>
        <v>4</v>
      </c>
      <c r="G191" s="289">
        <f t="shared" si="33"/>
        <v>120</v>
      </c>
      <c r="H191" s="288">
        <f>(M191*Титул!BC$19)+(O191*Титул!BD$19)+(Q191*Титул!BE$19)+(S191*Титул!BF$19)+(U191*Титул!BG$19)+(W191*Титул!BH$19)</f>
        <v>48</v>
      </c>
      <c r="I191" s="598">
        <v>16</v>
      </c>
      <c r="J191" s="597"/>
      <c r="K191" s="601">
        <v>32</v>
      </c>
      <c r="L191" s="288">
        <f t="shared" si="31"/>
        <v>72</v>
      </c>
      <c r="M191" s="290"/>
      <c r="N191" s="291"/>
      <c r="O191" s="291"/>
      <c r="P191" s="291"/>
      <c r="Q191" s="291">
        <v>3</v>
      </c>
      <c r="R191" s="291">
        <v>4</v>
      </c>
      <c r="S191" s="291"/>
      <c r="T191" s="291"/>
      <c r="U191" s="291"/>
      <c r="V191" s="291"/>
      <c r="W191" s="291"/>
      <c r="X191" s="291"/>
      <c r="Y191" s="323">
        <v>124</v>
      </c>
      <c r="Z191" s="195" t="str">
        <f>'Основні дані'!$B$1</f>
        <v>Е-420с</v>
      </c>
    </row>
    <row r="192" spans="1:26" s="154" customFormat="1" ht="52.5">
      <c r="A192" s="432" t="s">
        <v>423</v>
      </c>
      <c r="B192" s="589" t="s">
        <v>1072</v>
      </c>
      <c r="C192" s="327"/>
      <c r="D192" s="327" t="s">
        <v>813</v>
      </c>
      <c r="E192" s="327" t="s">
        <v>74</v>
      </c>
      <c r="F192" s="288">
        <f t="shared" si="32"/>
        <v>4</v>
      </c>
      <c r="G192" s="289">
        <f t="shared" si="33"/>
        <v>120</v>
      </c>
      <c r="H192" s="288">
        <f>(M192*Титул!BC$19)+(O192*Титул!BD$19)+(Q192*Титул!BE$19)+(S192*Титул!BF$19)+(U192*Титул!BG$19)+(W192*Титул!BH$19)</f>
        <v>48</v>
      </c>
      <c r="I192" s="598">
        <v>16</v>
      </c>
      <c r="J192" s="597"/>
      <c r="K192" s="601">
        <v>32</v>
      </c>
      <c r="L192" s="288">
        <f t="shared" si="31"/>
        <v>72</v>
      </c>
      <c r="M192" s="290"/>
      <c r="N192" s="291"/>
      <c r="O192" s="291"/>
      <c r="P192" s="291"/>
      <c r="Q192" s="291"/>
      <c r="R192" s="291"/>
      <c r="S192" s="291">
        <v>3</v>
      </c>
      <c r="T192" s="291">
        <v>4</v>
      </c>
      <c r="U192" s="291"/>
      <c r="V192" s="291"/>
      <c r="W192" s="291"/>
      <c r="X192" s="291"/>
      <c r="Y192" s="323">
        <v>124</v>
      </c>
      <c r="Z192" s="195" t="str">
        <f>'Основні дані'!$B$1</f>
        <v>Е-420с</v>
      </c>
    </row>
    <row r="193" spans="1:26" s="154" customFormat="1" ht="52.5">
      <c r="A193" s="432" t="s">
        <v>424</v>
      </c>
      <c r="B193" s="589" t="s">
        <v>1073</v>
      </c>
      <c r="C193" s="327"/>
      <c r="D193" s="327" t="s">
        <v>813</v>
      </c>
      <c r="E193" s="327" t="s">
        <v>73</v>
      </c>
      <c r="F193" s="288">
        <f t="shared" si="32"/>
        <v>4</v>
      </c>
      <c r="G193" s="289">
        <f t="shared" si="33"/>
        <v>120</v>
      </c>
      <c r="H193" s="288">
        <f>(M193*Титул!BC$19)+(O193*Титул!BD$19)+(Q193*Титул!BE$19)+(S193*Титул!BF$19)+(U193*Титул!BG$19)+(W193*Титул!BH$19)</f>
        <v>48</v>
      </c>
      <c r="I193" s="598">
        <v>32</v>
      </c>
      <c r="J193" s="597"/>
      <c r="K193" s="601">
        <v>16</v>
      </c>
      <c r="L193" s="288">
        <f t="shared" si="31"/>
        <v>72</v>
      </c>
      <c r="M193" s="290"/>
      <c r="N193" s="291"/>
      <c r="O193" s="291"/>
      <c r="P193" s="291"/>
      <c r="Q193" s="291"/>
      <c r="R193" s="291"/>
      <c r="S193" s="291">
        <v>3</v>
      </c>
      <c r="T193" s="291">
        <v>4</v>
      </c>
      <c r="U193" s="291"/>
      <c r="V193" s="291"/>
      <c r="W193" s="291"/>
      <c r="X193" s="291"/>
      <c r="Y193" s="323">
        <v>124</v>
      </c>
      <c r="Z193" s="195" t="str">
        <f>'Основні дані'!$B$1</f>
        <v>Е-420с</v>
      </c>
    </row>
    <row r="194" spans="1:26" s="154" customFormat="1" ht="52.5">
      <c r="A194" s="432" t="s">
        <v>425</v>
      </c>
      <c r="B194" s="884" t="s">
        <v>1074</v>
      </c>
      <c r="C194" s="475">
        <v>5</v>
      </c>
      <c r="D194" s="475"/>
      <c r="E194" s="475" t="s">
        <v>82</v>
      </c>
      <c r="F194" s="288">
        <f t="shared" si="32"/>
        <v>5</v>
      </c>
      <c r="G194" s="289">
        <f t="shared" si="33"/>
        <v>150</v>
      </c>
      <c r="H194" s="288">
        <f>(M194*Титул!BC$19)+(O194*Титул!BD$19)+(Q194*Титул!BE$19)+(S194*Титул!BF$19)+(U194*Титул!BG$19)+(W194*Титул!BH$19)</f>
        <v>64</v>
      </c>
      <c r="I194" s="598">
        <v>48</v>
      </c>
      <c r="J194" s="597"/>
      <c r="K194" s="601">
        <v>16</v>
      </c>
      <c r="L194" s="288">
        <f t="shared" si="31"/>
        <v>86</v>
      </c>
      <c r="M194" s="290"/>
      <c r="N194" s="291"/>
      <c r="O194" s="291"/>
      <c r="P194" s="291"/>
      <c r="Q194" s="291"/>
      <c r="R194" s="291"/>
      <c r="S194" s="291"/>
      <c r="T194" s="291"/>
      <c r="U194" s="291">
        <v>4</v>
      </c>
      <c r="V194" s="291">
        <v>5</v>
      </c>
      <c r="W194" s="291"/>
      <c r="X194" s="291"/>
      <c r="Y194" s="323">
        <v>124</v>
      </c>
      <c r="Z194" s="195" t="str">
        <f>'Основні дані'!$B$1</f>
        <v>Е-420с</v>
      </c>
    </row>
    <row r="195" spans="1:26" s="154" customFormat="1" ht="52.5">
      <c r="A195" s="432" t="s">
        <v>426</v>
      </c>
      <c r="B195" s="885" t="s">
        <v>1075</v>
      </c>
      <c r="C195" s="415">
        <v>5</v>
      </c>
      <c r="D195" s="415"/>
      <c r="E195" s="415" t="s">
        <v>74</v>
      </c>
      <c r="F195" s="288">
        <f t="shared" si="32"/>
        <v>4</v>
      </c>
      <c r="G195" s="289">
        <f t="shared" si="33"/>
        <v>120</v>
      </c>
      <c r="H195" s="288">
        <f>(M195*Титул!BC$19)+(O195*Титул!BD$19)+(Q195*Титул!BE$19)+(S195*Титул!BF$19)+(U195*Титул!BG$19)+(W195*Титул!BH$19)</f>
        <v>48</v>
      </c>
      <c r="I195" s="598">
        <v>32</v>
      </c>
      <c r="J195" s="597"/>
      <c r="K195" s="601">
        <v>16</v>
      </c>
      <c r="L195" s="288">
        <f t="shared" si="31"/>
        <v>72</v>
      </c>
      <c r="M195" s="290"/>
      <c r="N195" s="291"/>
      <c r="O195" s="291"/>
      <c r="P195" s="291"/>
      <c r="Q195" s="291"/>
      <c r="R195" s="291"/>
      <c r="S195" s="291"/>
      <c r="T195" s="291"/>
      <c r="U195" s="291">
        <v>3</v>
      </c>
      <c r="V195" s="291">
        <v>4</v>
      </c>
      <c r="W195" s="291"/>
      <c r="X195" s="291"/>
      <c r="Y195" s="323">
        <v>124</v>
      </c>
      <c r="Z195" s="195" t="str">
        <f>'Основні дані'!$B$1</f>
        <v>Е-420с</v>
      </c>
    </row>
    <row r="196" spans="1:26" s="154" customFormat="1" ht="78.75">
      <c r="A196" s="432" t="s">
        <v>427</v>
      </c>
      <c r="B196" s="589" t="s">
        <v>1076</v>
      </c>
      <c r="C196" s="415"/>
      <c r="D196" s="415">
        <v>5</v>
      </c>
      <c r="E196" s="415" t="s">
        <v>73</v>
      </c>
      <c r="F196" s="288">
        <f t="shared" si="32"/>
        <v>4</v>
      </c>
      <c r="G196" s="289">
        <f t="shared" si="33"/>
        <v>120</v>
      </c>
      <c r="H196" s="288">
        <f>(M196*Титул!BC$19)+(O196*Титул!BD$19)+(Q196*Титул!BE$19)+(S196*Титул!BF$19)+(U196*Титул!BG$19)+(W196*Титул!BH$19)</f>
        <v>48</v>
      </c>
      <c r="I196" s="598">
        <v>32</v>
      </c>
      <c r="J196" s="597">
        <v>16</v>
      </c>
      <c r="K196" s="601"/>
      <c r="L196" s="288">
        <f t="shared" si="31"/>
        <v>72</v>
      </c>
      <c r="M196" s="290"/>
      <c r="N196" s="291"/>
      <c r="O196" s="291"/>
      <c r="P196" s="291"/>
      <c r="Q196" s="291"/>
      <c r="R196" s="291"/>
      <c r="S196" s="291"/>
      <c r="T196" s="291"/>
      <c r="U196" s="291">
        <v>3</v>
      </c>
      <c r="V196" s="291">
        <v>4</v>
      </c>
      <c r="W196" s="291"/>
      <c r="X196" s="291"/>
      <c r="Y196" s="323">
        <v>124</v>
      </c>
      <c r="Z196" s="195" t="str">
        <f>'Основні дані'!$B$1</f>
        <v>Е-420с</v>
      </c>
    </row>
    <row r="197" spans="1:26" s="154" customFormat="1" ht="52.5">
      <c r="A197" s="432" t="s">
        <v>428</v>
      </c>
      <c r="B197" s="589" t="s">
        <v>1077</v>
      </c>
      <c r="C197" s="415">
        <v>5</v>
      </c>
      <c r="D197" s="326"/>
      <c r="E197" s="327" t="s">
        <v>73</v>
      </c>
      <c r="F197" s="288">
        <f t="shared" si="32"/>
        <v>4</v>
      </c>
      <c r="G197" s="289">
        <f t="shared" si="33"/>
        <v>120</v>
      </c>
      <c r="H197" s="288">
        <f>(M197*Титул!BC$19)+(O197*Титул!BD$19)+(Q197*Титул!BE$19)+(S197*Титул!BF$19)+(U197*Титул!BG$19)+(W197*Титул!BH$19)</f>
        <v>48</v>
      </c>
      <c r="I197" s="290">
        <v>32</v>
      </c>
      <c r="J197" s="291"/>
      <c r="K197" s="292">
        <v>16</v>
      </c>
      <c r="L197" s="288">
        <f t="shared" si="31"/>
        <v>72</v>
      </c>
      <c r="M197" s="290"/>
      <c r="N197" s="291"/>
      <c r="O197" s="291"/>
      <c r="P197" s="291"/>
      <c r="Q197" s="291"/>
      <c r="R197" s="291"/>
      <c r="S197" s="291"/>
      <c r="T197" s="291"/>
      <c r="U197" s="291">
        <v>3</v>
      </c>
      <c r="V197" s="291">
        <v>4</v>
      </c>
      <c r="W197" s="291"/>
      <c r="X197" s="291"/>
      <c r="Y197" s="323">
        <v>124</v>
      </c>
      <c r="Z197" s="195" t="str">
        <f>'Основні дані'!$B$1</f>
        <v>Е-420с</v>
      </c>
    </row>
    <row r="198" spans="1:26" s="154" customFormat="1" ht="52.5">
      <c r="A198" s="432" t="s">
        <v>429</v>
      </c>
      <c r="B198" s="589" t="s">
        <v>1078</v>
      </c>
      <c r="C198" s="415">
        <v>5</v>
      </c>
      <c r="D198" s="326"/>
      <c r="E198" s="327" t="s">
        <v>79</v>
      </c>
      <c r="F198" s="288">
        <f t="shared" si="32"/>
        <v>4</v>
      </c>
      <c r="G198" s="289">
        <f t="shared" si="33"/>
        <v>120</v>
      </c>
      <c r="H198" s="288">
        <f>(M198*Титул!BC$19)+(O198*Титул!BD$19)+(Q198*Титул!BE$19)+(S198*Титул!BF$19)+(U198*Титул!BG$19)+(W198*Титул!BH$19)</f>
        <v>48</v>
      </c>
      <c r="I198" s="290">
        <v>32</v>
      </c>
      <c r="J198" s="291"/>
      <c r="K198" s="292">
        <v>16</v>
      </c>
      <c r="L198" s="288">
        <f t="shared" si="31"/>
        <v>72</v>
      </c>
      <c r="M198" s="290"/>
      <c r="N198" s="291"/>
      <c r="O198" s="291"/>
      <c r="P198" s="291"/>
      <c r="Q198" s="291"/>
      <c r="R198" s="291"/>
      <c r="S198" s="291"/>
      <c r="T198" s="291"/>
      <c r="U198" s="291">
        <v>3</v>
      </c>
      <c r="V198" s="291">
        <v>4</v>
      </c>
      <c r="W198" s="291"/>
      <c r="X198" s="291"/>
      <c r="Y198" s="323">
        <v>124</v>
      </c>
      <c r="Z198" s="195" t="str">
        <f>'Основні дані'!$B$1</f>
        <v>Е-420с</v>
      </c>
    </row>
    <row r="199" spans="1:26" s="154" customFormat="1" ht="52.5">
      <c r="A199" s="432" t="s">
        <v>430</v>
      </c>
      <c r="B199" s="589" t="s">
        <v>1079</v>
      </c>
      <c r="C199" s="415">
        <v>6</v>
      </c>
      <c r="D199" s="326"/>
      <c r="E199" s="327"/>
      <c r="F199" s="288">
        <f t="shared" si="32"/>
        <v>4</v>
      </c>
      <c r="G199" s="289">
        <f t="shared" si="33"/>
        <v>120</v>
      </c>
      <c r="H199" s="288">
        <f>(M199*Титул!BC$19)+(O199*Титул!BD$19)+(Q199*Титул!BE$19)+(S199*Титул!BF$19)+(U199*Титул!BG$19)+(W199*Титул!BH$19)</f>
        <v>40</v>
      </c>
      <c r="I199" s="290">
        <v>20</v>
      </c>
      <c r="J199" s="291">
        <v>10</v>
      </c>
      <c r="K199" s="292">
        <v>10</v>
      </c>
      <c r="L199" s="288">
        <f t="shared" si="31"/>
        <v>80</v>
      </c>
      <c r="M199" s="290"/>
      <c r="N199" s="291"/>
      <c r="O199" s="291"/>
      <c r="P199" s="291"/>
      <c r="Q199" s="291"/>
      <c r="R199" s="291"/>
      <c r="S199" s="291"/>
      <c r="T199" s="291"/>
      <c r="U199" s="291"/>
      <c r="V199" s="291"/>
      <c r="W199" s="291">
        <v>4</v>
      </c>
      <c r="X199" s="291">
        <v>4</v>
      </c>
      <c r="Y199" s="323">
        <v>124</v>
      </c>
      <c r="Z199" s="195" t="str">
        <f>'Основні дані'!$B$1</f>
        <v>Е-420с</v>
      </c>
    </row>
    <row r="200" spans="1:26" s="154" customFormat="1" ht="52.5">
      <c r="A200" s="432" t="s">
        <v>431</v>
      </c>
      <c r="B200" s="589" t="s">
        <v>1080</v>
      </c>
      <c r="C200" s="415">
        <v>6</v>
      </c>
      <c r="D200" s="326"/>
      <c r="E200" s="326"/>
      <c r="F200" s="288">
        <f t="shared" si="32"/>
        <v>4</v>
      </c>
      <c r="G200" s="289">
        <f t="shared" si="33"/>
        <v>120</v>
      </c>
      <c r="H200" s="288">
        <f>(M200*Титул!BC$19)+(O200*Титул!BD$19)+(Q200*Титул!BE$19)+(S200*Титул!BF$19)+(U200*Титул!BG$19)+(W200*Титул!BH$19)</f>
        <v>40</v>
      </c>
      <c r="I200" s="290">
        <v>20</v>
      </c>
      <c r="J200" s="291">
        <v>20</v>
      </c>
      <c r="K200" s="292"/>
      <c r="L200" s="288">
        <f t="shared" si="31"/>
        <v>80</v>
      </c>
      <c r="M200" s="290"/>
      <c r="N200" s="291"/>
      <c r="O200" s="291"/>
      <c r="P200" s="291"/>
      <c r="Q200" s="291"/>
      <c r="R200" s="291"/>
      <c r="S200" s="291"/>
      <c r="T200" s="291"/>
      <c r="U200" s="291"/>
      <c r="V200" s="291"/>
      <c r="W200" s="291">
        <v>4</v>
      </c>
      <c r="X200" s="291">
        <v>4</v>
      </c>
      <c r="Y200" s="323">
        <v>124</v>
      </c>
      <c r="Z200" s="195" t="str">
        <f>'Основні дані'!$B$1</f>
        <v>Е-420с</v>
      </c>
    </row>
    <row r="201" spans="1:26" s="154" customFormat="1" ht="52.5">
      <c r="A201" s="432" t="s">
        <v>432</v>
      </c>
      <c r="B201" s="589" t="s">
        <v>1081</v>
      </c>
      <c r="C201" s="415">
        <v>6</v>
      </c>
      <c r="D201" s="326"/>
      <c r="E201" s="326"/>
      <c r="F201" s="288">
        <f t="shared" si="32"/>
        <v>4</v>
      </c>
      <c r="G201" s="289">
        <f t="shared" si="33"/>
        <v>120</v>
      </c>
      <c r="H201" s="288">
        <f>(M201*Титул!BC$19)+(O201*Титул!BD$19)+(Q201*Титул!BE$19)+(S201*Титул!BF$19)+(U201*Титул!BG$19)+(W201*Титул!BH$19)</f>
        <v>40</v>
      </c>
      <c r="I201" s="290">
        <v>30</v>
      </c>
      <c r="J201" s="291"/>
      <c r="K201" s="292">
        <v>10</v>
      </c>
      <c r="L201" s="288">
        <f t="shared" si="31"/>
        <v>80</v>
      </c>
      <c r="M201" s="290"/>
      <c r="N201" s="291"/>
      <c r="O201" s="291"/>
      <c r="P201" s="291"/>
      <c r="Q201" s="291"/>
      <c r="R201" s="291"/>
      <c r="S201" s="291"/>
      <c r="T201" s="291"/>
      <c r="U201" s="291"/>
      <c r="V201" s="291"/>
      <c r="W201" s="291">
        <v>4</v>
      </c>
      <c r="X201" s="291">
        <v>4</v>
      </c>
      <c r="Y201" s="323">
        <v>124</v>
      </c>
      <c r="Z201" s="195" t="str">
        <f>'Основні дані'!$B$1</f>
        <v>Е-420с</v>
      </c>
    </row>
    <row r="202" spans="1:26" s="154" customFormat="1" ht="52.5">
      <c r="A202" s="432" t="s">
        <v>433</v>
      </c>
      <c r="B202" s="589" t="s">
        <v>1082</v>
      </c>
      <c r="C202" s="415">
        <v>6</v>
      </c>
      <c r="D202" s="327"/>
      <c r="E202" s="326"/>
      <c r="F202" s="288">
        <f t="shared" si="32"/>
        <v>4</v>
      </c>
      <c r="G202" s="289">
        <f t="shared" si="33"/>
        <v>120</v>
      </c>
      <c r="H202" s="288">
        <f>(M202*Титул!BC$19)+(O202*Титул!BD$19)+(Q202*Титул!BE$19)+(S202*Титул!BF$19)+(U202*Титул!BG$19)+(W202*Титул!BH$19)</f>
        <v>40</v>
      </c>
      <c r="I202" s="290">
        <v>30</v>
      </c>
      <c r="J202" s="291"/>
      <c r="K202" s="292">
        <v>10</v>
      </c>
      <c r="L202" s="288">
        <f t="shared" si="31"/>
        <v>80</v>
      </c>
      <c r="M202" s="290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>
        <v>4</v>
      </c>
      <c r="X202" s="291">
        <v>4</v>
      </c>
      <c r="Y202" s="323">
        <v>124</v>
      </c>
      <c r="Z202" s="195" t="str">
        <f>'Основні дані'!$B$1</f>
        <v>Е-420с</v>
      </c>
    </row>
    <row r="203" spans="1:26" s="154" customFormat="1" ht="30" hidden="1">
      <c r="A203" s="432" t="s">
        <v>434</v>
      </c>
      <c r="B203" s="417"/>
      <c r="C203" s="415"/>
      <c r="D203" s="326"/>
      <c r="E203" s="326"/>
      <c r="F203" s="288">
        <f t="shared" si="32"/>
        <v>0</v>
      </c>
      <c r="G203" s="289">
        <f t="shared" si="33"/>
        <v>0</v>
      </c>
      <c r="H203" s="288">
        <f>(M203*Титул!BC$19)+(O203*Титул!BD$19)+(Q203*Титул!BE$19)+(S203*Титул!BF$19)+(U203*Титул!BG$19)+(W203*Титул!BH$19)</f>
        <v>0</v>
      </c>
      <c r="I203" s="290"/>
      <c r="J203" s="291"/>
      <c r="K203" s="292"/>
      <c r="L203" s="288">
        <f t="shared" si="31"/>
        <v>0</v>
      </c>
      <c r="M203" s="290"/>
      <c r="N203" s="291"/>
      <c r="O203" s="291"/>
      <c r="P203" s="291"/>
      <c r="Q203" s="291"/>
      <c r="R203" s="291"/>
      <c r="S203" s="291"/>
      <c r="T203" s="291"/>
      <c r="U203" s="291"/>
      <c r="V203" s="291"/>
      <c r="W203" s="291"/>
      <c r="X203" s="291"/>
      <c r="Y203" s="323">
        <v>124</v>
      </c>
      <c r="Z203" s="195" t="str">
        <f>'Основні дані'!$B$1</f>
        <v>Е-420с</v>
      </c>
    </row>
    <row r="204" spans="1:26" s="154" customFormat="1" ht="30" hidden="1">
      <c r="A204" s="432" t="s">
        <v>435</v>
      </c>
      <c r="B204" s="418"/>
      <c r="C204" s="415"/>
      <c r="D204" s="327"/>
      <c r="E204" s="326"/>
      <c r="F204" s="288">
        <f t="shared" si="32"/>
        <v>0</v>
      </c>
      <c r="G204" s="289">
        <f t="shared" si="33"/>
        <v>0</v>
      </c>
      <c r="H204" s="288">
        <f>(M204*Титул!BC$19)+(O204*Титул!BD$19)+(Q204*Титул!BE$19)+(S204*Титул!BF$19)+(U204*Титул!BG$19)+(W204*Титул!BH$19)</f>
        <v>0</v>
      </c>
      <c r="I204" s="290"/>
      <c r="J204" s="291"/>
      <c r="K204" s="292"/>
      <c r="L204" s="288">
        <f t="shared" si="31"/>
        <v>0</v>
      </c>
      <c r="M204" s="290"/>
      <c r="N204" s="291"/>
      <c r="O204" s="291"/>
      <c r="P204" s="291"/>
      <c r="Q204" s="291"/>
      <c r="R204" s="291"/>
      <c r="S204" s="291"/>
      <c r="T204" s="291"/>
      <c r="U204" s="291"/>
      <c r="V204" s="291"/>
      <c r="W204" s="291"/>
      <c r="X204" s="291"/>
      <c r="Y204" s="323">
        <v>124</v>
      </c>
      <c r="Z204" s="195" t="str">
        <f>'Основні дані'!$B$1</f>
        <v>Е-420с</v>
      </c>
    </row>
    <row r="205" spans="1:26" s="154" customFormat="1" ht="30" hidden="1">
      <c r="A205" s="432" t="s">
        <v>436</v>
      </c>
      <c r="B205" s="418"/>
      <c r="C205" s="415"/>
      <c r="D205" s="327"/>
      <c r="E205" s="326"/>
      <c r="F205" s="288">
        <f t="shared" si="32"/>
        <v>0</v>
      </c>
      <c r="G205" s="289">
        <f t="shared" si="33"/>
        <v>0</v>
      </c>
      <c r="H205" s="288">
        <f>(M205*Титул!BC$19)+(O205*Титул!BD$19)+(Q205*Титул!BE$19)+(S205*Титул!BF$19)+(U205*Титул!BG$19)+(W205*Титул!BH$19)</f>
        <v>0</v>
      </c>
      <c r="I205" s="290"/>
      <c r="J205" s="291"/>
      <c r="K205" s="292"/>
      <c r="L205" s="288">
        <f t="shared" si="31"/>
        <v>0</v>
      </c>
      <c r="M205" s="290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323">
        <v>124</v>
      </c>
      <c r="Z205" s="195" t="str">
        <f>'Основні дані'!$B$1</f>
        <v>Е-420с</v>
      </c>
    </row>
    <row r="206" spans="1:26" s="154" customFormat="1" ht="30" hidden="1">
      <c r="A206" s="432" t="s">
        <v>437</v>
      </c>
      <c r="B206" s="480"/>
      <c r="C206" s="481"/>
      <c r="D206" s="482"/>
      <c r="E206" s="483"/>
      <c r="F206" s="301">
        <f t="shared" si="32"/>
        <v>0</v>
      </c>
      <c r="G206" s="302">
        <f t="shared" si="33"/>
        <v>0</v>
      </c>
      <c r="H206" s="301">
        <f>(M206*Титул!BC$19)+(O206*Титул!BD$19)+(Q206*Титул!BE$19)+(S206*Титул!BF$19)+(U206*Титул!BG$19)+(W206*Титул!BH$19)</f>
        <v>0</v>
      </c>
      <c r="I206" s="293"/>
      <c r="J206" s="294"/>
      <c r="K206" s="295"/>
      <c r="L206" s="301">
        <f t="shared" si="31"/>
        <v>0</v>
      </c>
      <c r="M206" s="293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  <c r="X206" s="294"/>
      <c r="Y206" s="323">
        <v>124</v>
      </c>
      <c r="Z206" s="195" t="str">
        <f>'Основні дані'!$B$1</f>
        <v>Е-420с</v>
      </c>
    </row>
    <row r="207" spans="1:26" s="487" customFormat="1" ht="28.5" thickBot="1">
      <c r="A207" s="484"/>
      <c r="B207" s="500" t="s">
        <v>32</v>
      </c>
      <c r="C207" s="494"/>
      <c r="D207" s="499" t="s">
        <v>811</v>
      </c>
      <c r="E207" s="495"/>
      <c r="F207" s="489">
        <f t="shared" si="32"/>
        <v>6</v>
      </c>
      <c r="G207" s="490">
        <f t="shared" si="33"/>
        <v>180</v>
      </c>
      <c r="H207" s="490">
        <f>(M207*Титул!BC$19)+(O207*Титул!BD$19)+(Q207*Титул!BE$19)+(S207*Титул!BF$19)+(U207*Титул!BG$19)+(W207*Титул!BH$19)</f>
        <v>0</v>
      </c>
      <c r="I207" s="490"/>
      <c r="J207" s="490"/>
      <c r="K207" s="490"/>
      <c r="L207" s="490">
        <f t="shared" si="31"/>
        <v>180</v>
      </c>
      <c r="M207" s="490"/>
      <c r="N207" s="490">
        <f>Титул!$BC$21*1.5</f>
        <v>0</v>
      </c>
      <c r="O207" s="490"/>
      <c r="P207" s="490">
        <f>Титул!$BD$21*1.5</f>
        <v>0</v>
      </c>
      <c r="Q207" s="490"/>
      <c r="R207" s="490">
        <f>Титул!$BE$21*1.5</f>
        <v>0</v>
      </c>
      <c r="S207" s="490"/>
      <c r="T207" s="490">
        <f>Титул!$BF$21*1.5</f>
        <v>0</v>
      </c>
      <c r="U207" s="490"/>
      <c r="V207" s="490">
        <f>Титул!$BG$21*1.5</f>
        <v>0</v>
      </c>
      <c r="W207" s="490"/>
      <c r="X207" s="490">
        <f>Титул!$BH$21*1.5</f>
        <v>6</v>
      </c>
      <c r="Y207" s="323">
        <v>124</v>
      </c>
      <c r="Z207" s="486" t="str">
        <f>'Основні дані'!$B$1</f>
        <v>Е-420с</v>
      </c>
    </row>
    <row r="208" spans="1:26" s="154" customFormat="1" ht="28.5" thickBot="1">
      <c r="A208" s="265"/>
      <c r="B208" s="501" t="s">
        <v>113</v>
      </c>
      <c r="C208" s="496"/>
      <c r="D208" s="496"/>
      <c r="E208" s="497"/>
      <c r="F208" s="492">
        <f t="shared" si="32"/>
        <v>6</v>
      </c>
      <c r="G208" s="492">
        <f t="shared" si="33"/>
        <v>180</v>
      </c>
      <c r="H208" s="492"/>
      <c r="I208" s="492"/>
      <c r="J208" s="492"/>
      <c r="K208" s="492"/>
      <c r="L208" s="492">
        <f>IF(G208-H208=G208-I208-J208-K208,G208-H208,"!ОШИБКА!")</f>
        <v>180</v>
      </c>
      <c r="M208" s="492"/>
      <c r="N208" s="492"/>
      <c r="O208" s="492"/>
      <c r="P208" s="492"/>
      <c r="Q208" s="492"/>
      <c r="R208" s="492"/>
      <c r="S208" s="492"/>
      <c r="T208" s="492"/>
      <c r="U208" s="492"/>
      <c r="V208" s="492"/>
      <c r="W208" s="492"/>
      <c r="X208" s="492">
        <f>Титул!$AS$36+Титул!$AS$37</f>
        <v>6</v>
      </c>
      <c r="Y208" s="323">
        <v>124</v>
      </c>
      <c r="Z208" s="195" t="str">
        <f>'Основні дані'!$B$1</f>
        <v>Е-420с</v>
      </c>
    </row>
    <row r="209" spans="1:26" s="154" customFormat="1" ht="27" hidden="1">
      <c r="A209" s="476" t="s">
        <v>440</v>
      </c>
      <c r="B209" s="477" t="s">
        <v>439</v>
      </c>
      <c r="C209" s="478"/>
      <c r="D209" s="478"/>
      <c r="E209" s="478"/>
      <c r="F209" s="498">
        <f>IF(SUM(F210:F236)=F$97,F$97,"ОШИБКА")</f>
        <v>12</v>
      </c>
      <c r="G209" s="498">
        <f>IF(SUM(G210:G236)=G$97,G$97,"ОШИБКА")</f>
        <v>360</v>
      </c>
      <c r="H209" s="488">
        <f aca="true" t="shared" si="34" ref="H209:X209">SUM(H210:H236)</f>
        <v>0</v>
      </c>
      <c r="I209" s="488">
        <f t="shared" si="34"/>
        <v>0</v>
      </c>
      <c r="J209" s="488">
        <f t="shared" si="34"/>
        <v>0</v>
      </c>
      <c r="K209" s="488">
        <f t="shared" si="34"/>
        <v>0</v>
      </c>
      <c r="L209" s="488">
        <f t="shared" si="34"/>
        <v>360</v>
      </c>
      <c r="M209" s="488">
        <f t="shared" si="34"/>
        <v>0</v>
      </c>
      <c r="N209" s="488">
        <f t="shared" si="34"/>
        <v>0</v>
      </c>
      <c r="O209" s="488">
        <f t="shared" si="34"/>
        <v>0</v>
      </c>
      <c r="P209" s="488">
        <f t="shared" si="34"/>
        <v>0</v>
      </c>
      <c r="Q209" s="488">
        <f t="shared" si="34"/>
        <v>0</v>
      </c>
      <c r="R209" s="488">
        <f t="shared" si="34"/>
        <v>0</v>
      </c>
      <c r="S209" s="488">
        <f t="shared" si="34"/>
        <v>0</v>
      </c>
      <c r="T209" s="488">
        <f t="shared" si="34"/>
        <v>0</v>
      </c>
      <c r="U209" s="488">
        <f t="shared" si="34"/>
        <v>0</v>
      </c>
      <c r="V209" s="488">
        <f t="shared" si="34"/>
        <v>0</v>
      </c>
      <c r="W209" s="488">
        <f t="shared" si="34"/>
        <v>0</v>
      </c>
      <c r="X209" s="488">
        <f t="shared" si="34"/>
        <v>12</v>
      </c>
      <c r="Y209" s="479"/>
      <c r="Z209" s="195" t="str">
        <f>'Основні дані'!$B$1</f>
        <v>Е-420с</v>
      </c>
    </row>
    <row r="210" spans="1:26" s="154" customFormat="1" ht="30" hidden="1">
      <c r="A210" s="432" t="s">
        <v>441</v>
      </c>
      <c r="B210" s="416"/>
      <c r="C210" s="475"/>
      <c r="D210" s="475"/>
      <c r="E210" s="475"/>
      <c r="F210" s="296">
        <f>N210+P210+R210+T210+V210+X210</f>
        <v>0</v>
      </c>
      <c r="G210" s="297">
        <f>F210*30</f>
        <v>0</v>
      </c>
      <c r="H210" s="296">
        <f>(M210*Титул!BC$19)+(O210*Титул!BD$19)+(Q210*Титул!BE$19)+(S210*Титул!BF$19)+(U210*Титул!BG$19)+(W210*Титул!BH$19)</f>
        <v>0</v>
      </c>
      <c r="I210" s="298"/>
      <c r="J210" s="299"/>
      <c r="K210" s="300"/>
      <c r="L210" s="296">
        <f aca="true" t="shared" si="35" ref="L210:L235">IF(H210=I210+J210+K210,G210-H210,"!ОШИБКА!")</f>
        <v>0</v>
      </c>
      <c r="M210" s="298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473"/>
      <c r="Z210" s="195" t="str">
        <f>'Основні дані'!$B$1</f>
        <v>Е-420с</v>
      </c>
    </row>
    <row r="211" spans="1:26" s="154" customFormat="1" ht="30" hidden="1">
      <c r="A211" s="432" t="s">
        <v>442</v>
      </c>
      <c r="B211" s="414"/>
      <c r="C211" s="415"/>
      <c r="D211" s="415"/>
      <c r="E211" s="415"/>
      <c r="F211" s="288">
        <f>N211+P211+R211+T211+V211+X211</f>
        <v>0</v>
      </c>
      <c r="G211" s="289">
        <f>F211*30</f>
        <v>0</v>
      </c>
      <c r="H211" s="288">
        <f>(M211*Титул!BC$19)+(O211*Титул!BD$19)+(Q211*Титул!BE$19)+(S211*Титул!BF$19)+(U211*Титул!BG$19)+(W211*Титул!BH$19)</f>
        <v>0</v>
      </c>
      <c r="I211" s="290"/>
      <c r="J211" s="291"/>
      <c r="K211" s="292"/>
      <c r="L211" s="288">
        <f t="shared" si="35"/>
        <v>0</v>
      </c>
      <c r="M211" s="290"/>
      <c r="N211" s="291"/>
      <c r="O211" s="291"/>
      <c r="P211" s="291"/>
      <c r="Q211" s="291"/>
      <c r="R211" s="291"/>
      <c r="S211" s="291"/>
      <c r="T211" s="291"/>
      <c r="U211" s="291"/>
      <c r="V211" s="291"/>
      <c r="W211" s="291"/>
      <c r="X211" s="291"/>
      <c r="Y211" s="474"/>
      <c r="Z211" s="195" t="str">
        <f>'Основні дані'!$B$1</f>
        <v>Е-420с</v>
      </c>
    </row>
    <row r="212" spans="1:26" s="154" customFormat="1" ht="30" hidden="1">
      <c r="A212" s="432" t="s">
        <v>443</v>
      </c>
      <c r="B212" s="414"/>
      <c r="C212" s="415"/>
      <c r="D212" s="415"/>
      <c r="E212" s="415"/>
      <c r="F212" s="288">
        <f aca="true" t="shared" si="36" ref="F212:F236">N212+P212+R212+T212+V212+X212</f>
        <v>0</v>
      </c>
      <c r="G212" s="289">
        <f aca="true" t="shared" si="37" ref="G212:G236">F212*30</f>
        <v>0</v>
      </c>
      <c r="H212" s="288">
        <f>(M212*Титул!BC$19)+(O212*Титул!BD$19)+(Q212*Титул!BE$19)+(S212*Титул!BF$19)+(U212*Титул!BG$19)+(W212*Титул!BH$19)</f>
        <v>0</v>
      </c>
      <c r="I212" s="290"/>
      <c r="J212" s="291"/>
      <c r="K212" s="292"/>
      <c r="L212" s="288">
        <f t="shared" si="35"/>
        <v>0</v>
      </c>
      <c r="M212" s="290"/>
      <c r="N212" s="291"/>
      <c r="O212" s="291"/>
      <c r="P212" s="291"/>
      <c r="Q212" s="291"/>
      <c r="R212" s="291"/>
      <c r="S212" s="291"/>
      <c r="T212" s="291"/>
      <c r="U212" s="291"/>
      <c r="V212" s="291"/>
      <c r="W212" s="291"/>
      <c r="X212" s="291"/>
      <c r="Y212" s="323"/>
      <c r="Z212" s="195" t="str">
        <f>'Основні дані'!$B$1</f>
        <v>Е-420с</v>
      </c>
    </row>
    <row r="213" spans="1:26" s="154" customFormat="1" ht="30" hidden="1">
      <c r="A213" s="432" t="s">
        <v>444</v>
      </c>
      <c r="B213" s="414"/>
      <c r="C213" s="415"/>
      <c r="D213" s="415"/>
      <c r="E213" s="415"/>
      <c r="F213" s="288">
        <f t="shared" si="36"/>
        <v>0</v>
      </c>
      <c r="G213" s="289">
        <f t="shared" si="37"/>
        <v>0</v>
      </c>
      <c r="H213" s="288">
        <f>(M213*Титул!BC$19)+(O213*Титул!BD$19)+(Q213*Титул!BE$19)+(S213*Титул!BF$19)+(U213*Титул!BG$19)+(W213*Титул!BH$19)</f>
        <v>0</v>
      </c>
      <c r="I213" s="290"/>
      <c r="J213" s="291"/>
      <c r="K213" s="292"/>
      <c r="L213" s="288">
        <f t="shared" si="35"/>
        <v>0</v>
      </c>
      <c r="M213" s="290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323"/>
      <c r="Z213" s="195" t="str">
        <f>'Основні дані'!$B$1</f>
        <v>Е-420с</v>
      </c>
    </row>
    <row r="214" spans="1:26" s="154" customFormat="1" ht="30" hidden="1">
      <c r="A214" s="432" t="s">
        <v>445</v>
      </c>
      <c r="B214" s="414"/>
      <c r="C214" s="415"/>
      <c r="D214" s="326"/>
      <c r="E214" s="327"/>
      <c r="F214" s="288">
        <f t="shared" si="36"/>
        <v>0</v>
      </c>
      <c r="G214" s="289">
        <f t="shared" si="37"/>
        <v>0</v>
      </c>
      <c r="H214" s="288">
        <f>(M214*Титул!BC$19)+(O214*Титул!BD$19)+(Q214*Титул!BE$19)+(S214*Титул!BF$19)+(U214*Титул!BG$19)+(W214*Титул!BH$19)</f>
        <v>0</v>
      </c>
      <c r="I214" s="290"/>
      <c r="J214" s="291"/>
      <c r="K214" s="292"/>
      <c r="L214" s="288">
        <f t="shared" si="35"/>
        <v>0</v>
      </c>
      <c r="M214" s="290"/>
      <c r="N214" s="291"/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323"/>
      <c r="Z214" s="195" t="str">
        <f>'Основні дані'!$B$1</f>
        <v>Е-420с</v>
      </c>
    </row>
    <row r="215" spans="1:26" s="154" customFormat="1" ht="30" hidden="1">
      <c r="A215" s="432" t="s">
        <v>446</v>
      </c>
      <c r="B215" s="416"/>
      <c r="C215" s="415"/>
      <c r="D215" s="326"/>
      <c r="E215" s="326"/>
      <c r="F215" s="288">
        <f t="shared" si="36"/>
        <v>0</v>
      </c>
      <c r="G215" s="289">
        <f t="shared" si="37"/>
        <v>0</v>
      </c>
      <c r="H215" s="288">
        <f>(M215*Титул!BC$19)+(O215*Титул!BD$19)+(Q215*Титул!BE$19)+(S215*Титул!BF$19)+(U215*Титул!BG$19)+(W215*Титул!BH$19)</f>
        <v>0</v>
      </c>
      <c r="I215" s="290"/>
      <c r="J215" s="291"/>
      <c r="K215" s="292"/>
      <c r="L215" s="288">
        <f t="shared" si="35"/>
        <v>0</v>
      </c>
      <c r="M215" s="290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323"/>
      <c r="Z215" s="195" t="str">
        <f>'Основні дані'!$B$1</f>
        <v>Е-420с</v>
      </c>
    </row>
    <row r="216" spans="1:26" s="154" customFormat="1" ht="30" hidden="1">
      <c r="A216" s="432" t="s">
        <v>447</v>
      </c>
      <c r="B216" s="417"/>
      <c r="C216" s="415"/>
      <c r="D216" s="326"/>
      <c r="E216" s="326"/>
      <c r="F216" s="288">
        <f t="shared" si="36"/>
        <v>0</v>
      </c>
      <c r="G216" s="289">
        <f t="shared" si="37"/>
        <v>0</v>
      </c>
      <c r="H216" s="288">
        <f>(M216*Титул!BC$19)+(O216*Титул!BD$19)+(Q216*Титул!BE$19)+(S216*Титул!BF$19)+(U216*Титул!BG$19)+(W216*Титул!BH$19)</f>
        <v>0</v>
      </c>
      <c r="I216" s="290"/>
      <c r="J216" s="291"/>
      <c r="K216" s="292"/>
      <c r="L216" s="288">
        <f t="shared" si="35"/>
        <v>0</v>
      </c>
      <c r="M216" s="290"/>
      <c r="N216" s="291"/>
      <c r="O216" s="291"/>
      <c r="P216" s="291"/>
      <c r="Q216" s="291"/>
      <c r="R216" s="291"/>
      <c r="S216" s="291"/>
      <c r="T216" s="291"/>
      <c r="U216" s="291"/>
      <c r="V216" s="291"/>
      <c r="W216" s="291"/>
      <c r="X216" s="291"/>
      <c r="Y216" s="323"/>
      <c r="Z216" s="195" t="str">
        <f>'Основні дані'!$B$1</f>
        <v>Е-420с</v>
      </c>
    </row>
    <row r="217" spans="1:26" s="154" customFormat="1" ht="30" hidden="1">
      <c r="A217" s="432" t="s">
        <v>448</v>
      </c>
      <c r="B217" s="418"/>
      <c r="C217" s="415"/>
      <c r="D217" s="327"/>
      <c r="E217" s="326"/>
      <c r="F217" s="288">
        <f t="shared" si="36"/>
        <v>0</v>
      </c>
      <c r="G217" s="289">
        <f t="shared" si="37"/>
        <v>0</v>
      </c>
      <c r="H217" s="288">
        <f>(M217*Титул!BC$19)+(O217*Титул!BD$19)+(Q217*Титул!BE$19)+(S217*Титул!BF$19)+(U217*Титул!BG$19)+(W217*Титул!BH$19)</f>
        <v>0</v>
      </c>
      <c r="I217" s="290"/>
      <c r="J217" s="291"/>
      <c r="K217" s="292"/>
      <c r="L217" s="288">
        <f t="shared" si="35"/>
        <v>0</v>
      </c>
      <c r="M217" s="290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323"/>
      <c r="Z217" s="195" t="str">
        <f>'Основні дані'!$B$1</f>
        <v>Е-420с</v>
      </c>
    </row>
    <row r="218" spans="1:26" s="154" customFormat="1" ht="30" hidden="1">
      <c r="A218" s="432" t="s">
        <v>449</v>
      </c>
      <c r="B218" s="418"/>
      <c r="C218" s="415"/>
      <c r="D218" s="327"/>
      <c r="E218" s="326"/>
      <c r="F218" s="288">
        <f t="shared" si="36"/>
        <v>0</v>
      </c>
      <c r="G218" s="289">
        <f t="shared" si="37"/>
        <v>0</v>
      </c>
      <c r="H218" s="288">
        <f>(M218*Титул!BC$19)+(O218*Титул!BD$19)+(Q218*Титул!BE$19)+(S218*Титул!BF$19)+(U218*Титул!BG$19)+(W218*Титул!BH$19)</f>
        <v>0</v>
      </c>
      <c r="I218" s="290"/>
      <c r="J218" s="291"/>
      <c r="K218" s="292"/>
      <c r="L218" s="288">
        <f t="shared" si="35"/>
        <v>0</v>
      </c>
      <c r="M218" s="290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323"/>
      <c r="Z218" s="195" t="str">
        <f>'Основні дані'!$B$1</f>
        <v>Е-420с</v>
      </c>
    </row>
    <row r="219" spans="1:26" s="154" customFormat="1" ht="30" hidden="1">
      <c r="A219" s="432" t="s">
        <v>450</v>
      </c>
      <c r="B219" s="418"/>
      <c r="C219" s="415"/>
      <c r="D219" s="327"/>
      <c r="E219" s="326"/>
      <c r="F219" s="288">
        <f t="shared" si="36"/>
        <v>0</v>
      </c>
      <c r="G219" s="289">
        <f t="shared" si="37"/>
        <v>0</v>
      </c>
      <c r="H219" s="288">
        <f>(M219*Титул!BC$19)+(O219*Титул!BD$19)+(Q219*Титул!BE$19)+(S219*Титул!BF$19)+(U219*Титул!BG$19)+(W219*Титул!BH$19)</f>
        <v>0</v>
      </c>
      <c r="I219" s="290"/>
      <c r="J219" s="291"/>
      <c r="K219" s="292"/>
      <c r="L219" s="288">
        <f t="shared" si="35"/>
        <v>0</v>
      </c>
      <c r="M219" s="290"/>
      <c r="N219" s="291"/>
      <c r="O219" s="291"/>
      <c r="P219" s="291"/>
      <c r="Q219" s="291"/>
      <c r="R219" s="291"/>
      <c r="S219" s="291"/>
      <c r="T219" s="291"/>
      <c r="U219" s="291"/>
      <c r="V219" s="291"/>
      <c r="W219" s="291"/>
      <c r="X219" s="291"/>
      <c r="Y219" s="323"/>
      <c r="Z219" s="195" t="str">
        <f>'Основні дані'!$B$1</f>
        <v>Е-420с</v>
      </c>
    </row>
    <row r="220" spans="1:26" s="154" customFormat="1" ht="30" hidden="1">
      <c r="A220" s="432" t="s">
        <v>451</v>
      </c>
      <c r="B220" s="418"/>
      <c r="C220" s="326"/>
      <c r="D220" s="327"/>
      <c r="E220" s="327"/>
      <c r="F220" s="288">
        <f t="shared" si="36"/>
        <v>0</v>
      </c>
      <c r="G220" s="289">
        <f t="shared" si="37"/>
        <v>0</v>
      </c>
      <c r="H220" s="288">
        <f>(M220*Титул!BC$19)+(O220*Титул!BD$19)+(Q220*Титул!BE$19)+(S220*Титул!BF$19)+(U220*Титул!BG$19)+(W220*Титул!BH$19)</f>
        <v>0</v>
      </c>
      <c r="I220" s="290"/>
      <c r="J220" s="291"/>
      <c r="K220" s="292"/>
      <c r="L220" s="288">
        <f t="shared" si="35"/>
        <v>0</v>
      </c>
      <c r="M220" s="290"/>
      <c r="N220" s="291"/>
      <c r="O220" s="291"/>
      <c r="P220" s="291"/>
      <c r="Q220" s="291"/>
      <c r="R220" s="291"/>
      <c r="S220" s="291"/>
      <c r="T220" s="291"/>
      <c r="U220" s="291"/>
      <c r="V220" s="291"/>
      <c r="W220" s="291"/>
      <c r="X220" s="291"/>
      <c r="Y220" s="323"/>
      <c r="Z220" s="195" t="str">
        <f>'Основні дані'!$B$1</f>
        <v>Е-420с</v>
      </c>
    </row>
    <row r="221" spans="1:26" s="154" customFormat="1" ht="30" hidden="1">
      <c r="A221" s="432" t="s">
        <v>452</v>
      </c>
      <c r="B221" s="418"/>
      <c r="C221" s="326"/>
      <c r="D221" s="327"/>
      <c r="E221" s="327"/>
      <c r="F221" s="288">
        <f t="shared" si="36"/>
        <v>0</v>
      </c>
      <c r="G221" s="289">
        <f t="shared" si="37"/>
        <v>0</v>
      </c>
      <c r="H221" s="288">
        <f>(M221*Титул!BC$19)+(O221*Титул!BD$19)+(Q221*Титул!BE$19)+(S221*Титул!BF$19)+(U221*Титул!BG$19)+(W221*Титул!BH$19)</f>
        <v>0</v>
      </c>
      <c r="I221" s="290"/>
      <c r="J221" s="291"/>
      <c r="K221" s="292"/>
      <c r="L221" s="288">
        <f t="shared" si="35"/>
        <v>0</v>
      </c>
      <c r="M221" s="290"/>
      <c r="N221" s="291"/>
      <c r="O221" s="291"/>
      <c r="P221" s="291"/>
      <c r="Q221" s="291"/>
      <c r="R221" s="291"/>
      <c r="S221" s="291"/>
      <c r="T221" s="291"/>
      <c r="U221" s="291"/>
      <c r="V221" s="291"/>
      <c r="W221" s="291"/>
      <c r="X221" s="291"/>
      <c r="Y221" s="323"/>
      <c r="Z221" s="195" t="str">
        <f>'Основні дані'!$B$1</f>
        <v>Е-420с</v>
      </c>
    </row>
    <row r="222" spans="1:26" s="154" customFormat="1" ht="30" hidden="1">
      <c r="A222" s="432" t="s">
        <v>453</v>
      </c>
      <c r="B222" s="418"/>
      <c r="C222" s="326"/>
      <c r="D222" s="327"/>
      <c r="E222" s="327"/>
      <c r="F222" s="288">
        <f t="shared" si="36"/>
        <v>0</v>
      </c>
      <c r="G222" s="289">
        <f t="shared" si="37"/>
        <v>0</v>
      </c>
      <c r="H222" s="288">
        <f>(M222*Титул!BC$19)+(O222*Титул!BD$19)+(Q222*Титул!BE$19)+(S222*Титул!BF$19)+(U222*Титул!BG$19)+(W222*Титул!BH$19)</f>
        <v>0</v>
      </c>
      <c r="I222" s="290"/>
      <c r="J222" s="291"/>
      <c r="K222" s="292"/>
      <c r="L222" s="288">
        <f t="shared" si="35"/>
        <v>0</v>
      </c>
      <c r="M222" s="290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323"/>
      <c r="Z222" s="195" t="str">
        <f>'Основні дані'!$B$1</f>
        <v>Е-420с</v>
      </c>
    </row>
    <row r="223" spans="1:26" s="154" customFormat="1" ht="30" hidden="1">
      <c r="A223" s="432" t="s">
        <v>454</v>
      </c>
      <c r="B223" s="418"/>
      <c r="C223" s="327"/>
      <c r="D223" s="327"/>
      <c r="E223" s="327"/>
      <c r="F223" s="288">
        <f t="shared" si="36"/>
        <v>0</v>
      </c>
      <c r="G223" s="289">
        <f t="shared" si="37"/>
        <v>0</v>
      </c>
      <c r="H223" s="288">
        <f>(M223*Титул!BC$19)+(O223*Титул!BD$19)+(Q223*Титул!BE$19)+(S223*Титул!BF$19)+(U223*Титул!BG$19)+(W223*Титул!BH$19)</f>
        <v>0</v>
      </c>
      <c r="I223" s="290"/>
      <c r="J223" s="291"/>
      <c r="K223" s="292"/>
      <c r="L223" s="288">
        <f t="shared" si="35"/>
        <v>0</v>
      </c>
      <c r="M223" s="290"/>
      <c r="N223" s="291"/>
      <c r="O223" s="291"/>
      <c r="P223" s="291"/>
      <c r="Q223" s="291"/>
      <c r="R223" s="291"/>
      <c r="S223" s="291"/>
      <c r="T223" s="291"/>
      <c r="U223" s="291"/>
      <c r="V223" s="291"/>
      <c r="W223" s="291"/>
      <c r="X223" s="291"/>
      <c r="Y223" s="323"/>
      <c r="Z223" s="195" t="str">
        <f>'Основні дані'!$B$1</f>
        <v>Е-420с</v>
      </c>
    </row>
    <row r="224" spans="1:26" s="154" customFormat="1" ht="30" hidden="1">
      <c r="A224" s="432" t="s">
        <v>455</v>
      </c>
      <c r="B224" s="418"/>
      <c r="C224" s="327"/>
      <c r="D224" s="327"/>
      <c r="E224" s="327"/>
      <c r="F224" s="288">
        <f t="shared" si="36"/>
        <v>0</v>
      </c>
      <c r="G224" s="289">
        <f t="shared" si="37"/>
        <v>0</v>
      </c>
      <c r="H224" s="288">
        <f>(M224*Титул!BC$19)+(O224*Титул!BD$19)+(Q224*Титул!BE$19)+(S224*Титул!BF$19)+(U224*Титул!BG$19)+(W224*Титул!BH$19)</f>
        <v>0</v>
      </c>
      <c r="I224" s="290"/>
      <c r="J224" s="291"/>
      <c r="K224" s="292"/>
      <c r="L224" s="288">
        <f t="shared" si="35"/>
        <v>0</v>
      </c>
      <c r="M224" s="290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323"/>
      <c r="Z224" s="195" t="str">
        <f>'Основні дані'!$B$1</f>
        <v>Е-420с</v>
      </c>
    </row>
    <row r="225" spans="1:26" s="154" customFormat="1" ht="30" hidden="1">
      <c r="A225" s="432" t="s">
        <v>456</v>
      </c>
      <c r="B225" s="418"/>
      <c r="C225" s="327"/>
      <c r="D225" s="327"/>
      <c r="E225" s="327"/>
      <c r="F225" s="288">
        <f t="shared" si="36"/>
        <v>0</v>
      </c>
      <c r="G225" s="289">
        <f t="shared" si="37"/>
        <v>0</v>
      </c>
      <c r="H225" s="288">
        <f>(M225*Титул!BC$19)+(O225*Титул!BD$19)+(Q225*Титул!BE$19)+(S225*Титул!BF$19)+(U225*Титул!BG$19)+(W225*Титул!BH$19)</f>
        <v>0</v>
      </c>
      <c r="I225" s="290"/>
      <c r="J225" s="291"/>
      <c r="K225" s="292"/>
      <c r="L225" s="288">
        <f t="shared" si="35"/>
        <v>0</v>
      </c>
      <c r="M225" s="290"/>
      <c r="N225" s="291"/>
      <c r="O225" s="291"/>
      <c r="P225" s="291"/>
      <c r="Q225" s="291"/>
      <c r="R225" s="291"/>
      <c r="S225" s="291"/>
      <c r="T225" s="291"/>
      <c r="U225" s="291"/>
      <c r="V225" s="291"/>
      <c r="W225" s="291"/>
      <c r="X225" s="291"/>
      <c r="Y225" s="323"/>
      <c r="Z225" s="195" t="str">
        <f>'Основні дані'!$B$1</f>
        <v>Е-420с</v>
      </c>
    </row>
    <row r="226" spans="1:26" s="154" customFormat="1" ht="30" hidden="1">
      <c r="A226" s="432" t="s">
        <v>457</v>
      </c>
      <c r="B226" s="418"/>
      <c r="C226" s="327"/>
      <c r="D226" s="327"/>
      <c r="E226" s="327"/>
      <c r="F226" s="288">
        <f t="shared" si="36"/>
        <v>0</v>
      </c>
      <c r="G226" s="289">
        <f t="shared" si="37"/>
        <v>0</v>
      </c>
      <c r="H226" s="288">
        <f>(M226*Титул!BC$19)+(O226*Титул!BD$19)+(Q226*Титул!BE$19)+(S226*Титул!BF$19)+(U226*Титул!BG$19)+(W226*Титул!BH$19)</f>
        <v>0</v>
      </c>
      <c r="I226" s="290"/>
      <c r="J226" s="291"/>
      <c r="K226" s="292"/>
      <c r="L226" s="288">
        <f t="shared" si="35"/>
        <v>0</v>
      </c>
      <c r="M226" s="290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323"/>
      <c r="Z226" s="195" t="str">
        <f>'Основні дані'!$B$1</f>
        <v>Е-420с</v>
      </c>
    </row>
    <row r="227" spans="1:26" s="154" customFormat="1" ht="30" hidden="1">
      <c r="A227" s="432" t="s">
        <v>458</v>
      </c>
      <c r="B227" s="418"/>
      <c r="C227" s="327"/>
      <c r="D227" s="327"/>
      <c r="E227" s="327"/>
      <c r="F227" s="288">
        <f t="shared" si="36"/>
        <v>0</v>
      </c>
      <c r="G227" s="289">
        <f t="shared" si="37"/>
        <v>0</v>
      </c>
      <c r="H227" s="288">
        <f>(M227*Титул!BC$19)+(O227*Титул!BD$19)+(Q227*Титул!BE$19)+(S227*Титул!BF$19)+(U227*Титул!BG$19)+(W227*Титул!BH$19)</f>
        <v>0</v>
      </c>
      <c r="I227" s="290"/>
      <c r="J227" s="291"/>
      <c r="K227" s="292"/>
      <c r="L227" s="288">
        <f t="shared" si="35"/>
        <v>0</v>
      </c>
      <c r="M227" s="290"/>
      <c r="N227" s="291"/>
      <c r="O227" s="291"/>
      <c r="P227" s="291"/>
      <c r="Q227" s="291"/>
      <c r="R227" s="291"/>
      <c r="S227" s="291"/>
      <c r="T227" s="291"/>
      <c r="U227" s="291"/>
      <c r="V227" s="291"/>
      <c r="W227" s="291"/>
      <c r="X227" s="291"/>
      <c r="Y227" s="323"/>
      <c r="Z227" s="195" t="str">
        <f>'Основні дані'!$B$1</f>
        <v>Е-420с</v>
      </c>
    </row>
    <row r="228" spans="1:26" s="154" customFormat="1" ht="30" hidden="1">
      <c r="A228" s="432" t="s">
        <v>459</v>
      </c>
      <c r="B228" s="418"/>
      <c r="C228" s="327"/>
      <c r="D228" s="327"/>
      <c r="E228" s="327"/>
      <c r="F228" s="288">
        <f t="shared" si="36"/>
        <v>0</v>
      </c>
      <c r="G228" s="289">
        <f t="shared" si="37"/>
        <v>0</v>
      </c>
      <c r="H228" s="288">
        <f>(M228*Титул!BC$19)+(O228*Титул!BD$19)+(Q228*Титул!BE$19)+(S228*Титул!BF$19)+(U228*Титул!BG$19)+(W228*Титул!BH$19)</f>
        <v>0</v>
      </c>
      <c r="I228" s="290"/>
      <c r="J228" s="291"/>
      <c r="K228" s="292"/>
      <c r="L228" s="288">
        <f t="shared" si="35"/>
        <v>0</v>
      </c>
      <c r="M228" s="290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323"/>
      <c r="Z228" s="195" t="str">
        <f>'Основні дані'!$B$1</f>
        <v>Е-420с</v>
      </c>
    </row>
    <row r="229" spans="1:26" s="154" customFormat="1" ht="30" hidden="1">
      <c r="A229" s="432" t="s">
        <v>460</v>
      </c>
      <c r="B229" s="418"/>
      <c r="C229" s="327"/>
      <c r="D229" s="327"/>
      <c r="E229" s="327"/>
      <c r="F229" s="288">
        <f t="shared" si="36"/>
        <v>0</v>
      </c>
      <c r="G229" s="289">
        <f t="shared" si="37"/>
        <v>0</v>
      </c>
      <c r="H229" s="288">
        <f>(M229*Титул!BC$19)+(O229*Титул!BD$19)+(Q229*Титул!BE$19)+(S229*Титул!BF$19)+(U229*Титул!BG$19)+(W229*Титул!BH$19)</f>
        <v>0</v>
      </c>
      <c r="I229" s="290"/>
      <c r="J229" s="291"/>
      <c r="K229" s="292"/>
      <c r="L229" s="288">
        <f t="shared" si="35"/>
        <v>0</v>
      </c>
      <c r="M229" s="290"/>
      <c r="N229" s="291"/>
      <c r="O229" s="291"/>
      <c r="P229" s="291"/>
      <c r="Q229" s="291"/>
      <c r="R229" s="291"/>
      <c r="S229" s="291"/>
      <c r="T229" s="291"/>
      <c r="U229" s="291"/>
      <c r="V229" s="291"/>
      <c r="W229" s="291"/>
      <c r="X229" s="291"/>
      <c r="Y229" s="323"/>
      <c r="Z229" s="195" t="str">
        <f>'Основні дані'!$B$1</f>
        <v>Е-420с</v>
      </c>
    </row>
    <row r="230" spans="1:26" s="154" customFormat="1" ht="30" hidden="1">
      <c r="A230" s="432" t="s">
        <v>461</v>
      </c>
      <c r="B230" s="416"/>
      <c r="C230" s="415"/>
      <c r="D230" s="326"/>
      <c r="E230" s="326"/>
      <c r="F230" s="288">
        <f t="shared" si="36"/>
        <v>0</v>
      </c>
      <c r="G230" s="289">
        <f t="shared" si="37"/>
        <v>0</v>
      </c>
      <c r="H230" s="288">
        <f>(M230*Титул!BC$19)+(O230*Титул!BD$19)+(Q230*Титул!BE$19)+(S230*Титул!BF$19)+(U230*Титул!BG$19)+(W230*Титул!BH$19)</f>
        <v>0</v>
      </c>
      <c r="I230" s="290"/>
      <c r="J230" s="291"/>
      <c r="K230" s="292"/>
      <c r="L230" s="288">
        <f t="shared" si="35"/>
        <v>0</v>
      </c>
      <c r="M230" s="290"/>
      <c r="N230" s="291"/>
      <c r="O230" s="291"/>
      <c r="P230" s="291"/>
      <c r="Q230" s="291"/>
      <c r="R230" s="291"/>
      <c r="S230" s="291"/>
      <c r="T230" s="291"/>
      <c r="U230" s="291"/>
      <c r="V230" s="291"/>
      <c r="W230" s="291"/>
      <c r="X230" s="291"/>
      <c r="Y230" s="323"/>
      <c r="Z230" s="195" t="str">
        <f>'Основні дані'!$B$1</f>
        <v>Е-420с</v>
      </c>
    </row>
    <row r="231" spans="1:26" s="154" customFormat="1" ht="30" hidden="1">
      <c r="A231" s="432" t="s">
        <v>462</v>
      </c>
      <c r="B231" s="417"/>
      <c r="C231" s="415"/>
      <c r="D231" s="326"/>
      <c r="E231" s="326"/>
      <c r="F231" s="288">
        <f t="shared" si="36"/>
        <v>0</v>
      </c>
      <c r="G231" s="289">
        <f t="shared" si="37"/>
        <v>0</v>
      </c>
      <c r="H231" s="288">
        <f>(M231*Титул!BC$19)+(O231*Титул!BD$19)+(Q231*Титул!BE$19)+(S231*Титул!BF$19)+(U231*Титул!BG$19)+(W231*Титул!BH$19)</f>
        <v>0</v>
      </c>
      <c r="I231" s="290"/>
      <c r="J231" s="291"/>
      <c r="K231" s="292"/>
      <c r="L231" s="288">
        <f t="shared" si="35"/>
        <v>0</v>
      </c>
      <c r="M231" s="290"/>
      <c r="N231" s="291"/>
      <c r="O231" s="291"/>
      <c r="P231" s="291"/>
      <c r="Q231" s="291"/>
      <c r="R231" s="291"/>
      <c r="S231" s="291"/>
      <c r="T231" s="291"/>
      <c r="U231" s="291"/>
      <c r="V231" s="291"/>
      <c r="W231" s="291"/>
      <c r="X231" s="291"/>
      <c r="Y231" s="323"/>
      <c r="Z231" s="195" t="str">
        <f>'Основні дані'!$B$1</f>
        <v>Е-420с</v>
      </c>
    </row>
    <row r="232" spans="1:26" s="154" customFormat="1" ht="30" hidden="1">
      <c r="A232" s="432" t="s">
        <v>463</v>
      </c>
      <c r="B232" s="418"/>
      <c r="C232" s="415"/>
      <c r="D232" s="327"/>
      <c r="E232" s="326"/>
      <c r="F232" s="288">
        <f t="shared" si="36"/>
        <v>0</v>
      </c>
      <c r="G232" s="289">
        <f t="shared" si="37"/>
        <v>0</v>
      </c>
      <c r="H232" s="288">
        <f>(M232*Титул!BC$19)+(O232*Титул!BD$19)+(Q232*Титул!BE$19)+(S232*Титул!BF$19)+(U232*Титул!BG$19)+(W232*Титул!BH$19)</f>
        <v>0</v>
      </c>
      <c r="I232" s="290"/>
      <c r="J232" s="291"/>
      <c r="K232" s="292"/>
      <c r="L232" s="288">
        <f t="shared" si="35"/>
        <v>0</v>
      </c>
      <c r="M232" s="290"/>
      <c r="N232" s="291"/>
      <c r="O232" s="291"/>
      <c r="P232" s="291"/>
      <c r="Q232" s="291"/>
      <c r="R232" s="291"/>
      <c r="S232" s="291"/>
      <c r="T232" s="291"/>
      <c r="U232" s="291"/>
      <c r="V232" s="291"/>
      <c r="W232" s="291"/>
      <c r="X232" s="291"/>
      <c r="Y232" s="323"/>
      <c r="Z232" s="195" t="str">
        <f>'Основні дані'!$B$1</f>
        <v>Е-420с</v>
      </c>
    </row>
    <row r="233" spans="1:26" s="154" customFormat="1" ht="30" hidden="1">
      <c r="A233" s="432" t="s">
        <v>464</v>
      </c>
      <c r="B233" s="418"/>
      <c r="C233" s="415"/>
      <c r="D233" s="327"/>
      <c r="E233" s="326"/>
      <c r="F233" s="288">
        <f t="shared" si="36"/>
        <v>0</v>
      </c>
      <c r="G233" s="289">
        <f t="shared" si="37"/>
        <v>0</v>
      </c>
      <c r="H233" s="288">
        <f>(M233*Титул!BC$19)+(O233*Титул!BD$19)+(Q233*Титул!BE$19)+(S233*Титул!BF$19)+(U233*Титул!BG$19)+(W233*Титул!BH$19)</f>
        <v>0</v>
      </c>
      <c r="I233" s="290"/>
      <c r="J233" s="291"/>
      <c r="K233" s="292"/>
      <c r="L233" s="288">
        <f t="shared" si="35"/>
        <v>0</v>
      </c>
      <c r="M233" s="290"/>
      <c r="N233" s="291"/>
      <c r="O233" s="291"/>
      <c r="P233" s="291"/>
      <c r="Q233" s="291"/>
      <c r="R233" s="291"/>
      <c r="S233" s="291"/>
      <c r="T233" s="291"/>
      <c r="U233" s="291"/>
      <c r="V233" s="291"/>
      <c r="W233" s="291"/>
      <c r="X233" s="291"/>
      <c r="Y233" s="323"/>
      <c r="Z233" s="195" t="str">
        <f>'Основні дані'!$B$1</f>
        <v>Е-420с</v>
      </c>
    </row>
    <row r="234" spans="1:26" s="154" customFormat="1" ht="30" hidden="1">
      <c r="A234" s="432" t="s">
        <v>465</v>
      </c>
      <c r="B234" s="480"/>
      <c r="C234" s="481"/>
      <c r="D234" s="482"/>
      <c r="E234" s="483"/>
      <c r="F234" s="301">
        <f t="shared" si="36"/>
        <v>0</v>
      </c>
      <c r="G234" s="302">
        <f t="shared" si="37"/>
        <v>0</v>
      </c>
      <c r="H234" s="301">
        <f>(M234*Титул!BC$19)+(O234*Титул!BD$19)+(Q234*Титул!BE$19)+(S234*Титул!BF$19)+(U234*Титул!BG$19)+(W234*Титул!BH$19)</f>
        <v>0</v>
      </c>
      <c r="I234" s="293"/>
      <c r="J234" s="294"/>
      <c r="K234" s="295"/>
      <c r="L234" s="301">
        <f t="shared" si="35"/>
        <v>0</v>
      </c>
      <c r="M234" s="293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324"/>
      <c r="Z234" s="195" t="str">
        <f>'Основні дані'!$B$1</f>
        <v>Е-420с</v>
      </c>
    </row>
    <row r="235" spans="1:26" s="487" customFormat="1" ht="28.5" hidden="1" thickBot="1">
      <c r="A235" s="484"/>
      <c r="B235" s="500" t="s">
        <v>32</v>
      </c>
      <c r="C235" s="494"/>
      <c r="D235" s="499" t="s">
        <v>811</v>
      </c>
      <c r="E235" s="495"/>
      <c r="F235" s="489">
        <f t="shared" si="36"/>
        <v>6</v>
      </c>
      <c r="G235" s="490">
        <f t="shared" si="37"/>
        <v>180</v>
      </c>
      <c r="H235" s="490">
        <f>(M235*Титул!BC$19)+(O235*Титул!BD$19)+(Q235*Титул!BE$19)+(S235*Титул!BF$19)+(U235*Титул!BG$19)+(W235*Титул!BH$19)</f>
        <v>0</v>
      </c>
      <c r="I235" s="490"/>
      <c r="J235" s="490"/>
      <c r="K235" s="490"/>
      <c r="L235" s="490">
        <f t="shared" si="35"/>
        <v>180</v>
      </c>
      <c r="M235" s="490"/>
      <c r="N235" s="490">
        <f>Титул!$BC$21*1.5</f>
        <v>0</v>
      </c>
      <c r="O235" s="490"/>
      <c r="P235" s="490">
        <f>Титул!$BD$21*1.5</f>
        <v>0</v>
      </c>
      <c r="Q235" s="490"/>
      <c r="R235" s="490">
        <f>Титул!$BE$21*1.5</f>
        <v>0</v>
      </c>
      <c r="S235" s="490"/>
      <c r="T235" s="490">
        <f>Титул!$BF$21*1.5</f>
        <v>0</v>
      </c>
      <c r="U235" s="490"/>
      <c r="V235" s="490">
        <f>Титул!$BG$21*1.5</f>
        <v>0</v>
      </c>
      <c r="W235" s="490"/>
      <c r="X235" s="490">
        <f>Титул!$BH$21*1.5</f>
        <v>6</v>
      </c>
      <c r="Y235" s="485"/>
      <c r="Z235" s="486" t="str">
        <f>'Основні дані'!$B$1</f>
        <v>Е-420с</v>
      </c>
    </row>
    <row r="236" spans="1:26" s="154" customFormat="1" ht="28.5" hidden="1" thickBot="1">
      <c r="A236" s="265"/>
      <c r="B236" s="501" t="s">
        <v>113</v>
      </c>
      <c r="C236" s="496"/>
      <c r="D236" s="496"/>
      <c r="E236" s="497"/>
      <c r="F236" s="492">
        <f t="shared" si="36"/>
        <v>6</v>
      </c>
      <c r="G236" s="492">
        <f t="shared" si="37"/>
        <v>180</v>
      </c>
      <c r="H236" s="492"/>
      <c r="I236" s="492"/>
      <c r="J236" s="492"/>
      <c r="K236" s="492"/>
      <c r="L236" s="492">
        <f>IF(G236-H236=G236-I236-J236-K236,G236-H236,"!ОШИБКА!")</f>
        <v>180</v>
      </c>
      <c r="M236" s="492"/>
      <c r="N236" s="492"/>
      <c r="O236" s="492"/>
      <c r="P236" s="492"/>
      <c r="Q236" s="492"/>
      <c r="R236" s="492"/>
      <c r="S236" s="492"/>
      <c r="T236" s="492"/>
      <c r="U236" s="492"/>
      <c r="V236" s="492"/>
      <c r="W236" s="492"/>
      <c r="X236" s="492">
        <f>Титул!$AS$36+Титул!$AS$37</f>
        <v>6</v>
      </c>
      <c r="Y236" s="363"/>
      <c r="Z236" s="195" t="str">
        <f>'Основні дані'!$B$1</f>
        <v>Е-420с</v>
      </c>
    </row>
    <row r="237" spans="1:26" s="154" customFormat="1" ht="27">
      <c r="A237" s="476" t="s">
        <v>467</v>
      </c>
      <c r="B237" s="477" t="s">
        <v>466</v>
      </c>
      <c r="C237" s="478"/>
      <c r="D237" s="478"/>
      <c r="E237" s="478"/>
      <c r="F237" s="498" t="str">
        <f>IF(SUM(F238:F264)=F$97,F$97,"ОШИБКА")</f>
        <v>ОШИБКА</v>
      </c>
      <c r="G237" s="498" t="str">
        <f>IF(SUM(G238:G264)=G$97,G$97,"ОШИБКА")</f>
        <v>ОШИБКА</v>
      </c>
      <c r="H237" s="488">
        <f aca="true" t="shared" si="38" ref="H237:X237">SUM(H238:H264)</f>
        <v>1256</v>
      </c>
      <c r="I237" s="488">
        <f t="shared" si="38"/>
        <v>864</v>
      </c>
      <c r="J237" s="488">
        <f t="shared" si="38"/>
        <v>344</v>
      </c>
      <c r="K237" s="488">
        <f t="shared" si="38"/>
        <v>48</v>
      </c>
      <c r="L237" s="488">
        <f t="shared" si="38"/>
        <v>1714</v>
      </c>
      <c r="M237" s="488">
        <f t="shared" si="38"/>
        <v>11</v>
      </c>
      <c r="N237" s="488">
        <f t="shared" si="38"/>
        <v>11</v>
      </c>
      <c r="O237" s="488">
        <f t="shared" si="38"/>
        <v>9</v>
      </c>
      <c r="P237" s="488">
        <f t="shared" si="38"/>
        <v>9</v>
      </c>
      <c r="Q237" s="488">
        <f t="shared" si="38"/>
        <v>15</v>
      </c>
      <c r="R237" s="488">
        <f t="shared" si="38"/>
        <v>16</v>
      </c>
      <c r="S237" s="488">
        <f t="shared" si="38"/>
        <v>13</v>
      </c>
      <c r="T237" s="488">
        <f t="shared" si="38"/>
        <v>14</v>
      </c>
      <c r="U237" s="488">
        <f t="shared" si="38"/>
        <v>18</v>
      </c>
      <c r="V237" s="488">
        <f t="shared" si="38"/>
        <v>21</v>
      </c>
      <c r="W237" s="488">
        <f t="shared" si="38"/>
        <v>20</v>
      </c>
      <c r="X237" s="488">
        <f t="shared" si="38"/>
        <v>28</v>
      </c>
      <c r="Y237" s="479"/>
      <c r="Z237" s="195" t="str">
        <f>'Основні дані'!$B$1</f>
        <v>Е-420с</v>
      </c>
    </row>
    <row r="238" spans="1:26" s="154" customFormat="1" ht="52.5">
      <c r="A238" s="432" t="s">
        <v>468</v>
      </c>
      <c r="B238" s="587" t="s">
        <v>1027</v>
      </c>
      <c r="C238" s="588" t="s">
        <v>823</v>
      </c>
      <c r="D238" s="588"/>
      <c r="E238" s="588" t="s">
        <v>74</v>
      </c>
      <c r="F238" s="296">
        <f aca="true" t="shared" si="39" ref="F238:F264">N238+P238+R238+T238+V238+X238</f>
        <v>6</v>
      </c>
      <c r="G238" s="297">
        <f aca="true" t="shared" si="40" ref="G238:G264">F238*30</f>
        <v>180</v>
      </c>
      <c r="H238" s="296">
        <f>(M238*Титул!BC$19)+(O238*Титул!BD$19)+(Q238*Титул!BE$19)+(S238*Титул!BF$19)+(U238*Титул!BG$19)+(W238*Титул!BH$19)</f>
        <v>96</v>
      </c>
      <c r="I238" s="599">
        <v>64</v>
      </c>
      <c r="J238" s="596">
        <v>32</v>
      </c>
      <c r="K238" s="600"/>
      <c r="L238" s="296">
        <f aca="true" t="shared" si="41" ref="L238:L263">IF(H238=I238+J238+K238,G238-H238,"!ОШИБКА!")</f>
        <v>84</v>
      </c>
      <c r="M238" s="596">
        <v>6</v>
      </c>
      <c r="N238" s="596">
        <v>6</v>
      </c>
      <c r="O238" s="596"/>
      <c r="P238" s="596"/>
      <c r="Q238" s="596"/>
      <c r="R238" s="596"/>
      <c r="S238" s="596"/>
      <c r="T238" s="596"/>
      <c r="U238" s="596"/>
      <c r="V238" s="596"/>
      <c r="W238" s="596"/>
      <c r="X238" s="596"/>
      <c r="Y238" s="323">
        <v>134</v>
      </c>
      <c r="Z238" s="195" t="str">
        <f>'Основні дані'!$B$1</f>
        <v>Е-420с</v>
      </c>
    </row>
    <row r="239" spans="1:26" s="154" customFormat="1" ht="52.5">
      <c r="A239" s="432" t="s">
        <v>469</v>
      </c>
      <c r="B239" s="589" t="s">
        <v>1028</v>
      </c>
      <c r="C239" s="590" t="s">
        <v>823</v>
      </c>
      <c r="D239" s="590"/>
      <c r="E239" s="590" t="s">
        <v>74</v>
      </c>
      <c r="F239" s="288">
        <f t="shared" si="39"/>
        <v>5</v>
      </c>
      <c r="G239" s="289">
        <f t="shared" si="40"/>
        <v>150</v>
      </c>
      <c r="H239" s="288">
        <f>(M239*Титул!BC$19)+(O239*Титул!BD$19)+(Q239*Титул!BE$19)+(S239*Титул!BF$19)+(U239*Титул!BG$19)+(W239*Титул!BH$19)</f>
        <v>80</v>
      </c>
      <c r="I239" s="598">
        <v>64</v>
      </c>
      <c r="J239" s="597"/>
      <c r="K239" s="601">
        <v>16</v>
      </c>
      <c r="L239" s="288">
        <f t="shared" si="41"/>
        <v>70</v>
      </c>
      <c r="M239" s="597">
        <v>5</v>
      </c>
      <c r="N239" s="597">
        <v>5</v>
      </c>
      <c r="O239" s="597"/>
      <c r="P239" s="597"/>
      <c r="Q239" s="597"/>
      <c r="R239" s="597"/>
      <c r="S239" s="597"/>
      <c r="T239" s="597"/>
      <c r="U239" s="597"/>
      <c r="V239" s="597"/>
      <c r="W239" s="597"/>
      <c r="X239" s="597"/>
      <c r="Y239" s="323">
        <v>134</v>
      </c>
      <c r="Z239" s="195" t="str">
        <f>'Основні дані'!$B$1</f>
        <v>Е-420с</v>
      </c>
    </row>
    <row r="240" spans="1:26" s="154" customFormat="1" ht="27">
      <c r="A240" s="432" t="s">
        <v>470</v>
      </c>
      <c r="B240" s="589" t="s">
        <v>1029</v>
      </c>
      <c r="C240" s="590" t="s">
        <v>1030</v>
      </c>
      <c r="D240" s="590" t="s">
        <v>90</v>
      </c>
      <c r="E240" s="590" t="s">
        <v>1031</v>
      </c>
      <c r="F240" s="288">
        <f t="shared" si="39"/>
        <v>4</v>
      </c>
      <c r="G240" s="289">
        <f t="shared" si="40"/>
        <v>120</v>
      </c>
      <c r="H240" s="288">
        <f>(M240*Титул!BC$19)+(O240*Титул!BD$19)+(Q240*Титул!BE$19)+(S240*Титул!BF$19)+(U240*Титул!BG$19)+(W240*Титул!BH$19)</f>
        <v>64</v>
      </c>
      <c r="I240" s="598">
        <v>48</v>
      </c>
      <c r="J240" s="597">
        <v>16</v>
      </c>
      <c r="K240" s="601"/>
      <c r="L240" s="288">
        <f t="shared" si="41"/>
        <v>56</v>
      </c>
      <c r="M240" s="598"/>
      <c r="N240" s="597"/>
      <c r="O240" s="597">
        <v>4</v>
      </c>
      <c r="P240" s="597">
        <v>4</v>
      </c>
      <c r="Q240" s="597"/>
      <c r="R240" s="597"/>
      <c r="S240" s="597"/>
      <c r="T240" s="597"/>
      <c r="U240" s="597"/>
      <c r="V240" s="597"/>
      <c r="W240" s="597"/>
      <c r="X240" s="597"/>
      <c r="Y240" s="323">
        <v>134</v>
      </c>
      <c r="Z240" s="195" t="str">
        <f>'Основні дані'!$B$1</f>
        <v>Е-420с</v>
      </c>
    </row>
    <row r="241" spans="1:26" s="154" customFormat="1" ht="27">
      <c r="A241" s="432" t="s">
        <v>471</v>
      </c>
      <c r="B241" s="591" t="s">
        <v>1032</v>
      </c>
      <c r="C241" s="592">
        <v>2</v>
      </c>
      <c r="D241" s="588"/>
      <c r="E241" s="590" t="s">
        <v>74</v>
      </c>
      <c r="F241" s="288">
        <f t="shared" si="39"/>
        <v>5</v>
      </c>
      <c r="G241" s="289">
        <f t="shared" si="40"/>
        <v>150</v>
      </c>
      <c r="H241" s="288">
        <f>(M241*Титул!BC$19)+(O241*Титул!BD$19)+(Q241*Титул!BE$19)+(S241*Титул!BF$19)+(U241*Титул!BG$19)+(W241*Титул!BH$19)</f>
        <v>80</v>
      </c>
      <c r="I241" s="598">
        <v>48</v>
      </c>
      <c r="J241" s="597">
        <v>16</v>
      </c>
      <c r="K241" s="601">
        <v>16</v>
      </c>
      <c r="L241" s="288">
        <f t="shared" si="41"/>
        <v>70</v>
      </c>
      <c r="M241" s="598"/>
      <c r="N241" s="597"/>
      <c r="O241" s="597">
        <v>5</v>
      </c>
      <c r="P241" s="597">
        <v>5</v>
      </c>
      <c r="Q241" s="597"/>
      <c r="R241" s="597"/>
      <c r="S241" s="597"/>
      <c r="T241" s="597"/>
      <c r="U241" s="597"/>
      <c r="V241" s="597"/>
      <c r="W241" s="597"/>
      <c r="X241" s="597"/>
      <c r="Y241" s="323">
        <v>134</v>
      </c>
      <c r="Z241" s="195" t="str">
        <f>'Основні дані'!$B$1</f>
        <v>Е-420с</v>
      </c>
    </row>
    <row r="242" spans="1:26" s="154" customFormat="1" ht="78.75">
      <c r="A242" s="432" t="s">
        <v>472</v>
      </c>
      <c r="B242" s="589" t="s">
        <v>1033</v>
      </c>
      <c r="C242" s="588" t="s">
        <v>812</v>
      </c>
      <c r="D242" s="588"/>
      <c r="E242" s="588" t="s">
        <v>74</v>
      </c>
      <c r="F242" s="288">
        <f t="shared" si="39"/>
        <v>4</v>
      </c>
      <c r="G242" s="289">
        <f t="shared" si="40"/>
        <v>120</v>
      </c>
      <c r="H242" s="288">
        <f>(M242*Титул!BC$19)+(O242*Титул!BD$19)+(Q242*Титул!BE$19)+(S242*Титул!BF$19)+(U242*Титул!BG$19)+(W242*Титул!BH$19)</f>
        <v>64</v>
      </c>
      <c r="I242" s="598">
        <v>48</v>
      </c>
      <c r="J242" s="597"/>
      <c r="K242" s="601">
        <v>16</v>
      </c>
      <c r="L242" s="288">
        <f t="shared" si="41"/>
        <v>56</v>
      </c>
      <c r="M242" s="598"/>
      <c r="N242" s="597"/>
      <c r="O242" s="597"/>
      <c r="P242" s="597"/>
      <c r="Q242" s="597">
        <v>4</v>
      </c>
      <c r="R242" s="597">
        <v>4</v>
      </c>
      <c r="S242" s="597"/>
      <c r="T242" s="597"/>
      <c r="U242" s="597"/>
      <c r="V242" s="597"/>
      <c r="W242" s="597"/>
      <c r="X242" s="597"/>
      <c r="Y242" s="323">
        <v>134</v>
      </c>
      <c r="Z242" s="195" t="str">
        <f>'Основні дані'!$B$1</f>
        <v>Е-420с</v>
      </c>
    </row>
    <row r="243" spans="1:26" s="154" customFormat="1" ht="27">
      <c r="A243" s="432" t="s">
        <v>473</v>
      </c>
      <c r="B243" s="593" t="s">
        <v>1034</v>
      </c>
      <c r="C243" s="590" t="s">
        <v>812</v>
      </c>
      <c r="D243" s="590"/>
      <c r="E243" s="590" t="s">
        <v>1035</v>
      </c>
      <c r="F243" s="288">
        <f t="shared" si="39"/>
        <v>6</v>
      </c>
      <c r="G243" s="289">
        <f t="shared" si="40"/>
        <v>180</v>
      </c>
      <c r="H243" s="288">
        <f>(M243*Титул!BC$19)+(O243*Титул!BD$19)+(Q243*Титул!BE$19)+(S243*Титул!BF$19)+(U243*Титул!BG$19)+(W243*Титул!BH$19)</f>
        <v>80</v>
      </c>
      <c r="I243" s="598">
        <v>48</v>
      </c>
      <c r="J243" s="597">
        <v>32</v>
      </c>
      <c r="K243" s="601"/>
      <c r="L243" s="288">
        <f t="shared" si="41"/>
        <v>100</v>
      </c>
      <c r="M243" s="598"/>
      <c r="N243" s="597"/>
      <c r="O243" s="597"/>
      <c r="P243" s="597"/>
      <c r="Q243" s="597">
        <v>5</v>
      </c>
      <c r="R243" s="597">
        <v>6</v>
      </c>
      <c r="S243" s="597"/>
      <c r="T243" s="597"/>
      <c r="U243" s="597"/>
      <c r="V243" s="597"/>
      <c r="W243" s="597"/>
      <c r="X243" s="597"/>
      <c r="Y243" s="323">
        <v>134</v>
      </c>
      <c r="Z243" s="195" t="str">
        <f>'Основні дані'!$B$1</f>
        <v>Е-420с</v>
      </c>
    </row>
    <row r="244" spans="1:26" s="154" customFormat="1" ht="27">
      <c r="A244" s="432" t="s">
        <v>474</v>
      </c>
      <c r="B244" s="594" t="s">
        <v>1036</v>
      </c>
      <c r="C244" s="590" t="s">
        <v>812</v>
      </c>
      <c r="D244" s="590"/>
      <c r="E244" s="590" t="s">
        <v>74</v>
      </c>
      <c r="F244" s="288">
        <f t="shared" si="39"/>
        <v>6</v>
      </c>
      <c r="G244" s="289">
        <f t="shared" si="40"/>
        <v>180</v>
      </c>
      <c r="H244" s="288">
        <f>(M244*Титул!BC$19)+(O244*Титул!BD$19)+(Q244*Титул!BE$19)+(S244*Титул!BF$19)+(U244*Титул!BG$19)+(W244*Титул!BH$19)</f>
        <v>96</v>
      </c>
      <c r="I244" s="598">
        <v>64</v>
      </c>
      <c r="J244" s="597">
        <v>32</v>
      </c>
      <c r="K244" s="601"/>
      <c r="L244" s="288">
        <f t="shared" si="41"/>
        <v>84</v>
      </c>
      <c r="M244" s="598"/>
      <c r="N244" s="597"/>
      <c r="O244" s="597"/>
      <c r="P244" s="597"/>
      <c r="Q244" s="597">
        <v>6</v>
      </c>
      <c r="R244" s="597">
        <v>6</v>
      </c>
      <c r="S244" s="597"/>
      <c r="T244" s="597"/>
      <c r="U244" s="597"/>
      <c r="V244" s="597"/>
      <c r="W244" s="597"/>
      <c r="X244" s="597"/>
      <c r="Y244" s="323">
        <v>134</v>
      </c>
      <c r="Z244" s="195" t="str">
        <f>'Основні дані'!$B$1</f>
        <v>Е-420с</v>
      </c>
    </row>
    <row r="245" spans="1:26" s="154" customFormat="1" ht="27">
      <c r="A245" s="432" t="s">
        <v>475</v>
      </c>
      <c r="B245" s="594" t="s">
        <v>1037</v>
      </c>
      <c r="C245" s="590" t="s">
        <v>813</v>
      </c>
      <c r="D245" s="590"/>
      <c r="E245" s="590" t="s">
        <v>74</v>
      </c>
      <c r="F245" s="288">
        <f t="shared" si="39"/>
        <v>5</v>
      </c>
      <c r="G245" s="289">
        <f t="shared" si="40"/>
        <v>150</v>
      </c>
      <c r="H245" s="288">
        <f>(M245*Титул!BC$19)+(O245*Титул!BD$19)+(Q245*Титул!BE$19)+(S245*Титул!BF$19)+(U245*Титул!BG$19)+(W245*Титул!BH$19)</f>
        <v>80</v>
      </c>
      <c r="I245" s="598">
        <v>48</v>
      </c>
      <c r="J245" s="597">
        <v>32</v>
      </c>
      <c r="K245" s="601"/>
      <c r="L245" s="288">
        <f t="shared" si="41"/>
        <v>70</v>
      </c>
      <c r="M245" s="598"/>
      <c r="N245" s="597"/>
      <c r="O245" s="597"/>
      <c r="P245" s="597"/>
      <c r="Q245" s="597"/>
      <c r="R245" s="597"/>
      <c r="S245" s="597">
        <v>5</v>
      </c>
      <c r="T245" s="597">
        <v>5</v>
      </c>
      <c r="U245" s="597"/>
      <c r="V245" s="597"/>
      <c r="W245" s="597"/>
      <c r="X245" s="597"/>
      <c r="Y245" s="323">
        <v>134</v>
      </c>
      <c r="Z245" s="195" t="str">
        <f>'Основні дані'!$B$1</f>
        <v>Е-420с</v>
      </c>
    </row>
    <row r="246" spans="1:26" s="154" customFormat="1" ht="27">
      <c r="A246" s="432" t="s">
        <v>476</v>
      </c>
      <c r="B246" s="594" t="s">
        <v>1038</v>
      </c>
      <c r="C246" s="590" t="s">
        <v>813</v>
      </c>
      <c r="D246" s="590"/>
      <c r="E246" s="590" t="s">
        <v>74</v>
      </c>
      <c r="F246" s="288">
        <f t="shared" si="39"/>
        <v>5</v>
      </c>
      <c r="G246" s="289">
        <f t="shared" si="40"/>
        <v>150</v>
      </c>
      <c r="H246" s="288">
        <f>(M246*Титул!BC$19)+(O246*Титул!BD$19)+(Q246*Титул!BE$19)+(S246*Титул!BF$19)+(U246*Титул!BG$19)+(W246*Титул!BH$19)</f>
        <v>64</v>
      </c>
      <c r="I246" s="598">
        <v>48</v>
      </c>
      <c r="J246" s="597">
        <v>16</v>
      </c>
      <c r="K246" s="601"/>
      <c r="L246" s="288">
        <f t="shared" si="41"/>
        <v>86</v>
      </c>
      <c r="M246" s="598"/>
      <c r="N246" s="597"/>
      <c r="O246" s="597"/>
      <c r="P246" s="597"/>
      <c r="Q246" s="597"/>
      <c r="R246" s="597"/>
      <c r="S246" s="597">
        <v>4</v>
      </c>
      <c r="T246" s="597">
        <v>5</v>
      </c>
      <c r="U246" s="597"/>
      <c r="V246" s="597"/>
      <c r="W246" s="597"/>
      <c r="X246" s="597"/>
      <c r="Y246" s="323">
        <v>134</v>
      </c>
      <c r="Z246" s="195" t="str">
        <f>'Основні дані'!$B$1</f>
        <v>Е-420с</v>
      </c>
    </row>
    <row r="247" spans="1:26" s="154" customFormat="1" ht="27">
      <c r="A247" s="432" t="s">
        <v>477</v>
      </c>
      <c r="B247" s="595" t="s">
        <v>1039</v>
      </c>
      <c r="C247" s="590" t="s">
        <v>813</v>
      </c>
      <c r="D247" s="590"/>
      <c r="E247" s="590" t="s">
        <v>83</v>
      </c>
      <c r="F247" s="288">
        <f t="shared" si="39"/>
        <v>4</v>
      </c>
      <c r="G247" s="289">
        <f t="shared" si="40"/>
        <v>120</v>
      </c>
      <c r="H247" s="288">
        <f>(M247*Титул!BC$19)+(O247*Титул!BD$19)+(Q247*Титул!BE$19)+(S247*Титул!BF$19)+(U247*Титул!BG$19)+(W247*Титул!BH$19)</f>
        <v>64</v>
      </c>
      <c r="I247" s="598">
        <v>48</v>
      </c>
      <c r="J247" s="597">
        <v>16</v>
      </c>
      <c r="K247" s="601"/>
      <c r="L247" s="288">
        <f t="shared" si="41"/>
        <v>56</v>
      </c>
      <c r="M247" s="598"/>
      <c r="N247" s="597"/>
      <c r="O247" s="597"/>
      <c r="P247" s="597"/>
      <c r="Q247" s="597"/>
      <c r="R247" s="597"/>
      <c r="S247" s="597">
        <v>4</v>
      </c>
      <c r="T247" s="597">
        <v>4</v>
      </c>
      <c r="U247" s="597"/>
      <c r="V247" s="597"/>
      <c r="W247" s="597"/>
      <c r="X247" s="597"/>
      <c r="Y247" s="323">
        <v>134</v>
      </c>
      <c r="Z247" s="195" t="str">
        <f>'Основні дані'!$B$1</f>
        <v>Е-420с</v>
      </c>
    </row>
    <row r="248" spans="1:26" s="154" customFormat="1" ht="52.5">
      <c r="A248" s="432" t="s">
        <v>478</v>
      </c>
      <c r="B248" s="593" t="s">
        <v>1040</v>
      </c>
      <c r="C248" s="590" t="s">
        <v>814</v>
      </c>
      <c r="D248" s="590"/>
      <c r="E248" s="590" t="s">
        <v>74</v>
      </c>
      <c r="F248" s="288">
        <f t="shared" si="39"/>
        <v>4</v>
      </c>
      <c r="G248" s="289">
        <f t="shared" si="40"/>
        <v>120</v>
      </c>
      <c r="H248" s="288">
        <f>(M248*Титул!BC$19)+(O248*Титул!BD$19)+(Q248*Титул!BE$19)+(S248*Титул!BF$19)+(U248*Титул!BG$19)+(W248*Титул!BH$19)</f>
        <v>64</v>
      </c>
      <c r="I248" s="598">
        <v>48</v>
      </c>
      <c r="J248" s="597">
        <v>16</v>
      </c>
      <c r="K248" s="601"/>
      <c r="L248" s="288">
        <f t="shared" si="41"/>
        <v>56</v>
      </c>
      <c r="M248" s="598"/>
      <c r="N248" s="597"/>
      <c r="O248" s="597"/>
      <c r="P248" s="597"/>
      <c r="Q248" s="597"/>
      <c r="R248" s="597"/>
      <c r="S248" s="597"/>
      <c r="T248" s="597"/>
      <c r="U248" s="597">
        <v>4</v>
      </c>
      <c r="V248" s="597">
        <v>4</v>
      </c>
      <c r="W248" s="597"/>
      <c r="X248" s="597"/>
      <c r="Y248" s="323">
        <v>134</v>
      </c>
      <c r="Z248" s="195" t="str">
        <f>'Основні дані'!$B$1</f>
        <v>Е-420с</v>
      </c>
    </row>
    <row r="249" spans="1:26" s="154" customFormat="1" ht="27">
      <c r="A249" s="432" t="s">
        <v>479</v>
      </c>
      <c r="B249" s="593" t="s">
        <v>1041</v>
      </c>
      <c r="C249" s="590" t="s">
        <v>814</v>
      </c>
      <c r="D249" s="590"/>
      <c r="E249" s="590" t="s">
        <v>83</v>
      </c>
      <c r="F249" s="288">
        <f t="shared" si="39"/>
        <v>6</v>
      </c>
      <c r="G249" s="289">
        <f t="shared" si="40"/>
        <v>180</v>
      </c>
      <c r="H249" s="288">
        <f>(M249*Титул!BC$19)+(O249*Титул!BD$19)+(Q249*Титул!BE$19)+(S249*Титул!BF$19)+(U249*Титул!BG$19)+(W249*Титул!BH$19)</f>
        <v>80</v>
      </c>
      <c r="I249" s="598">
        <v>48</v>
      </c>
      <c r="J249" s="597">
        <v>32</v>
      </c>
      <c r="K249" s="601"/>
      <c r="L249" s="288">
        <f t="shared" si="41"/>
        <v>100</v>
      </c>
      <c r="M249" s="598"/>
      <c r="N249" s="597"/>
      <c r="O249" s="597"/>
      <c r="P249" s="597"/>
      <c r="Q249" s="597"/>
      <c r="R249" s="597"/>
      <c r="S249" s="597"/>
      <c r="T249" s="597"/>
      <c r="U249" s="597">
        <v>5</v>
      </c>
      <c r="V249" s="597">
        <v>6</v>
      </c>
      <c r="W249" s="597"/>
      <c r="X249" s="597"/>
      <c r="Y249" s="323">
        <v>134</v>
      </c>
      <c r="Z249" s="195" t="str">
        <f>'Основні дані'!$B$1</f>
        <v>Е-420с</v>
      </c>
    </row>
    <row r="250" spans="1:26" s="154" customFormat="1" ht="52.5">
      <c r="A250" s="432" t="s">
        <v>480</v>
      </c>
      <c r="B250" s="594" t="s">
        <v>1042</v>
      </c>
      <c r="C250" s="590" t="s">
        <v>814</v>
      </c>
      <c r="D250" s="590"/>
      <c r="E250" s="590" t="s">
        <v>74</v>
      </c>
      <c r="F250" s="288">
        <f t="shared" si="39"/>
        <v>6</v>
      </c>
      <c r="G250" s="289">
        <f t="shared" si="40"/>
        <v>180</v>
      </c>
      <c r="H250" s="288">
        <f>(M250*Титул!BC$19)+(O250*Титул!BD$19)+(Q250*Титул!BE$19)+(S250*Титул!BF$19)+(U250*Титул!BG$19)+(W250*Титул!BH$19)</f>
        <v>80</v>
      </c>
      <c r="I250" s="598">
        <v>48</v>
      </c>
      <c r="J250" s="597">
        <v>32</v>
      </c>
      <c r="K250" s="601"/>
      <c r="L250" s="288">
        <f t="shared" si="41"/>
        <v>100</v>
      </c>
      <c r="M250" s="598"/>
      <c r="N250" s="597"/>
      <c r="O250" s="597"/>
      <c r="P250" s="597"/>
      <c r="Q250" s="597"/>
      <c r="R250" s="597"/>
      <c r="S250" s="597"/>
      <c r="T250" s="597"/>
      <c r="U250" s="597">
        <v>5</v>
      </c>
      <c r="V250" s="597">
        <v>6</v>
      </c>
      <c r="W250" s="597"/>
      <c r="X250" s="597"/>
      <c r="Y250" s="323">
        <v>134</v>
      </c>
      <c r="Z250" s="195" t="str">
        <f>'Основні дані'!$B$1</f>
        <v>Е-420с</v>
      </c>
    </row>
    <row r="251" spans="1:26" s="154" customFormat="1" ht="52.5">
      <c r="A251" s="432" t="s">
        <v>481</v>
      </c>
      <c r="B251" s="593" t="s">
        <v>1043</v>
      </c>
      <c r="C251" s="590" t="s">
        <v>814</v>
      </c>
      <c r="D251" s="590"/>
      <c r="E251" s="590" t="s">
        <v>74</v>
      </c>
      <c r="F251" s="288">
        <f t="shared" si="39"/>
        <v>5</v>
      </c>
      <c r="G251" s="289">
        <f t="shared" si="40"/>
        <v>150</v>
      </c>
      <c r="H251" s="288">
        <f>(M251*Титул!BC$19)+(O251*Титул!BD$19)+(Q251*Титул!BE$19)+(S251*Титул!BF$19)+(U251*Титул!BG$19)+(W251*Титул!BH$19)</f>
        <v>64</v>
      </c>
      <c r="I251" s="598">
        <v>32</v>
      </c>
      <c r="J251" s="597">
        <v>32</v>
      </c>
      <c r="K251" s="601"/>
      <c r="L251" s="288">
        <f t="shared" si="41"/>
        <v>86</v>
      </c>
      <c r="M251" s="598"/>
      <c r="N251" s="597"/>
      <c r="O251" s="597"/>
      <c r="P251" s="597"/>
      <c r="Q251" s="597"/>
      <c r="R251" s="597"/>
      <c r="S251" s="597"/>
      <c r="T251" s="597"/>
      <c r="U251" s="597">
        <v>4</v>
      </c>
      <c r="V251" s="597">
        <v>5</v>
      </c>
      <c r="W251" s="597"/>
      <c r="X251" s="597"/>
      <c r="Y251" s="323">
        <v>134</v>
      </c>
      <c r="Z251" s="195" t="str">
        <f>'Основні дані'!$B$1</f>
        <v>Е-420с</v>
      </c>
    </row>
    <row r="252" spans="1:26" s="154" customFormat="1" ht="52.5">
      <c r="A252" s="432" t="s">
        <v>482</v>
      </c>
      <c r="B252" s="594" t="s">
        <v>1044</v>
      </c>
      <c r="C252" s="590" t="s">
        <v>811</v>
      </c>
      <c r="D252" s="590"/>
      <c r="E252" s="590" t="s">
        <v>74</v>
      </c>
      <c r="F252" s="288">
        <f t="shared" si="39"/>
        <v>4</v>
      </c>
      <c r="G252" s="289">
        <f t="shared" si="40"/>
        <v>120</v>
      </c>
      <c r="H252" s="288">
        <f>(M252*Титул!BC$19)+(O252*Титул!BD$19)+(Q252*Титул!BE$19)+(S252*Титул!BF$19)+(U252*Титул!BG$19)+(W252*Титул!BH$19)</f>
        <v>50</v>
      </c>
      <c r="I252" s="598">
        <v>40</v>
      </c>
      <c r="J252" s="597">
        <v>10</v>
      </c>
      <c r="K252" s="601"/>
      <c r="L252" s="288">
        <f t="shared" si="41"/>
        <v>70</v>
      </c>
      <c r="M252" s="598"/>
      <c r="N252" s="597"/>
      <c r="O252" s="597"/>
      <c r="P252" s="597"/>
      <c r="Q252" s="597"/>
      <c r="R252" s="597"/>
      <c r="S252" s="597"/>
      <c r="T252" s="597"/>
      <c r="U252" s="597"/>
      <c r="V252" s="597"/>
      <c r="W252" s="597">
        <v>5</v>
      </c>
      <c r="X252" s="597">
        <v>4</v>
      </c>
      <c r="Y252" s="323">
        <v>134</v>
      </c>
      <c r="Z252" s="195" t="str">
        <f>'Основні дані'!$B$1</f>
        <v>Е-420с</v>
      </c>
    </row>
    <row r="253" spans="1:26" s="154" customFormat="1" ht="52.5">
      <c r="A253" s="432" t="s">
        <v>483</v>
      </c>
      <c r="B253" s="594" t="s">
        <v>1045</v>
      </c>
      <c r="C253" s="590" t="s">
        <v>811</v>
      </c>
      <c r="D253" s="590"/>
      <c r="E253" s="590" t="s">
        <v>74</v>
      </c>
      <c r="F253" s="288">
        <f t="shared" si="39"/>
        <v>4</v>
      </c>
      <c r="G253" s="289">
        <f t="shared" si="40"/>
        <v>120</v>
      </c>
      <c r="H253" s="288">
        <f>(M253*Титул!BC$19)+(O253*Титул!BD$19)+(Q253*Титул!BE$19)+(S253*Титул!BF$19)+(U253*Титул!BG$19)+(W253*Титул!BH$19)</f>
        <v>50</v>
      </c>
      <c r="I253" s="598">
        <v>40</v>
      </c>
      <c r="J253" s="597">
        <v>10</v>
      </c>
      <c r="K253" s="601"/>
      <c r="L253" s="288">
        <f t="shared" si="41"/>
        <v>70</v>
      </c>
      <c r="M253" s="598"/>
      <c r="N253" s="597"/>
      <c r="O253" s="597"/>
      <c r="P253" s="597"/>
      <c r="Q253" s="597"/>
      <c r="R253" s="597"/>
      <c r="S253" s="597"/>
      <c r="T253" s="597"/>
      <c r="U253" s="597"/>
      <c r="V253" s="597"/>
      <c r="W253" s="597">
        <v>5</v>
      </c>
      <c r="X253" s="597">
        <v>4</v>
      </c>
      <c r="Y253" s="323">
        <v>134</v>
      </c>
      <c r="Z253" s="195" t="str">
        <f>'Основні дані'!$B$1</f>
        <v>Е-420с</v>
      </c>
    </row>
    <row r="254" spans="1:26" s="154" customFormat="1" ht="52.5">
      <c r="A254" s="432" t="s">
        <v>484</v>
      </c>
      <c r="B254" s="593" t="s">
        <v>1046</v>
      </c>
      <c r="C254" s="590" t="s">
        <v>811</v>
      </c>
      <c r="D254" s="590"/>
      <c r="E254" s="590" t="s">
        <v>74</v>
      </c>
      <c r="F254" s="288">
        <f t="shared" si="39"/>
        <v>4</v>
      </c>
      <c r="G254" s="289">
        <f t="shared" si="40"/>
        <v>120</v>
      </c>
      <c r="H254" s="288">
        <f>(M254*Титул!BC$19)+(O254*Титул!BD$19)+(Q254*Титул!BE$19)+(S254*Титул!BF$19)+(U254*Титул!BG$19)+(W254*Титул!BH$19)</f>
        <v>50</v>
      </c>
      <c r="I254" s="598">
        <v>40</v>
      </c>
      <c r="J254" s="597">
        <v>10</v>
      </c>
      <c r="K254" s="601"/>
      <c r="L254" s="288">
        <f t="shared" si="41"/>
        <v>70</v>
      </c>
      <c r="M254" s="598"/>
      <c r="N254" s="597"/>
      <c r="O254" s="597"/>
      <c r="P254" s="597"/>
      <c r="Q254" s="597"/>
      <c r="R254" s="597"/>
      <c r="S254" s="597"/>
      <c r="T254" s="597"/>
      <c r="U254" s="597"/>
      <c r="V254" s="597"/>
      <c r="W254" s="597">
        <v>5</v>
      </c>
      <c r="X254" s="597">
        <v>4</v>
      </c>
      <c r="Y254" s="323">
        <v>134</v>
      </c>
      <c r="Z254" s="195" t="str">
        <f>'Основні дані'!$B$1</f>
        <v>Е-420с</v>
      </c>
    </row>
    <row r="255" spans="1:26" s="154" customFormat="1" ht="27">
      <c r="A255" s="432" t="s">
        <v>485</v>
      </c>
      <c r="B255" s="594" t="s">
        <v>1047</v>
      </c>
      <c r="C255" s="590" t="s">
        <v>811</v>
      </c>
      <c r="D255" s="590"/>
      <c r="E255" s="590" t="s">
        <v>74</v>
      </c>
      <c r="F255" s="288">
        <f t="shared" si="39"/>
        <v>4</v>
      </c>
      <c r="G255" s="289">
        <f t="shared" si="40"/>
        <v>120</v>
      </c>
      <c r="H255" s="288">
        <f>(M255*Титул!BC$19)+(O255*Титул!BD$19)+(Q255*Титул!BE$19)+(S255*Титул!BF$19)+(U255*Титул!BG$19)+(W255*Титул!BH$19)</f>
        <v>50</v>
      </c>
      <c r="I255" s="598">
        <v>40</v>
      </c>
      <c r="J255" s="597">
        <v>10</v>
      </c>
      <c r="K255" s="601"/>
      <c r="L255" s="288">
        <f t="shared" si="41"/>
        <v>70</v>
      </c>
      <c r="M255" s="598"/>
      <c r="N255" s="597"/>
      <c r="O255" s="597"/>
      <c r="P255" s="597"/>
      <c r="Q255" s="597"/>
      <c r="R255" s="597"/>
      <c r="S255" s="597"/>
      <c r="T255" s="597"/>
      <c r="U255" s="597"/>
      <c r="V255" s="597"/>
      <c r="W255" s="597">
        <v>5</v>
      </c>
      <c r="X255" s="597">
        <v>4</v>
      </c>
      <c r="Y255" s="323">
        <v>134</v>
      </c>
      <c r="Z255" s="195" t="str">
        <f>'Основні дані'!$B$1</f>
        <v>Е-420с</v>
      </c>
    </row>
    <row r="256" spans="1:26" s="154" customFormat="1" ht="30" hidden="1">
      <c r="A256" s="432" t="s">
        <v>486</v>
      </c>
      <c r="B256" s="418"/>
      <c r="C256" s="327"/>
      <c r="D256" s="327"/>
      <c r="E256" s="327"/>
      <c r="F256" s="288">
        <f t="shared" si="39"/>
        <v>0</v>
      </c>
      <c r="G256" s="289">
        <f t="shared" si="40"/>
        <v>0</v>
      </c>
      <c r="H256" s="288">
        <f>(M256*Титул!BC$19)+(O256*Титул!BD$19)+(Q256*Титул!BE$19)+(S256*Титул!BF$19)+(U256*Титул!BG$19)+(W256*Титул!BH$19)</f>
        <v>0</v>
      </c>
      <c r="I256" s="290"/>
      <c r="J256" s="291"/>
      <c r="K256" s="292"/>
      <c r="L256" s="288">
        <f t="shared" si="41"/>
        <v>0</v>
      </c>
      <c r="M256" s="290"/>
      <c r="N256" s="291"/>
      <c r="O256" s="291"/>
      <c r="P256" s="291"/>
      <c r="Q256" s="291"/>
      <c r="R256" s="291"/>
      <c r="S256" s="291"/>
      <c r="T256" s="291"/>
      <c r="U256" s="291"/>
      <c r="V256" s="291"/>
      <c r="W256" s="291"/>
      <c r="X256" s="291"/>
      <c r="Y256" s="323">
        <v>134</v>
      </c>
      <c r="Z256" s="195" t="str">
        <f>'Основні дані'!$B$1</f>
        <v>Е-420с</v>
      </c>
    </row>
    <row r="257" spans="1:26" s="154" customFormat="1" ht="30" hidden="1">
      <c r="A257" s="432" t="s">
        <v>487</v>
      </c>
      <c r="B257" s="418"/>
      <c r="C257" s="327"/>
      <c r="D257" s="327"/>
      <c r="E257" s="327"/>
      <c r="F257" s="288">
        <f t="shared" si="39"/>
        <v>0</v>
      </c>
      <c r="G257" s="289">
        <f t="shared" si="40"/>
        <v>0</v>
      </c>
      <c r="H257" s="288">
        <f>(M257*Титул!BC$19)+(O257*Титул!BD$19)+(Q257*Титул!BE$19)+(S257*Титул!BF$19)+(U257*Титул!BG$19)+(W257*Титул!BH$19)</f>
        <v>0</v>
      </c>
      <c r="I257" s="290"/>
      <c r="J257" s="291"/>
      <c r="K257" s="292"/>
      <c r="L257" s="288">
        <f t="shared" si="41"/>
        <v>0</v>
      </c>
      <c r="M257" s="290"/>
      <c r="N257" s="291"/>
      <c r="O257" s="291"/>
      <c r="P257" s="291"/>
      <c r="Q257" s="291"/>
      <c r="R257" s="291"/>
      <c r="S257" s="291"/>
      <c r="T257" s="291"/>
      <c r="U257" s="291"/>
      <c r="V257" s="291"/>
      <c r="W257" s="291"/>
      <c r="X257" s="291"/>
      <c r="Y257" s="323">
        <v>134</v>
      </c>
      <c r="Z257" s="195" t="str">
        <f>'Основні дані'!$B$1</f>
        <v>Е-420с</v>
      </c>
    </row>
    <row r="258" spans="1:26" s="154" customFormat="1" ht="30" hidden="1">
      <c r="A258" s="432" t="s">
        <v>488</v>
      </c>
      <c r="B258" s="416"/>
      <c r="C258" s="415"/>
      <c r="D258" s="326"/>
      <c r="E258" s="326"/>
      <c r="F258" s="288">
        <f t="shared" si="39"/>
        <v>0</v>
      </c>
      <c r="G258" s="289">
        <f t="shared" si="40"/>
        <v>0</v>
      </c>
      <c r="H258" s="288">
        <f>(M258*Титул!BC$19)+(O258*Титул!BD$19)+(Q258*Титул!BE$19)+(S258*Титул!BF$19)+(U258*Титул!BG$19)+(W258*Титул!BH$19)</f>
        <v>0</v>
      </c>
      <c r="I258" s="290"/>
      <c r="J258" s="291"/>
      <c r="K258" s="292"/>
      <c r="L258" s="288">
        <f t="shared" si="41"/>
        <v>0</v>
      </c>
      <c r="M258" s="290"/>
      <c r="N258" s="291"/>
      <c r="O258" s="291"/>
      <c r="P258" s="291"/>
      <c r="Q258" s="291"/>
      <c r="R258" s="291"/>
      <c r="S258" s="291"/>
      <c r="T258" s="291"/>
      <c r="U258" s="291"/>
      <c r="V258" s="291"/>
      <c r="W258" s="291"/>
      <c r="X258" s="291"/>
      <c r="Y258" s="323">
        <v>134</v>
      </c>
      <c r="Z258" s="195" t="str">
        <f>'Основні дані'!$B$1</f>
        <v>Е-420с</v>
      </c>
    </row>
    <row r="259" spans="1:26" s="154" customFormat="1" ht="30" hidden="1">
      <c r="A259" s="432" t="s">
        <v>489</v>
      </c>
      <c r="B259" s="417"/>
      <c r="C259" s="415"/>
      <c r="D259" s="326"/>
      <c r="E259" s="326"/>
      <c r="F259" s="288">
        <f t="shared" si="39"/>
        <v>0</v>
      </c>
      <c r="G259" s="289">
        <f t="shared" si="40"/>
        <v>0</v>
      </c>
      <c r="H259" s="288">
        <f>(M259*Титул!BC$19)+(O259*Титул!BD$19)+(Q259*Титул!BE$19)+(S259*Титул!BF$19)+(U259*Титул!BG$19)+(W259*Титул!BH$19)</f>
        <v>0</v>
      </c>
      <c r="I259" s="290"/>
      <c r="J259" s="291"/>
      <c r="K259" s="292"/>
      <c r="L259" s="288">
        <f t="shared" si="41"/>
        <v>0</v>
      </c>
      <c r="M259" s="290"/>
      <c r="N259" s="291"/>
      <c r="O259" s="291"/>
      <c r="P259" s="291"/>
      <c r="Q259" s="291"/>
      <c r="R259" s="291"/>
      <c r="S259" s="291"/>
      <c r="T259" s="291"/>
      <c r="U259" s="291"/>
      <c r="V259" s="291"/>
      <c r="W259" s="291"/>
      <c r="X259" s="291"/>
      <c r="Y259" s="323">
        <v>134</v>
      </c>
      <c r="Z259" s="195" t="str">
        <f>'Основні дані'!$B$1</f>
        <v>Е-420с</v>
      </c>
    </row>
    <row r="260" spans="1:26" s="154" customFormat="1" ht="30" hidden="1">
      <c r="A260" s="432" t="s">
        <v>490</v>
      </c>
      <c r="B260" s="418"/>
      <c r="C260" s="415"/>
      <c r="D260" s="327"/>
      <c r="E260" s="326"/>
      <c r="F260" s="288">
        <f t="shared" si="39"/>
        <v>0</v>
      </c>
      <c r="G260" s="289">
        <f t="shared" si="40"/>
        <v>0</v>
      </c>
      <c r="H260" s="288">
        <f>(M260*Титул!BC$19)+(O260*Титул!BD$19)+(Q260*Титул!BE$19)+(S260*Титул!BF$19)+(U260*Титул!BG$19)+(W260*Титул!BH$19)</f>
        <v>0</v>
      </c>
      <c r="I260" s="290"/>
      <c r="J260" s="291"/>
      <c r="K260" s="292"/>
      <c r="L260" s="288">
        <f t="shared" si="41"/>
        <v>0</v>
      </c>
      <c r="M260" s="290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  <c r="Y260" s="323">
        <v>134</v>
      </c>
      <c r="Z260" s="195" t="str">
        <f>'Основні дані'!$B$1</f>
        <v>Е-420с</v>
      </c>
    </row>
    <row r="261" spans="1:26" s="154" customFormat="1" ht="30" hidden="1">
      <c r="A261" s="432" t="s">
        <v>491</v>
      </c>
      <c r="B261" s="418"/>
      <c r="C261" s="415"/>
      <c r="D261" s="327"/>
      <c r="E261" s="326"/>
      <c r="F261" s="288">
        <f t="shared" si="39"/>
        <v>0</v>
      </c>
      <c r="G261" s="289">
        <f t="shared" si="40"/>
        <v>0</v>
      </c>
      <c r="H261" s="288">
        <f>(M261*Титул!BC$19)+(O261*Титул!BD$19)+(Q261*Титул!BE$19)+(S261*Титул!BF$19)+(U261*Титул!BG$19)+(W261*Титул!BH$19)</f>
        <v>0</v>
      </c>
      <c r="I261" s="290"/>
      <c r="J261" s="291"/>
      <c r="K261" s="292"/>
      <c r="L261" s="288">
        <f t="shared" si="41"/>
        <v>0</v>
      </c>
      <c r="M261" s="290"/>
      <c r="N261" s="291"/>
      <c r="O261" s="291"/>
      <c r="P261" s="291"/>
      <c r="Q261" s="291"/>
      <c r="R261" s="291"/>
      <c r="S261" s="291"/>
      <c r="T261" s="291"/>
      <c r="U261" s="291"/>
      <c r="V261" s="291"/>
      <c r="W261" s="291"/>
      <c r="X261" s="291"/>
      <c r="Y261" s="323">
        <v>134</v>
      </c>
      <c r="Z261" s="195" t="str">
        <f>'Основні дані'!$B$1</f>
        <v>Е-420с</v>
      </c>
    </row>
    <row r="262" spans="1:26" s="154" customFormat="1" ht="30" hidden="1">
      <c r="A262" s="432" t="s">
        <v>492</v>
      </c>
      <c r="B262" s="480"/>
      <c r="C262" s="481"/>
      <c r="D262" s="482"/>
      <c r="E262" s="483"/>
      <c r="F262" s="301">
        <f t="shared" si="39"/>
        <v>0</v>
      </c>
      <c r="G262" s="302">
        <f t="shared" si="40"/>
        <v>0</v>
      </c>
      <c r="H262" s="301">
        <f>(M262*Титул!BC$19)+(O262*Титул!BD$19)+(Q262*Титул!BE$19)+(S262*Титул!BF$19)+(U262*Титул!BG$19)+(W262*Титул!BH$19)</f>
        <v>0</v>
      </c>
      <c r="I262" s="293"/>
      <c r="J262" s="294"/>
      <c r="K262" s="295"/>
      <c r="L262" s="301">
        <f t="shared" si="41"/>
        <v>0</v>
      </c>
      <c r="M262" s="293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323">
        <v>134</v>
      </c>
      <c r="Z262" s="195" t="str">
        <f>'Основні дані'!$B$1</f>
        <v>Е-420с</v>
      </c>
    </row>
    <row r="263" spans="1:26" s="487" customFormat="1" ht="28.5" thickBot="1">
      <c r="A263" s="484"/>
      <c r="B263" s="500" t="s">
        <v>32</v>
      </c>
      <c r="C263" s="494"/>
      <c r="D263" s="499" t="s">
        <v>811</v>
      </c>
      <c r="E263" s="495"/>
      <c r="F263" s="489">
        <f t="shared" si="39"/>
        <v>6</v>
      </c>
      <c r="G263" s="490">
        <f t="shared" si="40"/>
        <v>180</v>
      </c>
      <c r="H263" s="490">
        <f>(M263*Титул!BC$19)+(O263*Титул!BD$19)+(Q263*Титул!BE$19)+(S263*Титул!BF$19)+(U263*Титул!BG$19)+(W263*Титул!BH$19)</f>
        <v>0</v>
      </c>
      <c r="I263" s="490"/>
      <c r="J263" s="490"/>
      <c r="K263" s="490"/>
      <c r="L263" s="490">
        <f t="shared" si="41"/>
        <v>180</v>
      </c>
      <c r="M263" s="490"/>
      <c r="N263" s="490">
        <f>Титул!$BC$21*1.5</f>
        <v>0</v>
      </c>
      <c r="O263" s="490"/>
      <c r="P263" s="490">
        <f>Титул!$BD$21*1.5</f>
        <v>0</v>
      </c>
      <c r="Q263" s="490"/>
      <c r="R263" s="490">
        <f>Титул!$BE$21*1.5</f>
        <v>0</v>
      </c>
      <c r="S263" s="490"/>
      <c r="T263" s="490">
        <f>Титул!$BF$21*1.5</f>
        <v>0</v>
      </c>
      <c r="U263" s="490"/>
      <c r="V263" s="490">
        <f>Титул!$BG$21*1.5</f>
        <v>0</v>
      </c>
      <c r="W263" s="490"/>
      <c r="X263" s="490">
        <f>Титул!$BH$21*1.5</f>
        <v>6</v>
      </c>
      <c r="Y263" s="323">
        <v>134</v>
      </c>
      <c r="Z263" s="486" t="str">
        <f>'Основні дані'!$B$1</f>
        <v>Е-420с</v>
      </c>
    </row>
    <row r="264" spans="1:26" s="154" customFormat="1" ht="28.5" thickBot="1">
      <c r="A264" s="265"/>
      <c r="B264" s="501" t="s">
        <v>113</v>
      </c>
      <c r="C264" s="496"/>
      <c r="D264" s="496"/>
      <c r="E264" s="497"/>
      <c r="F264" s="492">
        <f t="shared" si="39"/>
        <v>6</v>
      </c>
      <c r="G264" s="492">
        <f t="shared" si="40"/>
        <v>180</v>
      </c>
      <c r="H264" s="492"/>
      <c r="I264" s="492"/>
      <c r="J264" s="492"/>
      <c r="K264" s="492"/>
      <c r="L264" s="492">
        <f>IF(G264-H264=G264-I264-J264-K264,G264-H264,"!ОШИБКА!")</f>
        <v>180</v>
      </c>
      <c r="M264" s="492"/>
      <c r="N264" s="492"/>
      <c r="O264" s="492"/>
      <c r="P264" s="492"/>
      <c r="Q264" s="492"/>
      <c r="R264" s="492"/>
      <c r="S264" s="492"/>
      <c r="T264" s="492"/>
      <c r="U264" s="492"/>
      <c r="V264" s="492"/>
      <c r="W264" s="492"/>
      <c r="X264" s="492">
        <f>Титул!$AS$36+Титул!$AS$37</f>
        <v>6</v>
      </c>
      <c r="Y264" s="323">
        <v>134</v>
      </c>
      <c r="Z264" s="195" t="str">
        <f>'Основні дані'!$B$1</f>
        <v>Е-420с</v>
      </c>
    </row>
    <row r="265" spans="1:26" s="154" customFormat="1" ht="27" hidden="1">
      <c r="A265" s="476" t="s">
        <v>494</v>
      </c>
      <c r="B265" s="477" t="s">
        <v>493</v>
      </c>
      <c r="C265" s="478"/>
      <c r="D265" s="478"/>
      <c r="E265" s="478"/>
      <c r="F265" s="498">
        <f>IF(SUM(F266:F292)=F$97,F$97,"ОШИБКА")</f>
        <v>12</v>
      </c>
      <c r="G265" s="498">
        <f>IF(SUM(G266:G292)=G$97,G$97,"ОШИБКА")</f>
        <v>360</v>
      </c>
      <c r="H265" s="488">
        <f aca="true" t="shared" si="42" ref="H265:X265">SUM(H266:H292)</f>
        <v>0</v>
      </c>
      <c r="I265" s="488">
        <f t="shared" si="42"/>
        <v>0</v>
      </c>
      <c r="J265" s="488">
        <f t="shared" si="42"/>
        <v>0</v>
      </c>
      <c r="K265" s="488">
        <f t="shared" si="42"/>
        <v>0</v>
      </c>
      <c r="L265" s="488">
        <f t="shared" si="42"/>
        <v>360</v>
      </c>
      <c r="M265" s="488">
        <f t="shared" si="42"/>
        <v>0</v>
      </c>
      <c r="N265" s="488">
        <f t="shared" si="42"/>
        <v>0</v>
      </c>
      <c r="O265" s="488">
        <f t="shared" si="42"/>
        <v>0</v>
      </c>
      <c r="P265" s="488">
        <f t="shared" si="42"/>
        <v>0</v>
      </c>
      <c r="Q265" s="488">
        <f t="shared" si="42"/>
        <v>0</v>
      </c>
      <c r="R265" s="488">
        <f t="shared" si="42"/>
        <v>0</v>
      </c>
      <c r="S265" s="488">
        <f t="shared" si="42"/>
        <v>0</v>
      </c>
      <c r="T265" s="488">
        <f t="shared" si="42"/>
        <v>0</v>
      </c>
      <c r="U265" s="488">
        <f t="shared" si="42"/>
        <v>0</v>
      </c>
      <c r="V265" s="488">
        <f t="shared" si="42"/>
        <v>0</v>
      </c>
      <c r="W265" s="488">
        <f t="shared" si="42"/>
        <v>0</v>
      </c>
      <c r="X265" s="488">
        <f t="shared" si="42"/>
        <v>12</v>
      </c>
      <c r="Y265" s="479"/>
      <c r="Z265" s="195" t="str">
        <f>'Основні дані'!$B$1</f>
        <v>Е-420с</v>
      </c>
    </row>
    <row r="266" spans="1:26" s="154" customFormat="1" ht="30" hidden="1">
      <c r="A266" s="432" t="s">
        <v>495</v>
      </c>
      <c r="B266" s="416"/>
      <c r="C266" s="475"/>
      <c r="D266" s="475"/>
      <c r="E266" s="475"/>
      <c r="F266" s="296">
        <f aca="true" t="shared" si="43" ref="F266:F292">N266+P266+R266+T266+V266+X266</f>
        <v>0</v>
      </c>
      <c r="G266" s="297">
        <f aca="true" t="shared" si="44" ref="G266:G292">F266*30</f>
        <v>0</v>
      </c>
      <c r="H266" s="296">
        <f>(M266*Титул!BC$19)+(O266*Титул!BD$19)+(Q266*Титул!BE$19)+(S266*Титул!BF$19)+(U266*Титул!BG$19)+(W266*Титул!BH$19)</f>
        <v>0</v>
      </c>
      <c r="I266" s="298"/>
      <c r="J266" s="299"/>
      <c r="K266" s="300"/>
      <c r="L266" s="296">
        <f aca="true" t="shared" si="45" ref="L266:L291">IF(H266=I266+J266+K266,G266-H266,"!ОШИБКА!")</f>
        <v>0</v>
      </c>
      <c r="M266" s="298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473"/>
      <c r="Z266" s="195" t="str">
        <f>'Основні дані'!$B$1</f>
        <v>Е-420с</v>
      </c>
    </row>
    <row r="267" spans="1:26" s="154" customFormat="1" ht="30" hidden="1">
      <c r="A267" s="432" t="s">
        <v>496</v>
      </c>
      <c r="B267" s="414"/>
      <c r="C267" s="415"/>
      <c r="D267" s="415"/>
      <c r="E267" s="415"/>
      <c r="F267" s="288">
        <f t="shared" si="43"/>
        <v>0</v>
      </c>
      <c r="G267" s="289">
        <f t="shared" si="44"/>
        <v>0</v>
      </c>
      <c r="H267" s="288">
        <f>(M267*Титул!BC$19)+(O267*Титул!BD$19)+(Q267*Титул!BE$19)+(S267*Титул!BF$19)+(U267*Титул!BG$19)+(W267*Титул!BH$19)</f>
        <v>0</v>
      </c>
      <c r="I267" s="290"/>
      <c r="J267" s="291"/>
      <c r="K267" s="292"/>
      <c r="L267" s="288">
        <f t="shared" si="45"/>
        <v>0</v>
      </c>
      <c r="M267" s="290"/>
      <c r="N267" s="291"/>
      <c r="O267" s="291"/>
      <c r="P267" s="291"/>
      <c r="Q267" s="291"/>
      <c r="R267" s="291"/>
      <c r="S267" s="291"/>
      <c r="T267" s="291"/>
      <c r="U267" s="291"/>
      <c r="V267" s="291"/>
      <c r="W267" s="291"/>
      <c r="X267" s="291"/>
      <c r="Y267" s="474"/>
      <c r="Z267" s="195" t="str">
        <f>'Основні дані'!$B$1</f>
        <v>Е-420с</v>
      </c>
    </row>
    <row r="268" spans="1:26" s="154" customFormat="1" ht="30" hidden="1">
      <c r="A268" s="432" t="s">
        <v>497</v>
      </c>
      <c r="B268" s="414"/>
      <c r="C268" s="415"/>
      <c r="D268" s="415"/>
      <c r="E268" s="415"/>
      <c r="F268" s="288">
        <f t="shared" si="43"/>
        <v>0</v>
      </c>
      <c r="G268" s="289">
        <f t="shared" si="44"/>
        <v>0</v>
      </c>
      <c r="H268" s="288">
        <f>(M268*Титул!BC$19)+(O268*Титул!BD$19)+(Q268*Титул!BE$19)+(S268*Титул!BF$19)+(U268*Титул!BG$19)+(W268*Титул!BH$19)</f>
        <v>0</v>
      </c>
      <c r="I268" s="290"/>
      <c r="J268" s="291"/>
      <c r="K268" s="292"/>
      <c r="L268" s="288">
        <f t="shared" si="45"/>
        <v>0</v>
      </c>
      <c r="M268" s="290"/>
      <c r="N268" s="291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323"/>
      <c r="Z268" s="195" t="str">
        <f>'Основні дані'!$B$1</f>
        <v>Е-420с</v>
      </c>
    </row>
    <row r="269" spans="1:26" s="154" customFormat="1" ht="30" hidden="1">
      <c r="A269" s="432" t="s">
        <v>498</v>
      </c>
      <c r="B269" s="414"/>
      <c r="C269" s="415"/>
      <c r="D269" s="415"/>
      <c r="E269" s="415"/>
      <c r="F269" s="288">
        <f t="shared" si="43"/>
        <v>0</v>
      </c>
      <c r="G269" s="289">
        <f t="shared" si="44"/>
        <v>0</v>
      </c>
      <c r="H269" s="288">
        <f>(M269*Титул!BC$19)+(O269*Титул!BD$19)+(Q269*Титул!BE$19)+(S269*Титул!BF$19)+(U269*Титул!BG$19)+(W269*Титул!BH$19)</f>
        <v>0</v>
      </c>
      <c r="I269" s="290"/>
      <c r="J269" s="291"/>
      <c r="K269" s="292"/>
      <c r="L269" s="288">
        <f t="shared" si="45"/>
        <v>0</v>
      </c>
      <c r="M269" s="290"/>
      <c r="N269" s="291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323"/>
      <c r="Z269" s="195" t="str">
        <f>'Основні дані'!$B$1</f>
        <v>Е-420с</v>
      </c>
    </row>
    <row r="270" spans="1:26" s="154" customFormat="1" ht="30" hidden="1">
      <c r="A270" s="432" t="s">
        <v>499</v>
      </c>
      <c r="B270" s="414"/>
      <c r="C270" s="415"/>
      <c r="D270" s="326"/>
      <c r="E270" s="327"/>
      <c r="F270" s="288">
        <f t="shared" si="43"/>
        <v>0</v>
      </c>
      <c r="G270" s="289">
        <f t="shared" si="44"/>
        <v>0</v>
      </c>
      <c r="H270" s="288">
        <f>(M270*Титул!BC$19)+(O270*Титул!BD$19)+(Q270*Титул!BE$19)+(S270*Титул!BF$19)+(U270*Титул!BG$19)+(W270*Титул!BH$19)</f>
        <v>0</v>
      </c>
      <c r="I270" s="290"/>
      <c r="J270" s="291"/>
      <c r="K270" s="292"/>
      <c r="L270" s="288">
        <f t="shared" si="45"/>
        <v>0</v>
      </c>
      <c r="M270" s="290"/>
      <c r="N270" s="291"/>
      <c r="O270" s="291"/>
      <c r="P270" s="291"/>
      <c r="Q270" s="291"/>
      <c r="R270" s="291"/>
      <c r="S270" s="291"/>
      <c r="T270" s="291"/>
      <c r="U270" s="291"/>
      <c r="V270" s="291"/>
      <c r="W270" s="291"/>
      <c r="X270" s="291"/>
      <c r="Y270" s="323"/>
      <c r="Z270" s="195" t="str">
        <f>'Основні дані'!$B$1</f>
        <v>Е-420с</v>
      </c>
    </row>
    <row r="271" spans="1:26" s="154" customFormat="1" ht="30" hidden="1">
      <c r="A271" s="432" t="s">
        <v>500</v>
      </c>
      <c r="B271" s="416"/>
      <c r="C271" s="415"/>
      <c r="D271" s="326"/>
      <c r="E271" s="326"/>
      <c r="F271" s="288">
        <f t="shared" si="43"/>
        <v>0</v>
      </c>
      <c r="G271" s="289">
        <f t="shared" si="44"/>
        <v>0</v>
      </c>
      <c r="H271" s="288">
        <f>(M271*Титул!BC$19)+(O271*Титул!BD$19)+(Q271*Титул!BE$19)+(S271*Титул!BF$19)+(U271*Титул!BG$19)+(W271*Титул!BH$19)</f>
        <v>0</v>
      </c>
      <c r="I271" s="290"/>
      <c r="J271" s="291"/>
      <c r="K271" s="292"/>
      <c r="L271" s="288">
        <f t="shared" si="45"/>
        <v>0</v>
      </c>
      <c r="M271" s="290"/>
      <c r="N271" s="291"/>
      <c r="O271" s="291"/>
      <c r="P271" s="291"/>
      <c r="Q271" s="291"/>
      <c r="R271" s="291"/>
      <c r="S271" s="291"/>
      <c r="T271" s="291"/>
      <c r="U271" s="291"/>
      <c r="V271" s="291"/>
      <c r="W271" s="291"/>
      <c r="X271" s="291"/>
      <c r="Y271" s="323"/>
      <c r="Z271" s="195" t="str">
        <f>'Основні дані'!$B$1</f>
        <v>Е-420с</v>
      </c>
    </row>
    <row r="272" spans="1:26" s="154" customFormat="1" ht="30" hidden="1">
      <c r="A272" s="432" t="s">
        <v>501</v>
      </c>
      <c r="B272" s="417"/>
      <c r="C272" s="415"/>
      <c r="D272" s="326"/>
      <c r="E272" s="326"/>
      <c r="F272" s="288">
        <f t="shared" si="43"/>
        <v>0</v>
      </c>
      <c r="G272" s="289">
        <f t="shared" si="44"/>
        <v>0</v>
      </c>
      <c r="H272" s="288">
        <f>(M272*Титул!BC$19)+(O272*Титул!BD$19)+(Q272*Титул!BE$19)+(S272*Титул!BF$19)+(U272*Титул!BG$19)+(W272*Титул!BH$19)</f>
        <v>0</v>
      </c>
      <c r="I272" s="290"/>
      <c r="J272" s="291"/>
      <c r="K272" s="292"/>
      <c r="L272" s="288">
        <f t="shared" si="45"/>
        <v>0</v>
      </c>
      <c r="M272" s="290"/>
      <c r="N272" s="291"/>
      <c r="O272" s="291"/>
      <c r="P272" s="291"/>
      <c r="Q272" s="291"/>
      <c r="R272" s="291"/>
      <c r="S272" s="291"/>
      <c r="T272" s="291"/>
      <c r="U272" s="291"/>
      <c r="V272" s="291"/>
      <c r="W272" s="291"/>
      <c r="X272" s="291"/>
      <c r="Y272" s="323"/>
      <c r="Z272" s="195" t="str">
        <f>'Основні дані'!$B$1</f>
        <v>Е-420с</v>
      </c>
    </row>
    <row r="273" spans="1:26" s="154" customFormat="1" ht="30" hidden="1">
      <c r="A273" s="432" t="s">
        <v>502</v>
      </c>
      <c r="B273" s="418"/>
      <c r="C273" s="415"/>
      <c r="D273" s="327"/>
      <c r="E273" s="326"/>
      <c r="F273" s="288">
        <f t="shared" si="43"/>
        <v>0</v>
      </c>
      <c r="G273" s="289">
        <f t="shared" si="44"/>
        <v>0</v>
      </c>
      <c r="H273" s="288">
        <f>(M273*Титул!BC$19)+(O273*Титул!BD$19)+(Q273*Титул!BE$19)+(S273*Титул!BF$19)+(U273*Титул!BG$19)+(W273*Титул!BH$19)</f>
        <v>0</v>
      </c>
      <c r="I273" s="290"/>
      <c r="J273" s="291"/>
      <c r="K273" s="292"/>
      <c r="L273" s="288">
        <f t="shared" si="45"/>
        <v>0</v>
      </c>
      <c r="M273" s="290"/>
      <c r="N273" s="291"/>
      <c r="O273" s="291"/>
      <c r="P273" s="291"/>
      <c r="Q273" s="291"/>
      <c r="R273" s="291"/>
      <c r="S273" s="291"/>
      <c r="T273" s="291"/>
      <c r="U273" s="291"/>
      <c r="V273" s="291"/>
      <c r="W273" s="291"/>
      <c r="X273" s="291"/>
      <c r="Y273" s="323"/>
      <c r="Z273" s="195" t="str">
        <f>'Основні дані'!$B$1</f>
        <v>Е-420с</v>
      </c>
    </row>
    <row r="274" spans="1:26" s="154" customFormat="1" ht="30" hidden="1">
      <c r="A274" s="432" t="s">
        <v>503</v>
      </c>
      <c r="B274" s="418"/>
      <c r="C274" s="415"/>
      <c r="D274" s="327"/>
      <c r="E274" s="326"/>
      <c r="F274" s="288">
        <f t="shared" si="43"/>
        <v>0</v>
      </c>
      <c r="G274" s="289">
        <f t="shared" si="44"/>
        <v>0</v>
      </c>
      <c r="H274" s="288">
        <f>(M274*Титул!BC$19)+(O274*Титул!BD$19)+(Q274*Титул!BE$19)+(S274*Титул!BF$19)+(U274*Титул!BG$19)+(W274*Титул!BH$19)</f>
        <v>0</v>
      </c>
      <c r="I274" s="290"/>
      <c r="J274" s="291"/>
      <c r="K274" s="292"/>
      <c r="L274" s="288">
        <f t="shared" si="45"/>
        <v>0</v>
      </c>
      <c r="M274" s="290"/>
      <c r="N274" s="291"/>
      <c r="O274" s="291"/>
      <c r="P274" s="291"/>
      <c r="Q274" s="291"/>
      <c r="R274" s="291"/>
      <c r="S274" s="291"/>
      <c r="T274" s="291"/>
      <c r="U274" s="291"/>
      <c r="V274" s="291"/>
      <c r="W274" s="291"/>
      <c r="X274" s="291"/>
      <c r="Y274" s="323"/>
      <c r="Z274" s="195" t="str">
        <f>'Основні дані'!$B$1</f>
        <v>Е-420с</v>
      </c>
    </row>
    <row r="275" spans="1:26" s="154" customFormat="1" ht="30" hidden="1">
      <c r="A275" s="432" t="s">
        <v>504</v>
      </c>
      <c r="B275" s="418"/>
      <c r="C275" s="415"/>
      <c r="D275" s="327"/>
      <c r="E275" s="326"/>
      <c r="F275" s="288">
        <f t="shared" si="43"/>
        <v>0</v>
      </c>
      <c r="G275" s="289">
        <f t="shared" si="44"/>
        <v>0</v>
      </c>
      <c r="H275" s="288">
        <f>(M275*Титул!BC$19)+(O275*Титул!BD$19)+(Q275*Титул!BE$19)+(S275*Титул!BF$19)+(U275*Титул!BG$19)+(W275*Титул!BH$19)</f>
        <v>0</v>
      </c>
      <c r="I275" s="290"/>
      <c r="J275" s="291"/>
      <c r="K275" s="292"/>
      <c r="L275" s="288">
        <f t="shared" si="45"/>
        <v>0</v>
      </c>
      <c r="M275" s="290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323"/>
      <c r="Z275" s="195" t="str">
        <f>'Основні дані'!$B$1</f>
        <v>Е-420с</v>
      </c>
    </row>
    <row r="276" spans="1:26" s="154" customFormat="1" ht="30" hidden="1">
      <c r="A276" s="432" t="s">
        <v>505</v>
      </c>
      <c r="B276" s="418"/>
      <c r="C276" s="326"/>
      <c r="D276" s="327"/>
      <c r="E276" s="327"/>
      <c r="F276" s="288">
        <f t="shared" si="43"/>
        <v>0</v>
      </c>
      <c r="G276" s="289">
        <f t="shared" si="44"/>
        <v>0</v>
      </c>
      <c r="H276" s="288">
        <f>(M276*Титул!BC$19)+(O276*Титул!BD$19)+(Q276*Титул!BE$19)+(S276*Титул!BF$19)+(U276*Титул!BG$19)+(W276*Титул!BH$19)</f>
        <v>0</v>
      </c>
      <c r="I276" s="290"/>
      <c r="J276" s="291"/>
      <c r="K276" s="292"/>
      <c r="L276" s="288">
        <f t="shared" si="45"/>
        <v>0</v>
      </c>
      <c r="M276" s="290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323"/>
      <c r="Z276" s="195" t="str">
        <f>'Основні дані'!$B$1</f>
        <v>Е-420с</v>
      </c>
    </row>
    <row r="277" spans="1:26" s="154" customFormat="1" ht="30" hidden="1">
      <c r="A277" s="432" t="s">
        <v>506</v>
      </c>
      <c r="B277" s="418"/>
      <c r="C277" s="326"/>
      <c r="D277" s="327"/>
      <c r="E277" s="327"/>
      <c r="F277" s="288">
        <f t="shared" si="43"/>
        <v>0</v>
      </c>
      <c r="G277" s="289">
        <f t="shared" si="44"/>
        <v>0</v>
      </c>
      <c r="H277" s="288">
        <f>(M277*Титул!BC$19)+(O277*Титул!BD$19)+(Q277*Титул!BE$19)+(S277*Титул!BF$19)+(U277*Титул!BG$19)+(W277*Титул!BH$19)</f>
        <v>0</v>
      </c>
      <c r="I277" s="290"/>
      <c r="J277" s="291"/>
      <c r="K277" s="292"/>
      <c r="L277" s="288">
        <f t="shared" si="45"/>
        <v>0</v>
      </c>
      <c r="M277" s="290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323"/>
      <c r="Z277" s="195" t="str">
        <f>'Основні дані'!$B$1</f>
        <v>Е-420с</v>
      </c>
    </row>
    <row r="278" spans="1:26" s="154" customFormat="1" ht="30" hidden="1">
      <c r="A278" s="432" t="s">
        <v>507</v>
      </c>
      <c r="B278" s="418"/>
      <c r="C278" s="326"/>
      <c r="D278" s="327"/>
      <c r="E278" s="327"/>
      <c r="F278" s="288">
        <f t="shared" si="43"/>
        <v>0</v>
      </c>
      <c r="G278" s="289">
        <f t="shared" si="44"/>
        <v>0</v>
      </c>
      <c r="H278" s="288">
        <f>(M278*Титул!BC$19)+(O278*Титул!BD$19)+(Q278*Титул!BE$19)+(S278*Титул!BF$19)+(U278*Титул!BG$19)+(W278*Титул!BH$19)</f>
        <v>0</v>
      </c>
      <c r="I278" s="290"/>
      <c r="J278" s="291"/>
      <c r="K278" s="292"/>
      <c r="L278" s="288">
        <f t="shared" si="45"/>
        <v>0</v>
      </c>
      <c r="M278" s="290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323"/>
      <c r="Z278" s="195" t="str">
        <f>'Основні дані'!$B$1</f>
        <v>Е-420с</v>
      </c>
    </row>
    <row r="279" spans="1:26" s="154" customFormat="1" ht="30" hidden="1">
      <c r="A279" s="432" t="s">
        <v>508</v>
      </c>
      <c r="B279" s="418"/>
      <c r="C279" s="327"/>
      <c r="D279" s="327"/>
      <c r="E279" s="327"/>
      <c r="F279" s="288">
        <f t="shared" si="43"/>
        <v>0</v>
      </c>
      <c r="G279" s="289">
        <f t="shared" si="44"/>
        <v>0</v>
      </c>
      <c r="H279" s="288">
        <f>(M279*Титул!BC$19)+(O279*Титул!BD$19)+(Q279*Титул!BE$19)+(S279*Титул!BF$19)+(U279*Титул!BG$19)+(W279*Титул!BH$19)</f>
        <v>0</v>
      </c>
      <c r="I279" s="290"/>
      <c r="J279" s="291"/>
      <c r="K279" s="292"/>
      <c r="L279" s="288">
        <f t="shared" si="45"/>
        <v>0</v>
      </c>
      <c r="M279" s="290"/>
      <c r="N279" s="291"/>
      <c r="O279" s="291"/>
      <c r="P279" s="291"/>
      <c r="Q279" s="291"/>
      <c r="R279" s="291"/>
      <c r="S279" s="291"/>
      <c r="T279" s="291"/>
      <c r="U279" s="291"/>
      <c r="V279" s="291"/>
      <c r="W279" s="291"/>
      <c r="X279" s="291"/>
      <c r="Y279" s="323"/>
      <c r="Z279" s="195" t="str">
        <f>'Основні дані'!$B$1</f>
        <v>Е-420с</v>
      </c>
    </row>
    <row r="280" spans="1:26" s="154" customFormat="1" ht="30" hidden="1">
      <c r="A280" s="432" t="s">
        <v>509</v>
      </c>
      <c r="B280" s="418"/>
      <c r="C280" s="327"/>
      <c r="D280" s="327"/>
      <c r="E280" s="327"/>
      <c r="F280" s="288">
        <f t="shared" si="43"/>
        <v>0</v>
      </c>
      <c r="G280" s="289">
        <f t="shared" si="44"/>
        <v>0</v>
      </c>
      <c r="H280" s="288">
        <f>(M280*Титул!BC$19)+(O280*Титул!BD$19)+(Q280*Титул!BE$19)+(S280*Титул!BF$19)+(U280*Титул!BG$19)+(W280*Титул!BH$19)</f>
        <v>0</v>
      </c>
      <c r="I280" s="290"/>
      <c r="J280" s="291"/>
      <c r="K280" s="292"/>
      <c r="L280" s="288">
        <f t="shared" si="45"/>
        <v>0</v>
      </c>
      <c r="M280" s="290"/>
      <c r="N280" s="291"/>
      <c r="O280" s="291"/>
      <c r="P280" s="291"/>
      <c r="Q280" s="291"/>
      <c r="R280" s="291"/>
      <c r="S280" s="291"/>
      <c r="T280" s="291"/>
      <c r="U280" s="291"/>
      <c r="V280" s="291"/>
      <c r="W280" s="291"/>
      <c r="X280" s="291"/>
      <c r="Y280" s="323"/>
      <c r="Z280" s="195" t="str">
        <f>'Основні дані'!$B$1</f>
        <v>Е-420с</v>
      </c>
    </row>
    <row r="281" spans="1:26" s="154" customFormat="1" ht="30" hidden="1">
      <c r="A281" s="432" t="s">
        <v>510</v>
      </c>
      <c r="B281" s="418"/>
      <c r="C281" s="327"/>
      <c r="D281" s="327"/>
      <c r="E281" s="327"/>
      <c r="F281" s="288">
        <f t="shared" si="43"/>
        <v>0</v>
      </c>
      <c r="G281" s="289">
        <f t="shared" si="44"/>
        <v>0</v>
      </c>
      <c r="H281" s="288">
        <f>(M281*Титул!BC$19)+(O281*Титул!BD$19)+(Q281*Титул!BE$19)+(S281*Титул!BF$19)+(U281*Титул!BG$19)+(W281*Титул!BH$19)</f>
        <v>0</v>
      </c>
      <c r="I281" s="290"/>
      <c r="J281" s="291"/>
      <c r="K281" s="292"/>
      <c r="L281" s="288">
        <f t="shared" si="45"/>
        <v>0</v>
      </c>
      <c r="M281" s="290"/>
      <c r="N281" s="291"/>
      <c r="O281" s="291"/>
      <c r="P281" s="291"/>
      <c r="Q281" s="291"/>
      <c r="R281" s="291"/>
      <c r="S281" s="291"/>
      <c r="T281" s="291"/>
      <c r="U281" s="291"/>
      <c r="V281" s="291"/>
      <c r="W281" s="291"/>
      <c r="X281" s="291"/>
      <c r="Y281" s="323"/>
      <c r="Z281" s="195" t="str">
        <f>'Основні дані'!$B$1</f>
        <v>Е-420с</v>
      </c>
    </row>
    <row r="282" spans="1:26" s="154" customFormat="1" ht="30" hidden="1">
      <c r="A282" s="432" t="s">
        <v>511</v>
      </c>
      <c r="B282" s="418"/>
      <c r="C282" s="327"/>
      <c r="D282" s="327"/>
      <c r="E282" s="327"/>
      <c r="F282" s="288">
        <f t="shared" si="43"/>
        <v>0</v>
      </c>
      <c r="G282" s="289">
        <f t="shared" si="44"/>
        <v>0</v>
      </c>
      <c r="H282" s="288">
        <f>(M282*Титул!BC$19)+(O282*Титул!BD$19)+(Q282*Титул!BE$19)+(S282*Титул!BF$19)+(U282*Титул!BG$19)+(W282*Титул!BH$19)</f>
        <v>0</v>
      </c>
      <c r="I282" s="290"/>
      <c r="J282" s="291"/>
      <c r="K282" s="292"/>
      <c r="L282" s="288">
        <f t="shared" si="45"/>
        <v>0</v>
      </c>
      <c r="M282" s="290"/>
      <c r="N282" s="291"/>
      <c r="O282" s="291"/>
      <c r="P282" s="291"/>
      <c r="Q282" s="291"/>
      <c r="R282" s="291"/>
      <c r="S282" s="291"/>
      <c r="T282" s="291"/>
      <c r="U282" s="291"/>
      <c r="V282" s="291"/>
      <c r="W282" s="291"/>
      <c r="X282" s="291"/>
      <c r="Y282" s="323"/>
      <c r="Z282" s="195" t="str">
        <f>'Основні дані'!$B$1</f>
        <v>Е-420с</v>
      </c>
    </row>
    <row r="283" spans="1:26" s="154" customFormat="1" ht="30" hidden="1">
      <c r="A283" s="432" t="s">
        <v>512</v>
      </c>
      <c r="B283" s="418"/>
      <c r="C283" s="327"/>
      <c r="D283" s="327"/>
      <c r="E283" s="327"/>
      <c r="F283" s="288">
        <f t="shared" si="43"/>
        <v>0</v>
      </c>
      <c r="G283" s="289">
        <f t="shared" si="44"/>
        <v>0</v>
      </c>
      <c r="H283" s="288">
        <f>(M283*Титул!BC$19)+(O283*Титул!BD$19)+(Q283*Титул!BE$19)+(S283*Титул!BF$19)+(U283*Титул!BG$19)+(W283*Титул!BH$19)</f>
        <v>0</v>
      </c>
      <c r="I283" s="290"/>
      <c r="J283" s="291"/>
      <c r="K283" s="292"/>
      <c r="L283" s="288">
        <f t="shared" si="45"/>
        <v>0</v>
      </c>
      <c r="M283" s="290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291"/>
      <c r="Y283" s="323"/>
      <c r="Z283" s="195" t="str">
        <f>'Основні дані'!$B$1</f>
        <v>Е-420с</v>
      </c>
    </row>
    <row r="284" spans="1:26" s="154" customFormat="1" ht="30" hidden="1">
      <c r="A284" s="432" t="s">
        <v>513</v>
      </c>
      <c r="B284" s="418"/>
      <c r="C284" s="327"/>
      <c r="D284" s="327"/>
      <c r="E284" s="327"/>
      <c r="F284" s="288">
        <f t="shared" si="43"/>
        <v>0</v>
      </c>
      <c r="G284" s="289">
        <f t="shared" si="44"/>
        <v>0</v>
      </c>
      <c r="H284" s="288">
        <f>(M284*Титул!BC$19)+(O284*Титул!BD$19)+(Q284*Титул!BE$19)+(S284*Титул!BF$19)+(U284*Титул!BG$19)+(W284*Титул!BH$19)</f>
        <v>0</v>
      </c>
      <c r="I284" s="290"/>
      <c r="J284" s="291"/>
      <c r="K284" s="292"/>
      <c r="L284" s="288">
        <f t="shared" si="45"/>
        <v>0</v>
      </c>
      <c r="M284" s="290"/>
      <c r="N284" s="291"/>
      <c r="O284" s="291"/>
      <c r="P284" s="291"/>
      <c r="Q284" s="291"/>
      <c r="R284" s="291"/>
      <c r="S284" s="291"/>
      <c r="T284" s="291"/>
      <c r="U284" s="291"/>
      <c r="V284" s="291"/>
      <c r="W284" s="291"/>
      <c r="X284" s="291"/>
      <c r="Y284" s="323"/>
      <c r="Z284" s="195" t="str">
        <f>'Основні дані'!$B$1</f>
        <v>Е-420с</v>
      </c>
    </row>
    <row r="285" spans="1:26" s="154" customFormat="1" ht="30" hidden="1">
      <c r="A285" s="432" t="s">
        <v>514</v>
      </c>
      <c r="B285" s="418"/>
      <c r="C285" s="327"/>
      <c r="D285" s="327"/>
      <c r="E285" s="327"/>
      <c r="F285" s="288">
        <f t="shared" si="43"/>
        <v>0</v>
      </c>
      <c r="G285" s="289">
        <f t="shared" si="44"/>
        <v>0</v>
      </c>
      <c r="H285" s="288">
        <f>(M285*Титул!BC$19)+(O285*Титул!BD$19)+(Q285*Титул!BE$19)+(S285*Титул!BF$19)+(U285*Титул!BG$19)+(W285*Титул!BH$19)</f>
        <v>0</v>
      </c>
      <c r="I285" s="290"/>
      <c r="J285" s="291"/>
      <c r="K285" s="292"/>
      <c r="L285" s="288">
        <f t="shared" si="45"/>
        <v>0</v>
      </c>
      <c r="M285" s="290"/>
      <c r="N285" s="291"/>
      <c r="O285" s="291"/>
      <c r="P285" s="291"/>
      <c r="Q285" s="291"/>
      <c r="R285" s="291"/>
      <c r="S285" s="291"/>
      <c r="T285" s="291"/>
      <c r="U285" s="291"/>
      <c r="V285" s="291"/>
      <c r="W285" s="291"/>
      <c r="X285" s="291"/>
      <c r="Y285" s="323"/>
      <c r="Z285" s="195" t="str">
        <f>'Основні дані'!$B$1</f>
        <v>Е-420с</v>
      </c>
    </row>
    <row r="286" spans="1:26" s="154" customFormat="1" ht="30" hidden="1">
      <c r="A286" s="432" t="s">
        <v>515</v>
      </c>
      <c r="B286" s="416"/>
      <c r="C286" s="415"/>
      <c r="D286" s="326"/>
      <c r="E286" s="326"/>
      <c r="F286" s="288">
        <f t="shared" si="43"/>
        <v>0</v>
      </c>
      <c r="G286" s="289">
        <f t="shared" si="44"/>
        <v>0</v>
      </c>
      <c r="H286" s="288">
        <f>(M286*Титул!BC$19)+(O286*Титул!BD$19)+(Q286*Титул!BE$19)+(S286*Титул!BF$19)+(U286*Титул!BG$19)+(W286*Титул!BH$19)</f>
        <v>0</v>
      </c>
      <c r="I286" s="290"/>
      <c r="J286" s="291"/>
      <c r="K286" s="292"/>
      <c r="L286" s="288">
        <f t="shared" si="45"/>
        <v>0</v>
      </c>
      <c r="M286" s="290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323"/>
      <c r="Z286" s="195" t="str">
        <f>'Основні дані'!$B$1</f>
        <v>Е-420с</v>
      </c>
    </row>
    <row r="287" spans="1:26" s="154" customFormat="1" ht="30" hidden="1">
      <c r="A287" s="432" t="s">
        <v>516</v>
      </c>
      <c r="B287" s="417"/>
      <c r="C287" s="415"/>
      <c r="D287" s="326"/>
      <c r="E287" s="326"/>
      <c r="F287" s="288">
        <f t="shared" si="43"/>
        <v>0</v>
      </c>
      <c r="G287" s="289">
        <f t="shared" si="44"/>
        <v>0</v>
      </c>
      <c r="H287" s="288">
        <f>(M287*Титул!BC$19)+(O287*Титул!BD$19)+(Q287*Титул!BE$19)+(S287*Титул!BF$19)+(U287*Титул!BG$19)+(W287*Титул!BH$19)</f>
        <v>0</v>
      </c>
      <c r="I287" s="290"/>
      <c r="J287" s="291"/>
      <c r="K287" s="292"/>
      <c r="L287" s="288">
        <f t="shared" si="45"/>
        <v>0</v>
      </c>
      <c r="M287" s="290"/>
      <c r="N287" s="291"/>
      <c r="O287" s="291"/>
      <c r="P287" s="291"/>
      <c r="Q287" s="291"/>
      <c r="R287" s="291"/>
      <c r="S287" s="291"/>
      <c r="T287" s="291"/>
      <c r="U287" s="291"/>
      <c r="V287" s="291"/>
      <c r="W287" s="291"/>
      <c r="X287" s="291"/>
      <c r="Y287" s="323"/>
      <c r="Z287" s="195" t="str">
        <f>'Основні дані'!$B$1</f>
        <v>Е-420с</v>
      </c>
    </row>
    <row r="288" spans="1:26" s="154" customFormat="1" ht="30" hidden="1">
      <c r="A288" s="432" t="s">
        <v>517</v>
      </c>
      <c r="B288" s="418"/>
      <c r="C288" s="415"/>
      <c r="D288" s="327"/>
      <c r="E288" s="326"/>
      <c r="F288" s="288">
        <f t="shared" si="43"/>
        <v>0</v>
      </c>
      <c r="G288" s="289">
        <f t="shared" si="44"/>
        <v>0</v>
      </c>
      <c r="H288" s="288">
        <f>(M288*Титул!BC$19)+(O288*Титул!BD$19)+(Q288*Титул!BE$19)+(S288*Титул!BF$19)+(U288*Титул!BG$19)+(W288*Титул!BH$19)</f>
        <v>0</v>
      </c>
      <c r="I288" s="290"/>
      <c r="J288" s="291"/>
      <c r="K288" s="292"/>
      <c r="L288" s="288">
        <f t="shared" si="45"/>
        <v>0</v>
      </c>
      <c r="M288" s="290"/>
      <c r="N288" s="291"/>
      <c r="O288" s="291"/>
      <c r="P288" s="291"/>
      <c r="Q288" s="291"/>
      <c r="R288" s="291"/>
      <c r="S288" s="291"/>
      <c r="T288" s="291"/>
      <c r="U288" s="291"/>
      <c r="V288" s="291"/>
      <c r="W288" s="291"/>
      <c r="X288" s="291"/>
      <c r="Y288" s="323"/>
      <c r="Z288" s="195" t="str">
        <f>'Основні дані'!$B$1</f>
        <v>Е-420с</v>
      </c>
    </row>
    <row r="289" spans="1:26" s="154" customFormat="1" ht="30" hidden="1">
      <c r="A289" s="432" t="s">
        <v>518</v>
      </c>
      <c r="B289" s="418"/>
      <c r="C289" s="415"/>
      <c r="D289" s="327"/>
      <c r="E289" s="326"/>
      <c r="F289" s="288">
        <f t="shared" si="43"/>
        <v>0</v>
      </c>
      <c r="G289" s="289">
        <f t="shared" si="44"/>
        <v>0</v>
      </c>
      <c r="H289" s="288">
        <f>(M289*Титул!BC$19)+(O289*Титул!BD$19)+(Q289*Титул!BE$19)+(S289*Титул!BF$19)+(U289*Титул!BG$19)+(W289*Титул!BH$19)</f>
        <v>0</v>
      </c>
      <c r="I289" s="290"/>
      <c r="J289" s="291"/>
      <c r="K289" s="292"/>
      <c r="L289" s="288">
        <f t="shared" si="45"/>
        <v>0</v>
      </c>
      <c r="M289" s="290"/>
      <c r="N289" s="291"/>
      <c r="O289" s="291"/>
      <c r="P289" s="291"/>
      <c r="Q289" s="291"/>
      <c r="R289" s="291"/>
      <c r="S289" s="291"/>
      <c r="T289" s="291"/>
      <c r="U289" s="291"/>
      <c r="V289" s="291"/>
      <c r="W289" s="291"/>
      <c r="X289" s="291"/>
      <c r="Y289" s="323"/>
      <c r="Z289" s="195" t="str">
        <f>'Основні дані'!$B$1</f>
        <v>Е-420с</v>
      </c>
    </row>
    <row r="290" spans="1:26" s="154" customFormat="1" ht="30" hidden="1">
      <c r="A290" s="432" t="s">
        <v>519</v>
      </c>
      <c r="B290" s="480"/>
      <c r="C290" s="481"/>
      <c r="D290" s="482"/>
      <c r="E290" s="483"/>
      <c r="F290" s="301">
        <f t="shared" si="43"/>
        <v>0</v>
      </c>
      <c r="G290" s="302">
        <f t="shared" si="44"/>
        <v>0</v>
      </c>
      <c r="H290" s="301">
        <f>(M290*Титул!BC$19)+(O290*Титул!BD$19)+(Q290*Титул!BE$19)+(S290*Титул!BF$19)+(U290*Титул!BG$19)+(W290*Титул!BH$19)</f>
        <v>0</v>
      </c>
      <c r="I290" s="293"/>
      <c r="J290" s="294"/>
      <c r="K290" s="295"/>
      <c r="L290" s="301">
        <f t="shared" si="45"/>
        <v>0</v>
      </c>
      <c r="M290" s="293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324"/>
      <c r="Z290" s="195" t="str">
        <f>'Основні дані'!$B$1</f>
        <v>Е-420с</v>
      </c>
    </row>
    <row r="291" spans="1:26" s="487" customFormat="1" ht="28.5" hidden="1" thickBot="1">
      <c r="A291" s="484"/>
      <c r="B291" s="500" t="s">
        <v>32</v>
      </c>
      <c r="C291" s="494"/>
      <c r="D291" s="499" t="s">
        <v>811</v>
      </c>
      <c r="E291" s="495"/>
      <c r="F291" s="489">
        <f t="shared" si="43"/>
        <v>6</v>
      </c>
      <c r="G291" s="490">
        <f t="shared" si="44"/>
        <v>180</v>
      </c>
      <c r="H291" s="490">
        <f>(M291*Титул!BC$19)+(O291*Титул!BD$19)+(Q291*Титул!BE$19)+(S291*Титул!BF$19)+(U291*Титул!BG$19)+(W291*Титул!BH$19)</f>
        <v>0</v>
      </c>
      <c r="I291" s="490"/>
      <c r="J291" s="490"/>
      <c r="K291" s="490"/>
      <c r="L291" s="490">
        <f t="shared" si="45"/>
        <v>180</v>
      </c>
      <c r="M291" s="490"/>
      <c r="N291" s="490">
        <f>Титул!$BC$21*1.5</f>
        <v>0</v>
      </c>
      <c r="O291" s="490"/>
      <c r="P291" s="490">
        <f>Титул!$BD$21*1.5</f>
        <v>0</v>
      </c>
      <c r="Q291" s="490"/>
      <c r="R291" s="490">
        <f>Титул!$BE$21*1.5</f>
        <v>0</v>
      </c>
      <c r="S291" s="490"/>
      <c r="T291" s="490">
        <f>Титул!$BF$21*1.5</f>
        <v>0</v>
      </c>
      <c r="U291" s="490"/>
      <c r="V291" s="490">
        <f>Титул!$BG$21*1.5</f>
        <v>0</v>
      </c>
      <c r="W291" s="490"/>
      <c r="X291" s="490">
        <f>Титул!$BH$21*1.5</f>
        <v>6</v>
      </c>
      <c r="Y291" s="485"/>
      <c r="Z291" s="486" t="str">
        <f>'Основні дані'!$B$1</f>
        <v>Е-420с</v>
      </c>
    </row>
    <row r="292" spans="1:26" s="154" customFormat="1" ht="28.5" hidden="1" thickBot="1">
      <c r="A292" s="265"/>
      <c r="B292" s="501" t="s">
        <v>113</v>
      </c>
      <c r="C292" s="496"/>
      <c r="D292" s="496"/>
      <c r="E292" s="497"/>
      <c r="F292" s="492">
        <f t="shared" si="43"/>
        <v>6</v>
      </c>
      <c r="G292" s="492">
        <f t="shared" si="44"/>
        <v>180</v>
      </c>
      <c r="H292" s="492"/>
      <c r="I292" s="492"/>
      <c r="J292" s="492"/>
      <c r="K292" s="492"/>
      <c r="L292" s="492">
        <f>IF(G292-H292=G292-I292-J292-K292,G292-H292,"!ОШИБКА!")</f>
        <v>180</v>
      </c>
      <c r="M292" s="492"/>
      <c r="N292" s="492"/>
      <c r="O292" s="492"/>
      <c r="P292" s="492"/>
      <c r="Q292" s="492"/>
      <c r="R292" s="492"/>
      <c r="S292" s="492"/>
      <c r="T292" s="492"/>
      <c r="U292" s="492"/>
      <c r="V292" s="492"/>
      <c r="W292" s="492"/>
      <c r="X292" s="492">
        <f>Титул!$AS$36+Титул!$AS$37</f>
        <v>6</v>
      </c>
      <c r="Y292" s="363"/>
      <c r="Z292" s="195" t="str">
        <f>'Основні дані'!$B$1</f>
        <v>Е-420с</v>
      </c>
    </row>
    <row r="293" spans="1:26" s="154" customFormat="1" ht="27" hidden="1">
      <c r="A293" s="476" t="s">
        <v>521</v>
      </c>
      <c r="B293" s="477" t="s">
        <v>520</v>
      </c>
      <c r="C293" s="478"/>
      <c r="D293" s="478"/>
      <c r="E293" s="478"/>
      <c r="F293" s="498">
        <f>IF(SUM(F294:F320)=F$97,F$97,"ОШИБКА")</f>
        <v>12</v>
      </c>
      <c r="G293" s="498">
        <f>IF(SUM(G294:G320)=G$97,G$97,"ОШИБКА")</f>
        <v>360</v>
      </c>
      <c r="H293" s="488">
        <f aca="true" t="shared" si="46" ref="H293:X293">SUM(H294:H320)</f>
        <v>0</v>
      </c>
      <c r="I293" s="488">
        <f t="shared" si="46"/>
        <v>0</v>
      </c>
      <c r="J293" s="488">
        <f t="shared" si="46"/>
        <v>0</v>
      </c>
      <c r="K293" s="488">
        <f t="shared" si="46"/>
        <v>0</v>
      </c>
      <c r="L293" s="488">
        <f t="shared" si="46"/>
        <v>360</v>
      </c>
      <c r="M293" s="488">
        <f t="shared" si="46"/>
        <v>0</v>
      </c>
      <c r="N293" s="488">
        <f t="shared" si="46"/>
        <v>0</v>
      </c>
      <c r="O293" s="488">
        <f t="shared" si="46"/>
        <v>0</v>
      </c>
      <c r="P293" s="488">
        <f t="shared" si="46"/>
        <v>0</v>
      </c>
      <c r="Q293" s="488">
        <f t="shared" si="46"/>
        <v>0</v>
      </c>
      <c r="R293" s="488">
        <f t="shared" si="46"/>
        <v>0</v>
      </c>
      <c r="S293" s="488">
        <f t="shared" si="46"/>
        <v>0</v>
      </c>
      <c r="T293" s="488">
        <f t="shared" si="46"/>
        <v>0</v>
      </c>
      <c r="U293" s="488">
        <f t="shared" si="46"/>
        <v>0</v>
      </c>
      <c r="V293" s="488">
        <f t="shared" si="46"/>
        <v>0</v>
      </c>
      <c r="W293" s="488">
        <f t="shared" si="46"/>
        <v>0</v>
      </c>
      <c r="X293" s="488">
        <f t="shared" si="46"/>
        <v>12</v>
      </c>
      <c r="Y293" s="479"/>
      <c r="Z293" s="195" t="str">
        <f>'Основні дані'!$B$1</f>
        <v>Е-420с</v>
      </c>
    </row>
    <row r="294" spans="1:26" s="154" customFormat="1" ht="30" hidden="1">
      <c r="A294" s="432" t="s">
        <v>522</v>
      </c>
      <c r="B294" s="416"/>
      <c r="C294" s="475"/>
      <c r="D294" s="475"/>
      <c r="E294" s="475"/>
      <c r="F294" s="296">
        <f aca="true" t="shared" si="47" ref="F294:F320">N294+P294+R294+T294+V294+X294</f>
        <v>0</v>
      </c>
      <c r="G294" s="297">
        <f aca="true" t="shared" si="48" ref="G294:G320">F294*30</f>
        <v>0</v>
      </c>
      <c r="H294" s="296">
        <f>(M294*Титул!BC$19)+(O294*Титул!BD$19)+(Q294*Титул!BE$19)+(S294*Титул!BF$19)+(U294*Титул!BG$19)+(W294*Титул!BH$19)</f>
        <v>0</v>
      </c>
      <c r="I294" s="298"/>
      <c r="J294" s="299"/>
      <c r="K294" s="300"/>
      <c r="L294" s="296">
        <f aca="true" t="shared" si="49" ref="L294:L319">IF(H294=I294+J294+K294,G294-H294,"!ОШИБКА!")</f>
        <v>0</v>
      </c>
      <c r="M294" s="298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473"/>
      <c r="Z294" s="195" t="str">
        <f>'Основні дані'!$B$1</f>
        <v>Е-420с</v>
      </c>
    </row>
    <row r="295" spans="1:26" s="154" customFormat="1" ht="30" hidden="1">
      <c r="A295" s="432" t="s">
        <v>523</v>
      </c>
      <c r="B295" s="414"/>
      <c r="C295" s="415"/>
      <c r="D295" s="415"/>
      <c r="E295" s="415"/>
      <c r="F295" s="288">
        <f t="shared" si="47"/>
        <v>0</v>
      </c>
      <c r="G295" s="289">
        <f t="shared" si="48"/>
        <v>0</v>
      </c>
      <c r="H295" s="288">
        <f>(M295*Титул!BC$19)+(O295*Титул!BD$19)+(Q295*Титул!BE$19)+(S295*Титул!BF$19)+(U295*Титул!BG$19)+(W295*Титул!BH$19)</f>
        <v>0</v>
      </c>
      <c r="I295" s="290"/>
      <c r="J295" s="291"/>
      <c r="K295" s="292"/>
      <c r="L295" s="288">
        <f t="shared" si="49"/>
        <v>0</v>
      </c>
      <c r="M295" s="290"/>
      <c r="N295" s="291"/>
      <c r="O295" s="291"/>
      <c r="P295" s="291"/>
      <c r="Q295" s="291"/>
      <c r="R295" s="291"/>
      <c r="S295" s="291"/>
      <c r="T295" s="291"/>
      <c r="U295" s="291"/>
      <c r="V295" s="291"/>
      <c r="W295" s="291"/>
      <c r="X295" s="291"/>
      <c r="Y295" s="474"/>
      <c r="Z295" s="195" t="str">
        <f>'Основні дані'!$B$1</f>
        <v>Е-420с</v>
      </c>
    </row>
    <row r="296" spans="1:26" s="154" customFormat="1" ht="30" hidden="1">
      <c r="A296" s="432" t="s">
        <v>524</v>
      </c>
      <c r="B296" s="414"/>
      <c r="C296" s="415"/>
      <c r="D296" s="415"/>
      <c r="E296" s="415"/>
      <c r="F296" s="288">
        <f t="shared" si="47"/>
        <v>0</v>
      </c>
      <c r="G296" s="289">
        <f t="shared" si="48"/>
        <v>0</v>
      </c>
      <c r="H296" s="288">
        <f>(M296*Титул!BC$19)+(O296*Титул!BD$19)+(Q296*Титул!BE$19)+(S296*Титул!BF$19)+(U296*Титул!BG$19)+(W296*Титул!BH$19)</f>
        <v>0</v>
      </c>
      <c r="I296" s="290"/>
      <c r="J296" s="291"/>
      <c r="K296" s="292"/>
      <c r="L296" s="288">
        <f t="shared" si="49"/>
        <v>0</v>
      </c>
      <c r="M296" s="290"/>
      <c r="N296" s="291"/>
      <c r="O296" s="291"/>
      <c r="P296" s="291"/>
      <c r="Q296" s="291"/>
      <c r="R296" s="291"/>
      <c r="S296" s="291"/>
      <c r="T296" s="291"/>
      <c r="U296" s="291"/>
      <c r="V296" s="291"/>
      <c r="W296" s="291"/>
      <c r="X296" s="291"/>
      <c r="Y296" s="323"/>
      <c r="Z296" s="195" t="str">
        <f>'Основні дані'!$B$1</f>
        <v>Е-420с</v>
      </c>
    </row>
    <row r="297" spans="1:26" s="154" customFormat="1" ht="30" hidden="1">
      <c r="A297" s="432" t="s">
        <v>525</v>
      </c>
      <c r="B297" s="414"/>
      <c r="C297" s="415"/>
      <c r="D297" s="415"/>
      <c r="E297" s="415"/>
      <c r="F297" s="288">
        <f t="shared" si="47"/>
        <v>0</v>
      </c>
      <c r="G297" s="289">
        <f t="shared" si="48"/>
        <v>0</v>
      </c>
      <c r="H297" s="288">
        <f>(M297*Титул!BC$19)+(O297*Титул!BD$19)+(Q297*Титул!BE$19)+(S297*Титул!BF$19)+(U297*Титул!BG$19)+(W297*Титул!BH$19)</f>
        <v>0</v>
      </c>
      <c r="I297" s="290"/>
      <c r="J297" s="291"/>
      <c r="K297" s="292"/>
      <c r="L297" s="288">
        <f t="shared" si="49"/>
        <v>0</v>
      </c>
      <c r="M297" s="290"/>
      <c r="N297" s="291"/>
      <c r="O297" s="291"/>
      <c r="P297" s="291"/>
      <c r="Q297" s="291"/>
      <c r="R297" s="291"/>
      <c r="S297" s="291"/>
      <c r="T297" s="291"/>
      <c r="U297" s="291"/>
      <c r="V297" s="291"/>
      <c r="W297" s="291"/>
      <c r="X297" s="291"/>
      <c r="Y297" s="323"/>
      <c r="Z297" s="195" t="str">
        <f>'Основні дані'!$B$1</f>
        <v>Е-420с</v>
      </c>
    </row>
    <row r="298" spans="1:26" s="154" customFormat="1" ht="30" hidden="1">
      <c r="A298" s="432" t="s">
        <v>526</v>
      </c>
      <c r="B298" s="414"/>
      <c r="C298" s="415"/>
      <c r="D298" s="326"/>
      <c r="E298" s="327"/>
      <c r="F298" s="288">
        <f t="shared" si="47"/>
        <v>0</v>
      </c>
      <c r="G298" s="289">
        <f t="shared" si="48"/>
        <v>0</v>
      </c>
      <c r="H298" s="288">
        <f>(M298*Титул!BC$19)+(O298*Титул!BD$19)+(Q298*Титул!BE$19)+(S298*Титул!BF$19)+(U298*Титул!BG$19)+(W298*Титул!BH$19)</f>
        <v>0</v>
      </c>
      <c r="I298" s="290"/>
      <c r="J298" s="291"/>
      <c r="K298" s="292"/>
      <c r="L298" s="288">
        <f t="shared" si="49"/>
        <v>0</v>
      </c>
      <c r="M298" s="290"/>
      <c r="N298" s="291"/>
      <c r="O298" s="291"/>
      <c r="P298" s="291"/>
      <c r="Q298" s="291"/>
      <c r="R298" s="291"/>
      <c r="S298" s="291"/>
      <c r="T298" s="291"/>
      <c r="U298" s="291"/>
      <c r="V298" s="291"/>
      <c r="W298" s="291"/>
      <c r="X298" s="291"/>
      <c r="Y298" s="323"/>
      <c r="Z298" s="195" t="str">
        <f>'Основні дані'!$B$1</f>
        <v>Е-420с</v>
      </c>
    </row>
    <row r="299" spans="1:26" s="154" customFormat="1" ht="30" hidden="1">
      <c r="A299" s="432" t="s">
        <v>527</v>
      </c>
      <c r="B299" s="416"/>
      <c r="C299" s="415"/>
      <c r="D299" s="326"/>
      <c r="E299" s="326"/>
      <c r="F299" s="288">
        <f t="shared" si="47"/>
        <v>0</v>
      </c>
      <c r="G299" s="289">
        <f t="shared" si="48"/>
        <v>0</v>
      </c>
      <c r="H299" s="288">
        <f>(M299*Титул!BC$19)+(O299*Титул!BD$19)+(Q299*Титул!BE$19)+(S299*Титул!BF$19)+(U299*Титул!BG$19)+(W299*Титул!BH$19)</f>
        <v>0</v>
      </c>
      <c r="I299" s="290"/>
      <c r="J299" s="291"/>
      <c r="K299" s="292"/>
      <c r="L299" s="288">
        <f t="shared" si="49"/>
        <v>0</v>
      </c>
      <c r="M299" s="290"/>
      <c r="N299" s="291"/>
      <c r="O299" s="291"/>
      <c r="P299" s="291"/>
      <c r="Q299" s="291"/>
      <c r="R299" s="291"/>
      <c r="S299" s="291"/>
      <c r="T299" s="291"/>
      <c r="U299" s="291"/>
      <c r="V299" s="291"/>
      <c r="W299" s="291"/>
      <c r="X299" s="291"/>
      <c r="Y299" s="323"/>
      <c r="Z299" s="195" t="str">
        <f>'Основні дані'!$B$1</f>
        <v>Е-420с</v>
      </c>
    </row>
    <row r="300" spans="1:26" s="154" customFormat="1" ht="30" hidden="1">
      <c r="A300" s="432" t="s">
        <v>528</v>
      </c>
      <c r="B300" s="417"/>
      <c r="C300" s="415"/>
      <c r="D300" s="326"/>
      <c r="E300" s="326"/>
      <c r="F300" s="288">
        <f t="shared" si="47"/>
        <v>0</v>
      </c>
      <c r="G300" s="289">
        <f t="shared" si="48"/>
        <v>0</v>
      </c>
      <c r="H300" s="288">
        <f>(M300*Титул!BC$19)+(O300*Титул!BD$19)+(Q300*Титул!BE$19)+(S300*Титул!BF$19)+(U300*Титул!BG$19)+(W300*Титул!BH$19)</f>
        <v>0</v>
      </c>
      <c r="I300" s="290"/>
      <c r="J300" s="291"/>
      <c r="K300" s="292"/>
      <c r="L300" s="288">
        <f t="shared" si="49"/>
        <v>0</v>
      </c>
      <c r="M300" s="290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323"/>
      <c r="Z300" s="195" t="str">
        <f>'Основні дані'!$B$1</f>
        <v>Е-420с</v>
      </c>
    </row>
    <row r="301" spans="1:26" s="154" customFormat="1" ht="30" hidden="1">
      <c r="A301" s="432" t="s">
        <v>529</v>
      </c>
      <c r="B301" s="418"/>
      <c r="C301" s="415"/>
      <c r="D301" s="327"/>
      <c r="E301" s="326"/>
      <c r="F301" s="288">
        <f t="shared" si="47"/>
        <v>0</v>
      </c>
      <c r="G301" s="289">
        <f t="shared" si="48"/>
        <v>0</v>
      </c>
      <c r="H301" s="288">
        <f>(M301*Титул!BC$19)+(O301*Титул!BD$19)+(Q301*Титул!BE$19)+(S301*Титул!BF$19)+(U301*Титул!BG$19)+(W301*Титул!BH$19)</f>
        <v>0</v>
      </c>
      <c r="I301" s="290"/>
      <c r="J301" s="291"/>
      <c r="K301" s="292"/>
      <c r="L301" s="288">
        <f t="shared" si="49"/>
        <v>0</v>
      </c>
      <c r="M301" s="290"/>
      <c r="N301" s="291"/>
      <c r="O301" s="291"/>
      <c r="P301" s="291"/>
      <c r="Q301" s="291"/>
      <c r="R301" s="291"/>
      <c r="S301" s="291"/>
      <c r="T301" s="291"/>
      <c r="U301" s="291"/>
      <c r="V301" s="291"/>
      <c r="W301" s="291"/>
      <c r="X301" s="291"/>
      <c r="Y301" s="323"/>
      <c r="Z301" s="195" t="str">
        <f>'Основні дані'!$B$1</f>
        <v>Е-420с</v>
      </c>
    </row>
    <row r="302" spans="1:26" s="154" customFormat="1" ht="30" hidden="1">
      <c r="A302" s="432" t="s">
        <v>530</v>
      </c>
      <c r="B302" s="418"/>
      <c r="C302" s="415"/>
      <c r="D302" s="327"/>
      <c r="E302" s="326"/>
      <c r="F302" s="288">
        <f t="shared" si="47"/>
        <v>0</v>
      </c>
      <c r="G302" s="289">
        <f t="shared" si="48"/>
        <v>0</v>
      </c>
      <c r="H302" s="288">
        <f>(M302*Титул!BC$19)+(O302*Титул!BD$19)+(Q302*Титул!BE$19)+(S302*Титул!BF$19)+(U302*Титул!BG$19)+(W302*Титул!BH$19)</f>
        <v>0</v>
      </c>
      <c r="I302" s="290"/>
      <c r="J302" s="291"/>
      <c r="K302" s="292"/>
      <c r="L302" s="288">
        <f t="shared" si="49"/>
        <v>0</v>
      </c>
      <c r="M302" s="290"/>
      <c r="N302" s="291"/>
      <c r="O302" s="291"/>
      <c r="P302" s="291"/>
      <c r="Q302" s="291"/>
      <c r="R302" s="291"/>
      <c r="S302" s="291"/>
      <c r="T302" s="291"/>
      <c r="U302" s="291"/>
      <c r="V302" s="291"/>
      <c r="W302" s="291"/>
      <c r="X302" s="291"/>
      <c r="Y302" s="323"/>
      <c r="Z302" s="195" t="str">
        <f>'Основні дані'!$B$1</f>
        <v>Е-420с</v>
      </c>
    </row>
    <row r="303" spans="1:26" s="154" customFormat="1" ht="30" hidden="1">
      <c r="A303" s="432" t="s">
        <v>531</v>
      </c>
      <c r="B303" s="418"/>
      <c r="C303" s="415"/>
      <c r="D303" s="327"/>
      <c r="E303" s="326"/>
      <c r="F303" s="288">
        <f t="shared" si="47"/>
        <v>0</v>
      </c>
      <c r="G303" s="289">
        <f t="shared" si="48"/>
        <v>0</v>
      </c>
      <c r="H303" s="288">
        <f>(M303*Титул!BC$19)+(O303*Титул!BD$19)+(Q303*Титул!BE$19)+(S303*Титул!BF$19)+(U303*Титул!BG$19)+(W303*Титул!BH$19)</f>
        <v>0</v>
      </c>
      <c r="I303" s="290"/>
      <c r="J303" s="291"/>
      <c r="K303" s="292"/>
      <c r="L303" s="288">
        <f t="shared" si="49"/>
        <v>0</v>
      </c>
      <c r="M303" s="290"/>
      <c r="N303" s="291"/>
      <c r="O303" s="291"/>
      <c r="P303" s="291"/>
      <c r="Q303" s="291"/>
      <c r="R303" s="291"/>
      <c r="S303" s="291"/>
      <c r="T303" s="291"/>
      <c r="U303" s="291"/>
      <c r="V303" s="291"/>
      <c r="W303" s="291"/>
      <c r="X303" s="291"/>
      <c r="Y303" s="323"/>
      <c r="Z303" s="195" t="str">
        <f>'Основні дані'!$B$1</f>
        <v>Е-420с</v>
      </c>
    </row>
    <row r="304" spans="1:26" s="154" customFormat="1" ht="30" hidden="1">
      <c r="A304" s="432" t="s">
        <v>532</v>
      </c>
      <c r="B304" s="418"/>
      <c r="C304" s="326"/>
      <c r="D304" s="327"/>
      <c r="E304" s="327"/>
      <c r="F304" s="288">
        <f t="shared" si="47"/>
        <v>0</v>
      </c>
      <c r="G304" s="289">
        <f t="shared" si="48"/>
        <v>0</v>
      </c>
      <c r="H304" s="288">
        <f>(M304*Титул!BC$19)+(O304*Титул!BD$19)+(Q304*Титул!BE$19)+(S304*Титул!BF$19)+(U304*Титул!BG$19)+(W304*Титул!BH$19)</f>
        <v>0</v>
      </c>
      <c r="I304" s="290"/>
      <c r="J304" s="291"/>
      <c r="K304" s="292"/>
      <c r="L304" s="288">
        <f t="shared" si="49"/>
        <v>0</v>
      </c>
      <c r="M304" s="290"/>
      <c r="N304" s="291"/>
      <c r="O304" s="291"/>
      <c r="P304" s="291"/>
      <c r="Q304" s="291"/>
      <c r="R304" s="291"/>
      <c r="S304" s="291"/>
      <c r="T304" s="291"/>
      <c r="U304" s="291"/>
      <c r="V304" s="291"/>
      <c r="W304" s="291"/>
      <c r="X304" s="291"/>
      <c r="Y304" s="323"/>
      <c r="Z304" s="195" t="str">
        <f>'Основні дані'!$B$1</f>
        <v>Е-420с</v>
      </c>
    </row>
    <row r="305" spans="1:26" s="154" customFormat="1" ht="30" hidden="1">
      <c r="A305" s="432" t="s">
        <v>533</v>
      </c>
      <c r="B305" s="418"/>
      <c r="C305" s="326"/>
      <c r="D305" s="327"/>
      <c r="E305" s="327"/>
      <c r="F305" s="288">
        <f t="shared" si="47"/>
        <v>0</v>
      </c>
      <c r="G305" s="289">
        <f t="shared" si="48"/>
        <v>0</v>
      </c>
      <c r="H305" s="288">
        <f>(M305*Титул!BC$19)+(O305*Титул!BD$19)+(Q305*Титул!BE$19)+(S305*Титул!BF$19)+(U305*Титул!BG$19)+(W305*Титул!BH$19)</f>
        <v>0</v>
      </c>
      <c r="I305" s="290"/>
      <c r="J305" s="291"/>
      <c r="K305" s="292"/>
      <c r="L305" s="288">
        <f t="shared" si="49"/>
        <v>0</v>
      </c>
      <c r="M305" s="290"/>
      <c r="N305" s="291"/>
      <c r="O305" s="291"/>
      <c r="P305" s="291"/>
      <c r="Q305" s="291"/>
      <c r="R305" s="291"/>
      <c r="S305" s="291"/>
      <c r="T305" s="291"/>
      <c r="U305" s="291"/>
      <c r="V305" s="291"/>
      <c r="W305" s="291"/>
      <c r="X305" s="291"/>
      <c r="Y305" s="323"/>
      <c r="Z305" s="195" t="str">
        <f>'Основні дані'!$B$1</f>
        <v>Е-420с</v>
      </c>
    </row>
    <row r="306" spans="1:26" s="154" customFormat="1" ht="30" hidden="1">
      <c r="A306" s="432" t="s">
        <v>534</v>
      </c>
      <c r="B306" s="418"/>
      <c r="C306" s="326"/>
      <c r="D306" s="327"/>
      <c r="E306" s="327"/>
      <c r="F306" s="288">
        <f t="shared" si="47"/>
        <v>0</v>
      </c>
      <c r="G306" s="289">
        <f t="shared" si="48"/>
        <v>0</v>
      </c>
      <c r="H306" s="288">
        <f>(M306*Титул!BC$19)+(O306*Титул!BD$19)+(Q306*Титул!BE$19)+(S306*Титул!BF$19)+(U306*Титул!BG$19)+(W306*Титул!BH$19)</f>
        <v>0</v>
      </c>
      <c r="I306" s="290"/>
      <c r="J306" s="291"/>
      <c r="K306" s="292"/>
      <c r="L306" s="288">
        <f t="shared" si="49"/>
        <v>0</v>
      </c>
      <c r="M306" s="290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323"/>
      <c r="Z306" s="195" t="str">
        <f>'Основні дані'!$B$1</f>
        <v>Е-420с</v>
      </c>
    </row>
    <row r="307" spans="1:26" s="154" customFormat="1" ht="30" hidden="1">
      <c r="A307" s="432" t="s">
        <v>535</v>
      </c>
      <c r="B307" s="418"/>
      <c r="C307" s="327"/>
      <c r="D307" s="327"/>
      <c r="E307" s="327"/>
      <c r="F307" s="288">
        <f t="shared" si="47"/>
        <v>0</v>
      </c>
      <c r="G307" s="289">
        <f t="shared" si="48"/>
        <v>0</v>
      </c>
      <c r="H307" s="288">
        <f>(M307*Титул!BC$19)+(O307*Титул!BD$19)+(Q307*Титул!BE$19)+(S307*Титул!BF$19)+(U307*Титул!BG$19)+(W307*Титул!BH$19)</f>
        <v>0</v>
      </c>
      <c r="I307" s="290"/>
      <c r="J307" s="291"/>
      <c r="K307" s="292"/>
      <c r="L307" s="288">
        <f t="shared" si="49"/>
        <v>0</v>
      </c>
      <c r="M307" s="290"/>
      <c r="N307" s="291"/>
      <c r="O307" s="291"/>
      <c r="P307" s="291"/>
      <c r="Q307" s="291"/>
      <c r="R307" s="291"/>
      <c r="S307" s="291"/>
      <c r="T307" s="291"/>
      <c r="U307" s="291"/>
      <c r="V307" s="291"/>
      <c r="W307" s="291"/>
      <c r="X307" s="291"/>
      <c r="Y307" s="323"/>
      <c r="Z307" s="195" t="str">
        <f>'Основні дані'!$B$1</f>
        <v>Е-420с</v>
      </c>
    </row>
    <row r="308" spans="1:26" s="154" customFormat="1" ht="30" hidden="1">
      <c r="A308" s="432" t="s">
        <v>536</v>
      </c>
      <c r="B308" s="418"/>
      <c r="C308" s="327"/>
      <c r="D308" s="327"/>
      <c r="E308" s="327"/>
      <c r="F308" s="288">
        <f t="shared" si="47"/>
        <v>0</v>
      </c>
      <c r="G308" s="289">
        <f t="shared" si="48"/>
        <v>0</v>
      </c>
      <c r="H308" s="288">
        <f>(M308*Титул!BC$19)+(O308*Титул!BD$19)+(Q308*Титул!BE$19)+(S308*Титул!BF$19)+(U308*Титул!BG$19)+(W308*Титул!BH$19)</f>
        <v>0</v>
      </c>
      <c r="I308" s="290"/>
      <c r="J308" s="291"/>
      <c r="K308" s="292"/>
      <c r="L308" s="288">
        <f t="shared" si="49"/>
        <v>0</v>
      </c>
      <c r="M308" s="290"/>
      <c r="N308" s="291"/>
      <c r="O308" s="291"/>
      <c r="P308" s="291"/>
      <c r="Q308" s="291"/>
      <c r="R308" s="291"/>
      <c r="S308" s="291"/>
      <c r="T308" s="291"/>
      <c r="U308" s="291"/>
      <c r="V308" s="291"/>
      <c r="W308" s="291"/>
      <c r="X308" s="291"/>
      <c r="Y308" s="323"/>
      <c r="Z308" s="195" t="str">
        <f>'Основні дані'!$B$1</f>
        <v>Е-420с</v>
      </c>
    </row>
    <row r="309" spans="1:26" s="154" customFormat="1" ht="30" hidden="1">
      <c r="A309" s="432" t="s">
        <v>537</v>
      </c>
      <c r="B309" s="418"/>
      <c r="C309" s="327"/>
      <c r="D309" s="327"/>
      <c r="E309" s="327"/>
      <c r="F309" s="288">
        <f t="shared" si="47"/>
        <v>0</v>
      </c>
      <c r="G309" s="289">
        <f t="shared" si="48"/>
        <v>0</v>
      </c>
      <c r="H309" s="288">
        <f>(M309*Титул!BC$19)+(O309*Титул!BD$19)+(Q309*Титул!BE$19)+(S309*Титул!BF$19)+(U309*Титул!BG$19)+(W309*Титул!BH$19)</f>
        <v>0</v>
      </c>
      <c r="I309" s="290"/>
      <c r="J309" s="291"/>
      <c r="K309" s="292"/>
      <c r="L309" s="288">
        <f t="shared" si="49"/>
        <v>0</v>
      </c>
      <c r="M309" s="290"/>
      <c r="N309" s="291"/>
      <c r="O309" s="291"/>
      <c r="P309" s="291"/>
      <c r="Q309" s="291"/>
      <c r="R309" s="291"/>
      <c r="S309" s="291"/>
      <c r="T309" s="291"/>
      <c r="U309" s="291"/>
      <c r="V309" s="291"/>
      <c r="W309" s="291"/>
      <c r="X309" s="291"/>
      <c r="Y309" s="323"/>
      <c r="Z309" s="195" t="str">
        <f>'Основні дані'!$B$1</f>
        <v>Е-420с</v>
      </c>
    </row>
    <row r="310" spans="1:26" s="154" customFormat="1" ht="30" hidden="1">
      <c r="A310" s="432" t="s">
        <v>538</v>
      </c>
      <c r="B310" s="418"/>
      <c r="C310" s="327"/>
      <c r="D310" s="327"/>
      <c r="E310" s="327"/>
      <c r="F310" s="288">
        <f t="shared" si="47"/>
        <v>0</v>
      </c>
      <c r="G310" s="289">
        <f t="shared" si="48"/>
        <v>0</v>
      </c>
      <c r="H310" s="288">
        <f>(M310*Титул!BC$19)+(O310*Титул!BD$19)+(Q310*Титул!BE$19)+(S310*Титул!BF$19)+(U310*Титул!BG$19)+(W310*Титул!BH$19)</f>
        <v>0</v>
      </c>
      <c r="I310" s="290"/>
      <c r="J310" s="291"/>
      <c r="K310" s="292"/>
      <c r="L310" s="288">
        <f t="shared" si="49"/>
        <v>0</v>
      </c>
      <c r="M310" s="290"/>
      <c r="N310" s="291"/>
      <c r="O310" s="291"/>
      <c r="P310" s="291"/>
      <c r="Q310" s="291"/>
      <c r="R310" s="291"/>
      <c r="S310" s="291"/>
      <c r="T310" s="291"/>
      <c r="U310" s="291"/>
      <c r="V310" s="291"/>
      <c r="W310" s="291"/>
      <c r="X310" s="291"/>
      <c r="Y310" s="323"/>
      <c r="Z310" s="195" t="str">
        <f>'Основні дані'!$B$1</f>
        <v>Е-420с</v>
      </c>
    </row>
    <row r="311" spans="1:26" s="154" customFormat="1" ht="30" hidden="1">
      <c r="A311" s="432" t="s">
        <v>539</v>
      </c>
      <c r="B311" s="418"/>
      <c r="C311" s="327"/>
      <c r="D311" s="327"/>
      <c r="E311" s="327"/>
      <c r="F311" s="288">
        <f t="shared" si="47"/>
        <v>0</v>
      </c>
      <c r="G311" s="289">
        <f t="shared" si="48"/>
        <v>0</v>
      </c>
      <c r="H311" s="288">
        <f>(M311*Титул!BC$19)+(O311*Титул!BD$19)+(Q311*Титул!BE$19)+(S311*Титул!BF$19)+(U311*Титул!BG$19)+(W311*Титул!BH$19)</f>
        <v>0</v>
      </c>
      <c r="I311" s="290"/>
      <c r="J311" s="291"/>
      <c r="K311" s="292"/>
      <c r="L311" s="288">
        <f t="shared" si="49"/>
        <v>0</v>
      </c>
      <c r="M311" s="290"/>
      <c r="N311" s="291"/>
      <c r="O311" s="291"/>
      <c r="P311" s="291"/>
      <c r="Q311" s="291"/>
      <c r="R311" s="291"/>
      <c r="S311" s="291"/>
      <c r="T311" s="291"/>
      <c r="U311" s="291"/>
      <c r="V311" s="291"/>
      <c r="W311" s="291"/>
      <c r="X311" s="291"/>
      <c r="Y311" s="323"/>
      <c r="Z311" s="195" t="str">
        <f>'Основні дані'!$B$1</f>
        <v>Е-420с</v>
      </c>
    </row>
    <row r="312" spans="1:26" s="154" customFormat="1" ht="30" hidden="1">
      <c r="A312" s="432" t="s">
        <v>540</v>
      </c>
      <c r="B312" s="418"/>
      <c r="C312" s="327"/>
      <c r="D312" s="327"/>
      <c r="E312" s="327"/>
      <c r="F312" s="288">
        <f t="shared" si="47"/>
        <v>0</v>
      </c>
      <c r="G312" s="289">
        <f t="shared" si="48"/>
        <v>0</v>
      </c>
      <c r="H312" s="288">
        <f>(M312*Титул!BC$19)+(O312*Титул!BD$19)+(Q312*Титул!BE$19)+(S312*Титул!BF$19)+(U312*Титул!BG$19)+(W312*Титул!BH$19)</f>
        <v>0</v>
      </c>
      <c r="I312" s="290"/>
      <c r="J312" s="291"/>
      <c r="K312" s="292"/>
      <c r="L312" s="288">
        <f t="shared" si="49"/>
        <v>0</v>
      </c>
      <c r="M312" s="290"/>
      <c r="N312" s="291"/>
      <c r="O312" s="291"/>
      <c r="P312" s="291"/>
      <c r="Q312" s="291"/>
      <c r="R312" s="291"/>
      <c r="S312" s="291"/>
      <c r="T312" s="291"/>
      <c r="U312" s="291"/>
      <c r="V312" s="291"/>
      <c r="W312" s="291"/>
      <c r="X312" s="291"/>
      <c r="Y312" s="323"/>
      <c r="Z312" s="195" t="str">
        <f>'Основні дані'!$B$1</f>
        <v>Е-420с</v>
      </c>
    </row>
    <row r="313" spans="1:26" s="154" customFormat="1" ht="30" hidden="1">
      <c r="A313" s="432" t="s">
        <v>541</v>
      </c>
      <c r="B313" s="418"/>
      <c r="C313" s="327"/>
      <c r="D313" s="327"/>
      <c r="E313" s="327"/>
      <c r="F313" s="288">
        <f t="shared" si="47"/>
        <v>0</v>
      </c>
      <c r="G313" s="289">
        <f t="shared" si="48"/>
        <v>0</v>
      </c>
      <c r="H313" s="288">
        <f>(M313*Титул!BC$19)+(O313*Титул!BD$19)+(Q313*Титул!BE$19)+(S313*Титул!BF$19)+(U313*Титул!BG$19)+(W313*Титул!BH$19)</f>
        <v>0</v>
      </c>
      <c r="I313" s="290"/>
      <c r="J313" s="291"/>
      <c r="K313" s="292"/>
      <c r="L313" s="288">
        <f t="shared" si="49"/>
        <v>0</v>
      </c>
      <c r="M313" s="290"/>
      <c r="N313" s="291"/>
      <c r="O313" s="291"/>
      <c r="P313" s="291"/>
      <c r="Q313" s="291"/>
      <c r="R313" s="291"/>
      <c r="S313" s="291"/>
      <c r="T313" s="291"/>
      <c r="U313" s="291"/>
      <c r="V313" s="291"/>
      <c r="W313" s="291"/>
      <c r="X313" s="291"/>
      <c r="Y313" s="323"/>
      <c r="Z313" s="195" t="str">
        <f>'Основні дані'!$B$1</f>
        <v>Е-420с</v>
      </c>
    </row>
    <row r="314" spans="1:26" s="154" customFormat="1" ht="30" hidden="1">
      <c r="A314" s="432" t="s">
        <v>542</v>
      </c>
      <c r="B314" s="416"/>
      <c r="C314" s="415"/>
      <c r="D314" s="326"/>
      <c r="E314" s="326"/>
      <c r="F314" s="288">
        <f t="shared" si="47"/>
        <v>0</v>
      </c>
      <c r="G314" s="289">
        <f t="shared" si="48"/>
        <v>0</v>
      </c>
      <c r="H314" s="288">
        <f>(M314*Титул!BC$19)+(O314*Титул!BD$19)+(Q314*Титул!BE$19)+(S314*Титул!BF$19)+(U314*Титул!BG$19)+(W314*Титул!BH$19)</f>
        <v>0</v>
      </c>
      <c r="I314" s="290"/>
      <c r="J314" s="291"/>
      <c r="K314" s="292"/>
      <c r="L314" s="288">
        <f t="shared" si="49"/>
        <v>0</v>
      </c>
      <c r="M314" s="290"/>
      <c r="N314" s="291"/>
      <c r="O314" s="291"/>
      <c r="P314" s="291"/>
      <c r="Q314" s="291"/>
      <c r="R314" s="291"/>
      <c r="S314" s="291"/>
      <c r="T314" s="291"/>
      <c r="U314" s="291"/>
      <c r="V314" s="291"/>
      <c r="W314" s="291"/>
      <c r="X314" s="291"/>
      <c r="Y314" s="323"/>
      <c r="Z314" s="195" t="str">
        <f>'Основні дані'!$B$1</f>
        <v>Е-420с</v>
      </c>
    </row>
    <row r="315" spans="1:26" s="154" customFormat="1" ht="30" hidden="1">
      <c r="A315" s="432" t="s">
        <v>543</v>
      </c>
      <c r="B315" s="417"/>
      <c r="C315" s="415"/>
      <c r="D315" s="326"/>
      <c r="E315" s="326"/>
      <c r="F315" s="288">
        <f t="shared" si="47"/>
        <v>0</v>
      </c>
      <c r="G315" s="289">
        <f t="shared" si="48"/>
        <v>0</v>
      </c>
      <c r="H315" s="288">
        <f>(M315*Титул!BC$19)+(O315*Титул!BD$19)+(Q315*Титул!BE$19)+(S315*Титул!BF$19)+(U315*Титул!BG$19)+(W315*Титул!BH$19)</f>
        <v>0</v>
      </c>
      <c r="I315" s="290"/>
      <c r="J315" s="291"/>
      <c r="K315" s="292"/>
      <c r="L315" s="288">
        <f t="shared" si="49"/>
        <v>0</v>
      </c>
      <c r="M315" s="290"/>
      <c r="N315" s="291"/>
      <c r="O315" s="291"/>
      <c r="P315" s="291"/>
      <c r="Q315" s="291"/>
      <c r="R315" s="291"/>
      <c r="S315" s="291"/>
      <c r="T315" s="291"/>
      <c r="U315" s="291"/>
      <c r="V315" s="291"/>
      <c r="W315" s="291"/>
      <c r="X315" s="291"/>
      <c r="Y315" s="323"/>
      <c r="Z315" s="195" t="str">
        <f>'Основні дані'!$B$1</f>
        <v>Е-420с</v>
      </c>
    </row>
    <row r="316" spans="1:26" s="154" customFormat="1" ht="30" hidden="1">
      <c r="A316" s="432" t="s">
        <v>544</v>
      </c>
      <c r="B316" s="418"/>
      <c r="C316" s="415"/>
      <c r="D316" s="327"/>
      <c r="E316" s="326"/>
      <c r="F316" s="288">
        <f t="shared" si="47"/>
        <v>0</v>
      </c>
      <c r="G316" s="289">
        <f t="shared" si="48"/>
        <v>0</v>
      </c>
      <c r="H316" s="288">
        <f>(M316*Титул!BC$19)+(O316*Титул!BD$19)+(Q316*Титул!BE$19)+(S316*Титул!BF$19)+(U316*Титул!BG$19)+(W316*Титул!BH$19)</f>
        <v>0</v>
      </c>
      <c r="I316" s="290"/>
      <c r="J316" s="291"/>
      <c r="K316" s="292"/>
      <c r="L316" s="288">
        <f t="shared" si="49"/>
        <v>0</v>
      </c>
      <c r="M316" s="290"/>
      <c r="N316" s="291"/>
      <c r="O316" s="291"/>
      <c r="P316" s="291"/>
      <c r="Q316" s="291"/>
      <c r="R316" s="291"/>
      <c r="S316" s="291"/>
      <c r="T316" s="291"/>
      <c r="U316" s="291"/>
      <c r="V316" s="291"/>
      <c r="W316" s="291"/>
      <c r="X316" s="291"/>
      <c r="Y316" s="323"/>
      <c r="Z316" s="195" t="str">
        <f>'Основні дані'!$B$1</f>
        <v>Е-420с</v>
      </c>
    </row>
    <row r="317" spans="1:26" s="154" customFormat="1" ht="30" hidden="1">
      <c r="A317" s="432" t="s">
        <v>545</v>
      </c>
      <c r="B317" s="418"/>
      <c r="C317" s="415"/>
      <c r="D317" s="327"/>
      <c r="E317" s="326"/>
      <c r="F317" s="288">
        <f t="shared" si="47"/>
        <v>0</v>
      </c>
      <c r="G317" s="289">
        <f t="shared" si="48"/>
        <v>0</v>
      </c>
      <c r="H317" s="288">
        <f>(M317*Титул!BC$19)+(O317*Титул!BD$19)+(Q317*Титул!BE$19)+(S317*Титул!BF$19)+(U317*Титул!BG$19)+(W317*Титул!BH$19)</f>
        <v>0</v>
      </c>
      <c r="I317" s="290"/>
      <c r="J317" s="291"/>
      <c r="K317" s="292"/>
      <c r="L317" s="288">
        <f t="shared" si="49"/>
        <v>0</v>
      </c>
      <c r="M317" s="290"/>
      <c r="N317" s="291"/>
      <c r="O317" s="291"/>
      <c r="P317" s="291"/>
      <c r="Q317" s="291"/>
      <c r="R317" s="291"/>
      <c r="S317" s="291"/>
      <c r="T317" s="291"/>
      <c r="U317" s="291"/>
      <c r="V317" s="291"/>
      <c r="W317" s="291"/>
      <c r="X317" s="291"/>
      <c r="Y317" s="323"/>
      <c r="Z317" s="195" t="str">
        <f>'Основні дані'!$B$1</f>
        <v>Е-420с</v>
      </c>
    </row>
    <row r="318" spans="1:26" s="154" customFormat="1" ht="30" hidden="1">
      <c r="A318" s="432" t="s">
        <v>546</v>
      </c>
      <c r="B318" s="480"/>
      <c r="C318" s="481"/>
      <c r="D318" s="482"/>
      <c r="E318" s="483"/>
      <c r="F318" s="301">
        <f t="shared" si="47"/>
        <v>0</v>
      </c>
      <c r="G318" s="302">
        <f t="shared" si="48"/>
        <v>0</v>
      </c>
      <c r="H318" s="301">
        <f>(M318*Титул!BC$19)+(O318*Титул!BD$19)+(Q318*Титул!BE$19)+(S318*Титул!BF$19)+(U318*Титул!BG$19)+(W318*Титул!BH$19)</f>
        <v>0</v>
      </c>
      <c r="I318" s="293"/>
      <c r="J318" s="294"/>
      <c r="K318" s="295"/>
      <c r="L318" s="301">
        <f t="shared" si="49"/>
        <v>0</v>
      </c>
      <c r="M318" s="293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324"/>
      <c r="Z318" s="195" t="str">
        <f>'Основні дані'!$B$1</f>
        <v>Е-420с</v>
      </c>
    </row>
    <row r="319" spans="1:26" s="487" customFormat="1" ht="28.5" hidden="1" thickBot="1">
      <c r="A319" s="484"/>
      <c r="B319" s="500" t="s">
        <v>32</v>
      </c>
      <c r="C319" s="494"/>
      <c r="D319" s="499" t="s">
        <v>811</v>
      </c>
      <c r="E319" s="495"/>
      <c r="F319" s="489">
        <f t="shared" si="47"/>
        <v>6</v>
      </c>
      <c r="G319" s="490">
        <f t="shared" si="48"/>
        <v>180</v>
      </c>
      <c r="H319" s="490">
        <f>(M319*Титул!BC$19)+(O319*Титул!BD$19)+(Q319*Титул!BE$19)+(S319*Титул!BF$19)+(U319*Титул!BG$19)+(W319*Титул!BH$19)</f>
        <v>0</v>
      </c>
      <c r="I319" s="490"/>
      <c r="J319" s="490"/>
      <c r="K319" s="490"/>
      <c r="L319" s="490">
        <f t="shared" si="49"/>
        <v>180</v>
      </c>
      <c r="M319" s="490"/>
      <c r="N319" s="490">
        <f>Титул!$BC$21*1.5</f>
        <v>0</v>
      </c>
      <c r="O319" s="490"/>
      <c r="P319" s="490">
        <f>Титул!$BD$21*1.5</f>
        <v>0</v>
      </c>
      <c r="Q319" s="490"/>
      <c r="R319" s="490">
        <f>Титул!$BE$21*1.5</f>
        <v>0</v>
      </c>
      <c r="S319" s="490"/>
      <c r="T319" s="490">
        <f>Титул!$BF$21*1.5</f>
        <v>0</v>
      </c>
      <c r="U319" s="490"/>
      <c r="V319" s="490">
        <f>Титул!$BG$21*1.5</f>
        <v>0</v>
      </c>
      <c r="W319" s="490"/>
      <c r="X319" s="490">
        <f>Титул!$BH$21*1.5</f>
        <v>6</v>
      </c>
      <c r="Y319" s="485"/>
      <c r="Z319" s="486" t="str">
        <f>'Основні дані'!$B$1</f>
        <v>Е-420с</v>
      </c>
    </row>
    <row r="320" spans="1:26" s="154" customFormat="1" ht="28.5" hidden="1" thickBot="1">
      <c r="A320" s="265"/>
      <c r="B320" s="501" t="s">
        <v>113</v>
      </c>
      <c r="C320" s="496"/>
      <c r="D320" s="496"/>
      <c r="E320" s="497"/>
      <c r="F320" s="492">
        <f t="shared" si="47"/>
        <v>6</v>
      </c>
      <c r="G320" s="492">
        <f t="shared" si="48"/>
        <v>180</v>
      </c>
      <c r="H320" s="492"/>
      <c r="I320" s="492"/>
      <c r="J320" s="492"/>
      <c r="K320" s="492"/>
      <c r="L320" s="492">
        <f>IF(G320-H320=G320-I320-J320-K320,G320-H320,"!ОШИБКА!")</f>
        <v>180</v>
      </c>
      <c r="M320" s="492"/>
      <c r="N320" s="492"/>
      <c r="O320" s="492"/>
      <c r="P320" s="492"/>
      <c r="Q320" s="492"/>
      <c r="R320" s="492"/>
      <c r="S320" s="492"/>
      <c r="T320" s="492"/>
      <c r="U320" s="492"/>
      <c r="V320" s="492"/>
      <c r="W320" s="492"/>
      <c r="X320" s="492">
        <f>Титул!$AS$36+Титул!$AS$37</f>
        <v>6</v>
      </c>
      <c r="Y320" s="363"/>
      <c r="Z320" s="195" t="str">
        <f>'Основні дані'!$B$1</f>
        <v>Е-420с</v>
      </c>
    </row>
    <row r="321" spans="1:26" s="154" customFormat="1" ht="27" hidden="1">
      <c r="A321" s="476" t="s">
        <v>548</v>
      </c>
      <c r="B321" s="477" t="s">
        <v>547</v>
      </c>
      <c r="C321" s="478"/>
      <c r="D321" s="478"/>
      <c r="E321" s="478"/>
      <c r="F321" s="498">
        <f>IF(SUM(F322:F348)=F$97,F$97,"ОШИБКА")</f>
        <v>12</v>
      </c>
      <c r="G321" s="498">
        <f>IF(SUM(G322:G348)=G$97,G$97,"ОШИБКА")</f>
        <v>360</v>
      </c>
      <c r="H321" s="488">
        <f aca="true" t="shared" si="50" ref="H321:X321">SUM(H322:H348)</f>
        <v>0</v>
      </c>
      <c r="I321" s="488">
        <f t="shared" si="50"/>
        <v>0</v>
      </c>
      <c r="J321" s="488">
        <f t="shared" si="50"/>
        <v>0</v>
      </c>
      <c r="K321" s="488">
        <f t="shared" si="50"/>
        <v>0</v>
      </c>
      <c r="L321" s="488">
        <f t="shared" si="50"/>
        <v>360</v>
      </c>
      <c r="M321" s="488">
        <f t="shared" si="50"/>
        <v>0</v>
      </c>
      <c r="N321" s="488">
        <f t="shared" si="50"/>
        <v>0</v>
      </c>
      <c r="O321" s="488">
        <f t="shared" si="50"/>
        <v>0</v>
      </c>
      <c r="P321" s="488">
        <f t="shared" si="50"/>
        <v>0</v>
      </c>
      <c r="Q321" s="488">
        <f t="shared" si="50"/>
        <v>0</v>
      </c>
      <c r="R321" s="488">
        <f t="shared" si="50"/>
        <v>0</v>
      </c>
      <c r="S321" s="488">
        <f t="shared" si="50"/>
        <v>0</v>
      </c>
      <c r="T321" s="488">
        <f t="shared" si="50"/>
        <v>0</v>
      </c>
      <c r="U321" s="488">
        <f t="shared" si="50"/>
        <v>0</v>
      </c>
      <c r="V321" s="488">
        <f t="shared" si="50"/>
        <v>0</v>
      </c>
      <c r="W321" s="488">
        <f t="shared" si="50"/>
        <v>0</v>
      </c>
      <c r="X321" s="488">
        <f t="shared" si="50"/>
        <v>12</v>
      </c>
      <c r="Y321" s="479"/>
      <c r="Z321" s="195" t="str">
        <f>'Основні дані'!$B$1</f>
        <v>Е-420с</v>
      </c>
    </row>
    <row r="322" spans="1:26" s="154" customFormat="1" ht="30" hidden="1">
      <c r="A322" s="432" t="s">
        <v>549</v>
      </c>
      <c r="B322" s="416"/>
      <c r="C322" s="475"/>
      <c r="D322" s="475"/>
      <c r="E322" s="475"/>
      <c r="F322" s="296">
        <f aca="true" t="shared" si="51" ref="F322:F348">N322+P322+R322+T322+V322+X322</f>
        <v>0</v>
      </c>
      <c r="G322" s="297">
        <f aca="true" t="shared" si="52" ref="G322:G348">F322*30</f>
        <v>0</v>
      </c>
      <c r="H322" s="296">
        <f>(M322*Титул!BC$19)+(O322*Титул!BD$19)+(Q322*Титул!BE$19)+(S322*Титул!BF$19)+(U322*Титул!BG$19)+(W322*Титул!BH$19)</f>
        <v>0</v>
      </c>
      <c r="I322" s="298"/>
      <c r="J322" s="299"/>
      <c r="K322" s="300"/>
      <c r="L322" s="296">
        <f aca="true" t="shared" si="53" ref="L322:L347">IF(H322=I322+J322+K322,G322-H322,"!ОШИБКА!")</f>
        <v>0</v>
      </c>
      <c r="M322" s="298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473"/>
      <c r="Z322" s="195" t="str">
        <f>'Основні дані'!$B$1</f>
        <v>Е-420с</v>
      </c>
    </row>
    <row r="323" spans="1:26" s="154" customFormat="1" ht="30" hidden="1">
      <c r="A323" s="432" t="s">
        <v>550</v>
      </c>
      <c r="B323" s="414"/>
      <c r="C323" s="415"/>
      <c r="D323" s="415"/>
      <c r="E323" s="415"/>
      <c r="F323" s="288">
        <f t="shared" si="51"/>
        <v>0</v>
      </c>
      <c r="G323" s="289">
        <f t="shared" si="52"/>
        <v>0</v>
      </c>
      <c r="H323" s="288">
        <f>(M323*Титул!BC$19)+(O323*Титул!BD$19)+(Q323*Титул!BE$19)+(S323*Титул!BF$19)+(U323*Титул!BG$19)+(W323*Титул!BH$19)</f>
        <v>0</v>
      </c>
      <c r="I323" s="290"/>
      <c r="J323" s="291"/>
      <c r="K323" s="292"/>
      <c r="L323" s="288">
        <f t="shared" si="53"/>
        <v>0</v>
      </c>
      <c r="M323" s="290"/>
      <c r="N323" s="291"/>
      <c r="O323" s="291"/>
      <c r="P323" s="291"/>
      <c r="Q323" s="291"/>
      <c r="R323" s="291"/>
      <c r="S323" s="291"/>
      <c r="T323" s="291"/>
      <c r="U323" s="291"/>
      <c r="V323" s="291"/>
      <c r="W323" s="291"/>
      <c r="X323" s="291"/>
      <c r="Y323" s="474"/>
      <c r="Z323" s="195" t="str">
        <f>'Основні дані'!$B$1</f>
        <v>Е-420с</v>
      </c>
    </row>
    <row r="324" spans="1:26" s="154" customFormat="1" ht="30" hidden="1">
      <c r="A324" s="432" t="s">
        <v>551</v>
      </c>
      <c r="B324" s="414"/>
      <c r="C324" s="415"/>
      <c r="D324" s="415"/>
      <c r="E324" s="415"/>
      <c r="F324" s="288">
        <f t="shared" si="51"/>
        <v>0</v>
      </c>
      <c r="G324" s="289">
        <f t="shared" si="52"/>
        <v>0</v>
      </c>
      <c r="H324" s="288">
        <f>(M324*Титул!BC$19)+(O324*Титул!BD$19)+(Q324*Титул!BE$19)+(S324*Титул!BF$19)+(U324*Титул!BG$19)+(W324*Титул!BH$19)</f>
        <v>0</v>
      </c>
      <c r="I324" s="290"/>
      <c r="J324" s="291"/>
      <c r="K324" s="292"/>
      <c r="L324" s="288">
        <f t="shared" si="53"/>
        <v>0</v>
      </c>
      <c r="M324" s="290"/>
      <c r="N324" s="291"/>
      <c r="O324" s="291"/>
      <c r="P324" s="291"/>
      <c r="Q324" s="291"/>
      <c r="R324" s="291"/>
      <c r="S324" s="291"/>
      <c r="T324" s="291"/>
      <c r="U324" s="291"/>
      <c r="V324" s="291"/>
      <c r="W324" s="291"/>
      <c r="X324" s="291"/>
      <c r="Y324" s="323"/>
      <c r="Z324" s="195" t="str">
        <f>'Основні дані'!$B$1</f>
        <v>Е-420с</v>
      </c>
    </row>
    <row r="325" spans="1:26" s="154" customFormat="1" ht="30" hidden="1">
      <c r="A325" s="432" t="s">
        <v>552</v>
      </c>
      <c r="B325" s="414"/>
      <c r="C325" s="415"/>
      <c r="D325" s="415"/>
      <c r="E325" s="415"/>
      <c r="F325" s="288">
        <f t="shared" si="51"/>
        <v>0</v>
      </c>
      <c r="G325" s="289">
        <f t="shared" si="52"/>
        <v>0</v>
      </c>
      <c r="H325" s="288">
        <f>(M325*Титул!BC$19)+(O325*Титул!BD$19)+(Q325*Титул!BE$19)+(S325*Титул!BF$19)+(U325*Титул!BG$19)+(W325*Титул!BH$19)</f>
        <v>0</v>
      </c>
      <c r="I325" s="290"/>
      <c r="J325" s="291"/>
      <c r="K325" s="292"/>
      <c r="L325" s="288">
        <f t="shared" si="53"/>
        <v>0</v>
      </c>
      <c r="M325" s="290"/>
      <c r="N325" s="291"/>
      <c r="O325" s="291"/>
      <c r="P325" s="291"/>
      <c r="Q325" s="291"/>
      <c r="R325" s="291"/>
      <c r="S325" s="291"/>
      <c r="T325" s="291"/>
      <c r="U325" s="291"/>
      <c r="V325" s="291"/>
      <c r="W325" s="291"/>
      <c r="X325" s="291"/>
      <c r="Y325" s="323"/>
      <c r="Z325" s="195" t="str">
        <f>'Основні дані'!$B$1</f>
        <v>Е-420с</v>
      </c>
    </row>
    <row r="326" spans="1:26" s="154" customFormat="1" ht="30" hidden="1">
      <c r="A326" s="432" t="s">
        <v>553</v>
      </c>
      <c r="B326" s="414"/>
      <c r="C326" s="415"/>
      <c r="D326" s="326"/>
      <c r="E326" s="327"/>
      <c r="F326" s="288">
        <f t="shared" si="51"/>
        <v>0</v>
      </c>
      <c r="G326" s="289">
        <f t="shared" si="52"/>
        <v>0</v>
      </c>
      <c r="H326" s="288">
        <f>(M326*Титул!BC$19)+(O326*Титул!BD$19)+(Q326*Титул!BE$19)+(S326*Титул!BF$19)+(U326*Титул!BG$19)+(W326*Титул!BH$19)</f>
        <v>0</v>
      </c>
      <c r="I326" s="290"/>
      <c r="J326" s="291"/>
      <c r="K326" s="292"/>
      <c r="L326" s="288">
        <f t="shared" si="53"/>
        <v>0</v>
      </c>
      <c r="M326" s="290"/>
      <c r="N326" s="291"/>
      <c r="O326" s="291"/>
      <c r="P326" s="291"/>
      <c r="Q326" s="291"/>
      <c r="R326" s="291"/>
      <c r="S326" s="291"/>
      <c r="T326" s="291"/>
      <c r="U326" s="291"/>
      <c r="V326" s="291"/>
      <c r="W326" s="291"/>
      <c r="X326" s="291"/>
      <c r="Y326" s="323"/>
      <c r="Z326" s="195" t="str">
        <f>'Основні дані'!$B$1</f>
        <v>Е-420с</v>
      </c>
    </row>
    <row r="327" spans="1:26" s="154" customFormat="1" ht="30" hidden="1">
      <c r="A327" s="432" t="s">
        <v>554</v>
      </c>
      <c r="B327" s="416"/>
      <c r="C327" s="415"/>
      <c r="D327" s="326"/>
      <c r="E327" s="326"/>
      <c r="F327" s="288">
        <f t="shared" si="51"/>
        <v>0</v>
      </c>
      <c r="G327" s="289">
        <f t="shared" si="52"/>
        <v>0</v>
      </c>
      <c r="H327" s="288">
        <f>(M327*Титул!BC$19)+(O327*Титул!BD$19)+(Q327*Титул!BE$19)+(S327*Титул!BF$19)+(U327*Титул!BG$19)+(W327*Титул!BH$19)</f>
        <v>0</v>
      </c>
      <c r="I327" s="290"/>
      <c r="J327" s="291"/>
      <c r="K327" s="292"/>
      <c r="L327" s="288">
        <f t="shared" si="53"/>
        <v>0</v>
      </c>
      <c r="M327" s="290"/>
      <c r="N327" s="291"/>
      <c r="O327" s="291"/>
      <c r="P327" s="291"/>
      <c r="Q327" s="291"/>
      <c r="R327" s="291"/>
      <c r="S327" s="291"/>
      <c r="T327" s="291"/>
      <c r="U327" s="291"/>
      <c r="V327" s="291"/>
      <c r="W327" s="291"/>
      <c r="X327" s="291"/>
      <c r="Y327" s="323"/>
      <c r="Z327" s="195" t="str">
        <f>'Основні дані'!$B$1</f>
        <v>Е-420с</v>
      </c>
    </row>
    <row r="328" spans="1:26" s="154" customFormat="1" ht="30" hidden="1">
      <c r="A328" s="432" t="s">
        <v>555</v>
      </c>
      <c r="B328" s="417"/>
      <c r="C328" s="415"/>
      <c r="D328" s="326"/>
      <c r="E328" s="326"/>
      <c r="F328" s="288">
        <f t="shared" si="51"/>
        <v>0</v>
      </c>
      <c r="G328" s="289">
        <f t="shared" si="52"/>
        <v>0</v>
      </c>
      <c r="H328" s="288">
        <f>(M328*Титул!BC$19)+(O328*Титул!BD$19)+(Q328*Титул!BE$19)+(S328*Титул!BF$19)+(U328*Титул!BG$19)+(W328*Титул!BH$19)</f>
        <v>0</v>
      </c>
      <c r="I328" s="290"/>
      <c r="J328" s="291"/>
      <c r="K328" s="292"/>
      <c r="L328" s="288">
        <f t="shared" si="53"/>
        <v>0</v>
      </c>
      <c r="M328" s="290"/>
      <c r="N328" s="291"/>
      <c r="O328" s="291"/>
      <c r="P328" s="291"/>
      <c r="Q328" s="291"/>
      <c r="R328" s="291"/>
      <c r="S328" s="291"/>
      <c r="T328" s="291"/>
      <c r="U328" s="291"/>
      <c r="V328" s="291"/>
      <c r="W328" s="291"/>
      <c r="X328" s="291"/>
      <c r="Y328" s="323"/>
      <c r="Z328" s="195" t="str">
        <f>'Основні дані'!$B$1</f>
        <v>Е-420с</v>
      </c>
    </row>
    <row r="329" spans="1:26" s="154" customFormat="1" ht="30" hidden="1">
      <c r="A329" s="432" t="s">
        <v>556</v>
      </c>
      <c r="B329" s="418"/>
      <c r="C329" s="415"/>
      <c r="D329" s="327"/>
      <c r="E329" s="326"/>
      <c r="F329" s="288">
        <f t="shared" si="51"/>
        <v>0</v>
      </c>
      <c r="G329" s="289">
        <f t="shared" si="52"/>
        <v>0</v>
      </c>
      <c r="H329" s="288">
        <f>(M329*Титул!BC$19)+(O329*Титул!BD$19)+(Q329*Титул!BE$19)+(S329*Титул!BF$19)+(U329*Титул!BG$19)+(W329*Титул!BH$19)</f>
        <v>0</v>
      </c>
      <c r="I329" s="290"/>
      <c r="J329" s="291"/>
      <c r="K329" s="292"/>
      <c r="L329" s="288">
        <f t="shared" si="53"/>
        <v>0</v>
      </c>
      <c r="M329" s="290"/>
      <c r="N329" s="291"/>
      <c r="O329" s="291"/>
      <c r="P329" s="291"/>
      <c r="Q329" s="291"/>
      <c r="R329" s="291"/>
      <c r="S329" s="291"/>
      <c r="T329" s="291"/>
      <c r="U329" s="291"/>
      <c r="V329" s="291"/>
      <c r="W329" s="291"/>
      <c r="X329" s="291"/>
      <c r="Y329" s="323"/>
      <c r="Z329" s="195" t="str">
        <f>'Основні дані'!$B$1</f>
        <v>Е-420с</v>
      </c>
    </row>
    <row r="330" spans="1:26" s="154" customFormat="1" ht="30" hidden="1">
      <c r="A330" s="432" t="s">
        <v>557</v>
      </c>
      <c r="B330" s="418"/>
      <c r="C330" s="415"/>
      <c r="D330" s="327"/>
      <c r="E330" s="326"/>
      <c r="F330" s="288">
        <f t="shared" si="51"/>
        <v>0</v>
      </c>
      <c r="G330" s="289">
        <f t="shared" si="52"/>
        <v>0</v>
      </c>
      <c r="H330" s="288">
        <f>(M330*Титул!BC$19)+(O330*Титул!BD$19)+(Q330*Титул!BE$19)+(S330*Титул!BF$19)+(U330*Титул!BG$19)+(W330*Титул!BH$19)</f>
        <v>0</v>
      </c>
      <c r="I330" s="290"/>
      <c r="J330" s="291"/>
      <c r="K330" s="292"/>
      <c r="L330" s="288">
        <f t="shared" si="53"/>
        <v>0</v>
      </c>
      <c r="M330" s="290"/>
      <c r="N330" s="291"/>
      <c r="O330" s="291"/>
      <c r="P330" s="291"/>
      <c r="Q330" s="291"/>
      <c r="R330" s="291"/>
      <c r="S330" s="291"/>
      <c r="T330" s="291"/>
      <c r="U330" s="291"/>
      <c r="V330" s="291"/>
      <c r="W330" s="291"/>
      <c r="X330" s="291"/>
      <c r="Y330" s="323"/>
      <c r="Z330" s="195" t="str">
        <f>'Основні дані'!$B$1</f>
        <v>Е-420с</v>
      </c>
    </row>
    <row r="331" spans="1:26" s="154" customFormat="1" ht="30" hidden="1">
      <c r="A331" s="432" t="s">
        <v>558</v>
      </c>
      <c r="B331" s="418"/>
      <c r="C331" s="415"/>
      <c r="D331" s="327"/>
      <c r="E331" s="326"/>
      <c r="F331" s="288">
        <f t="shared" si="51"/>
        <v>0</v>
      </c>
      <c r="G331" s="289">
        <f t="shared" si="52"/>
        <v>0</v>
      </c>
      <c r="H331" s="288">
        <f>(M331*Титул!BC$19)+(O331*Титул!BD$19)+(Q331*Титул!BE$19)+(S331*Титул!BF$19)+(U331*Титул!BG$19)+(W331*Титул!BH$19)</f>
        <v>0</v>
      </c>
      <c r="I331" s="290"/>
      <c r="J331" s="291"/>
      <c r="K331" s="292"/>
      <c r="L331" s="288">
        <f t="shared" si="53"/>
        <v>0</v>
      </c>
      <c r="M331" s="290"/>
      <c r="N331" s="291"/>
      <c r="O331" s="291"/>
      <c r="P331" s="291"/>
      <c r="Q331" s="291"/>
      <c r="R331" s="291"/>
      <c r="S331" s="291"/>
      <c r="T331" s="291"/>
      <c r="U331" s="291"/>
      <c r="V331" s="291"/>
      <c r="W331" s="291"/>
      <c r="X331" s="291"/>
      <c r="Y331" s="323"/>
      <c r="Z331" s="195" t="str">
        <f>'Основні дані'!$B$1</f>
        <v>Е-420с</v>
      </c>
    </row>
    <row r="332" spans="1:26" s="154" customFormat="1" ht="30" hidden="1">
      <c r="A332" s="432" t="s">
        <v>559</v>
      </c>
      <c r="B332" s="418"/>
      <c r="C332" s="326"/>
      <c r="D332" s="327"/>
      <c r="E332" s="327"/>
      <c r="F332" s="288">
        <f t="shared" si="51"/>
        <v>0</v>
      </c>
      <c r="G332" s="289">
        <f t="shared" si="52"/>
        <v>0</v>
      </c>
      <c r="H332" s="288">
        <f>(M332*Титул!BC$19)+(O332*Титул!BD$19)+(Q332*Титул!BE$19)+(S332*Титул!BF$19)+(U332*Титул!BG$19)+(W332*Титул!BH$19)</f>
        <v>0</v>
      </c>
      <c r="I332" s="290"/>
      <c r="J332" s="291"/>
      <c r="K332" s="292"/>
      <c r="L332" s="288">
        <f t="shared" si="53"/>
        <v>0</v>
      </c>
      <c r="M332" s="290"/>
      <c r="N332" s="291"/>
      <c r="O332" s="291"/>
      <c r="P332" s="291"/>
      <c r="Q332" s="291"/>
      <c r="R332" s="291"/>
      <c r="S332" s="291"/>
      <c r="T332" s="291"/>
      <c r="U332" s="291"/>
      <c r="V332" s="291"/>
      <c r="W332" s="291"/>
      <c r="X332" s="291"/>
      <c r="Y332" s="323"/>
      <c r="Z332" s="195" t="str">
        <f>'Основні дані'!$B$1</f>
        <v>Е-420с</v>
      </c>
    </row>
    <row r="333" spans="1:26" s="154" customFormat="1" ht="30" hidden="1">
      <c r="A333" s="432" t="s">
        <v>560</v>
      </c>
      <c r="B333" s="418"/>
      <c r="C333" s="326"/>
      <c r="D333" s="327"/>
      <c r="E333" s="327"/>
      <c r="F333" s="288">
        <f t="shared" si="51"/>
        <v>0</v>
      </c>
      <c r="G333" s="289">
        <f t="shared" si="52"/>
        <v>0</v>
      </c>
      <c r="H333" s="288">
        <f>(M333*Титул!BC$19)+(O333*Титул!BD$19)+(Q333*Титул!BE$19)+(S333*Титул!BF$19)+(U333*Титул!BG$19)+(W333*Титул!BH$19)</f>
        <v>0</v>
      </c>
      <c r="I333" s="290"/>
      <c r="J333" s="291"/>
      <c r="K333" s="292"/>
      <c r="L333" s="288">
        <f t="shared" si="53"/>
        <v>0</v>
      </c>
      <c r="M333" s="290"/>
      <c r="N333" s="291"/>
      <c r="O333" s="291"/>
      <c r="P333" s="291"/>
      <c r="Q333" s="291"/>
      <c r="R333" s="291"/>
      <c r="S333" s="291"/>
      <c r="T333" s="291"/>
      <c r="U333" s="291"/>
      <c r="V333" s="291"/>
      <c r="W333" s="291"/>
      <c r="X333" s="291"/>
      <c r="Y333" s="323"/>
      <c r="Z333" s="195" t="str">
        <f>'Основні дані'!$B$1</f>
        <v>Е-420с</v>
      </c>
    </row>
    <row r="334" spans="1:26" s="154" customFormat="1" ht="30" hidden="1">
      <c r="A334" s="432" t="s">
        <v>561</v>
      </c>
      <c r="B334" s="418"/>
      <c r="C334" s="326"/>
      <c r="D334" s="327"/>
      <c r="E334" s="327"/>
      <c r="F334" s="288">
        <f t="shared" si="51"/>
        <v>0</v>
      </c>
      <c r="G334" s="289">
        <f t="shared" si="52"/>
        <v>0</v>
      </c>
      <c r="H334" s="288">
        <f>(M334*Титул!BC$19)+(O334*Титул!BD$19)+(Q334*Титул!BE$19)+(S334*Титул!BF$19)+(U334*Титул!BG$19)+(W334*Титул!BH$19)</f>
        <v>0</v>
      </c>
      <c r="I334" s="290"/>
      <c r="J334" s="291"/>
      <c r="K334" s="292"/>
      <c r="L334" s="288">
        <f t="shared" si="53"/>
        <v>0</v>
      </c>
      <c r="M334" s="290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323"/>
      <c r="Z334" s="195" t="str">
        <f>'Основні дані'!$B$1</f>
        <v>Е-420с</v>
      </c>
    </row>
    <row r="335" spans="1:26" s="154" customFormat="1" ht="30" hidden="1">
      <c r="A335" s="432" t="s">
        <v>562</v>
      </c>
      <c r="B335" s="418"/>
      <c r="C335" s="327"/>
      <c r="D335" s="327"/>
      <c r="E335" s="327"/>
      <c r="F335" s="288">
        <f t="shared" si="51"/>
        <v>0</v>
      </c>
      <c r="G335" s="289">
        <f t="shared" si="52"/>
        <v>0</v>
      </c>
      <c r="H335" s="288">
        <f>(M335*Титул!BC$19)+(O335*Титул!BD$19)+(Q335*Титул!BE$19)+(S335*Титул!BF$19)+(U335*Титул!BG$19)+(W335*Титул!BH$19)</f>
        <v>0</v>
      </c>
      <c r="I335" s="290"/>
      <c r="J335" s="291"/>
      <c r="K335" s="292"/>
      <c r="L335" s="288">
        <f t="shared" si="53"/>
        <v>0</v>
      </c>
      <c r="M335" s="290"/>
      <c r="N335" s="291"/>
      <c r="O335" s="291"/>
      <c r="P335" s="291"/>
      <c r="Q335" s="291"/>
      <c r="R335" s="291"/>
      <c r="S335" s="291"/>
      <c r="T335" s="291"/>
      <c r="U335" s="291"/>
      <c r="V335" s="291"/>
      <c r="W335" s="291"/>
      <c r="X335" s="291"/>
      <c r="Y335" s="323"/>
      <c r="Z335" s="195" t="str">
        <f>'Основні дані'!$B$1</f>
        <v>Е-420с</v>
      </c>
    </row>
    <row r="336" spans="1:26" s="154" customFormat="1" ht="30" hidden="1">
      <c r="A336" s="432" t="s">
        <v>563</v>
      </c>
      <c r="B336" s="418"/>
      <c r="C336" s="327"/>
      <c r="D336" s="327"/>
      <c r="E336" s="327"/>
      <c r="F336" s="288">
        <f t="shared" si="51"/>
        <v>0</v>
      </c>
      <c r="G336" s="289">
        <f t="shared" si="52"/>
        <v>0</v>
      </c>
      <c r="H336" s="288">
        <f>(M336*Титул!BC$19)+(O336*Титул!BD$19)+(Q336*Титул!BE$19)+(S336*Титул!BF$19)+(U336*Титул!BG$19)+(W336*Титул!BH$19)</f>
        <v>0</v>
      </c>
      <c r="I336" s="290"/>
      <c r="J336" s="291"/>
      <c r="K336" s="292"/>
      <c r="L336" s="288">
        <f t="shared" si="53"/>
        <v>0</v>
      </c>
      <c r="M336" s="290"/>
      <c r="N336" s="291"/>
      <c r="O336" s="291"/>
      <c r="P336" s="291"/>
      <c r="Q336" s="291"/>
      <c r="R336" s="291"/>
      <c r="S336" s="291"/>
      <c r="T336" s="291"/>
      <c r="U336" s="291"/>
      <c r="V336" s="291"/>
      <c r="W336" s="291"/>
      <c r="X336" s="291"/>
      <c r="Y336" s="323"/>
      <c r="Z336" s="195" t="str">
        <f>'Основні дані'!$B$1</f>
        <v>Е-420с</v>
      </c>
    </row>
    <row r="337" spans="1:26" s="154" customFormat="1" ht="30" hidden="1">
      <c r="A337" s="432" t="s">
        <v>564</v>
      </c>
      <c r="B337" s="418"/>
      <c r="C337" s="327"/>
      <c r="D337" s="327"/>
      <c r="E337" s="327"/>
      <c r="F337" s="288">
        <f t="shared" si="51"/>
        <v>0</v>
      </c>
      <c r="G337" s="289">
        <f t="shared" si="52"/>
        <v>0</v>
      </c>
      <c r="H337" s="288">
        <f>(M337*Титул!BC$19)+(O337*Титул!BD$19)+(Q337*Титул!BE$19)+(S337*Титул!BF$19)+(U337*Титул!BG$19)+(W337*Титул!BH$19)</f>
        <v>0</v>
      </c>
      <c r="I337" s="290"/>
      <c r="J337" s="291"/>
      <c r="K337" s="292"/>
      <c r="L337" s="288">
        <f t="shared" si="53"/>
        <v>0</v>
      </c>
      <c r="M337" s="290"/>
      <c r="N337" s="291"/>
      <c r="O337" s="291"/>
      <c r="P337" s="291"/>
      <c r="Q337" s="291"/>
      <c r="R337" s="291"/>
      <c r="S337" s="291"/>
      <c r="T337" s="291"/>
      <c r="U337" s="291"/>
      <c r="V337" s="291"/>
      <c r="W337" s="291"/>
      <c r="X337" s="291"/>
      <c r="Y337" s="323"/>
      <c r="Z337" s="195" t="str">
        <f>'Основні дані'!$B$1</f>
        <v>Е-420с</v>
      </c>
    </row>
    <row r="338" spans="1:26" s="154" customFormat="1" ht="30" hidden="1">
      <c r="A338" s="432" t="s">
        <v>565</v>
      </c>
      <c r="B338" s="418"/>
      <c r="C338" s="327"/>
      <c r="D338" s="327"/>
      <c r="E338" s="327"/>
      <c r="F338" s="288">
        <f t="shared" si="51"/>
        <v>0</v>
      </c>
      <c r="G338" s="289">
        <f t="shared" si="52"/>
        <v>0</v>
      </c>
      <c r="H338" s="288">
        <f>(M338*Титул!BC$19)+(O338*Титул!BD$19)+(Q338*Титул!BE$19)+(S338*Титул!BF$19)+(U338*Титул!BG$19)+(W338*Титул!BH$19)</f>
        <v>0</v>
      </c>
      <c r="I338" s="290"/>
      <c r="J338" s="291"/>
      <c r="K338" s="292"/>
      <c r="L338" s="288">
        <f t="shared" si="53"/>
        <v>0</v>
      </c>
      <c r="M338" s="290"/>
      <c r="N338" s="291"/>
      <c r="O338" s="291"/>
      <c r="P338" s="291"/>
      <c r="Q338" s="291"/>
      <c r="R338" s="291"/>
      <c r="S338" s="291"/>
      <c r="T338" s="291"/>
      <c r="U338" s="291"/>
      <c r="V338" s="291"/>
      <c r="W338" s="291"/>
      <c r="X338" s="291"/>
      <c r="Y338" s="323"/>
      <c r="Z338" s="195" t="str">
        <f>'Основні дані'!$B$1</f>
        <v>Е-420с</v>
      </c>
    </row>
    <row r="339" spans="1:26" s="154" customFormat="1" ht="30" hidden="1">
      <c r="A339" s="432" t="s">
        <v>566</v>
      </c>
      <c r="B339" s="418"/>
      <c r="C339" s="327"/>
      <c r="D339" s="327"/>
      <c r="E339" s="327"/>
      <c r="F339" s="288">
        <f t="shared" si="51"/>
        <v>0</v>
      </c>
      <c r="G339" s="289">
        <f t="shared" si="52"/>
        <v>0</v>
      </c>
      <c r="H339" s="288">
        <f>(M339*Титул!BC$19)+(O339*Титул!BD$19)+(Q339*Титул!BE$19)+(S339*Титул!BF$19)+(U339*Титул!BG$19)+(W339*Титул!BH$19)</f>
        <v>0</v>
      </c>
      <c r="I339" s="290"/>
      <c r="J339" s="291"/>
      <c r="K339" s="292"/>
      <c r="L339" s="288">
        <f t="shared" si="53"/>
        <v>0</v>
      </c>
      <c r="M339" s="290"/>
      <c r="N339" s="291"/>
      <c r="O339" s="291"/>
      <c r="P339" s="291"/>
      <c r="Q339" s="291"/>
      <c r="R339" s="291"/>
      <c r="S339" s="291"/>
      <c r="T339" s="291"/>
      <c r="U339" s="291"/>
      <c r="V339" s="291"/>
      <c r="W339" s="291"/>
      <c r="X339" s="291"/>
      <c r="Y339" s="323"/>
      <c r="Z339" s="195" t="str">
        <f>'Основні дані'!$B$1</f>
        <v>Е-420с</v>
      </c>
    </row>
    <row r="340" spans="1:26" s="154" customFormat="1" ht="30" hidden="1">
      <c r="A340" s="432" t="s">
        <v>567</v>
      </c>
      <c r="B340" s="418"/>
      <c r="C340" s="327"/>
      <c r="D340" s="327"/>
      <c r="E340" s="327"/>
      <c r="F340" s="288">
        <f t="shared" si="51"/>
        <v>0</v>
      </c>
      <c r="G340" s="289">
        <f t="shared" si="52"/>
        <v>0</v>
      </c>
      <c r="H340" s="288">
        <f>(M340*Титул!BC$19)+(O340*Титул!BD$19)+(Q340*Титул!BE$19)+(S340*Титул!BF$19)+(U340*Титул!BG$19)+(W340*Титул!BH$19)</f>
        <v>0</v>
      </c>
      <c r="I340" s="290"/>
      <c r="J340" s="291"/>
      <c r="K340" s="292"/>
      <c r="L340" s="288">
        <f t="shared" si="53"/>
        <v>0</v>
      </c>
      <c r="M340" s="290"/>
      <c r="N340" s="291"/>
      <c r="O340" s="291"/>
      <c r="P340" s="291"/>
      <c r="Q340" s="291"/>
      <c r="R340" s="291"/>
      <c r="S340" s="291"/>
      <c r="T340" s="291"/>
      <c r="U340" s="291"/>
      <c r="V340" s="291"/>
      <c r="W340" s="291"/>
      <c r="X340" s="291"/>
      <c r="Y340" s="323"/>
      <c r="Z340" s="195" t="str">
        <f>'Основні дані'!$B$1</f>
        <v>Е-420с</v>
      </c>
    </row>
    <row r="341" spans="1:26" s="154" customFormat="1" ht="30" hidden="1">
      <c r="A341" s="432" t="s">
        <v>568</v>
      </c>
      <c r="B341" s="418"/>
      <c r="C341" s="327"/>
      <c r="D341" s="327"/>
      <c r="E341" s="327"/>
      <c r="F341" s="288">
        <f t="shared" si="51"/>
        <v>0</v>
      </c>
      <c r="G341" s="289">
        <f t="shared" si="52"/>
        <v>0</v>
      </c>
      <c r="H341" s="288">
        <f>(M341*Титул!BC$19)+(O341*Титул!BD$19)+(Q341*Титул!BE$19)+(S341*Титул!BF$19)+(U341*Титул!BG$19)+(W341*Титул!BH$19)</f>
        <v>0</v>
      </c>
      <c r="I341" s="290"/>
      <c r="J341" s="291"/>
      <c r="K341" s="292"/>
      <c r="L341" s="288">
        <f t="shared" si="53"/>
        <v>0</v>
      </c>
      <c r="M341" s="290"/>
      <c r="N341" s="291"/>
      <c r="O341" s="291"/>
      <c r="P341" s="291"/>
      <c r="Q341" s="291"/>
      <c r="R341" s="291"/>
      <c r="S341" s="291"/>
      <c r="T341" s="291"/>
      <c r="U341" s="291"/>
      <c r="V341" s="291"/>
      <c r="W341" s="291"/>
      <c r="X341" s="291"/>
      <c r="Y341" s="323"/>
      <c r="Z341" s="195" t="str">
        <f>'Основні дані'!$B$1</f>
        <v>Е-420с</v>
      </c>
    </row>
    <row r="342" spans="1:26" s="154" customFormat="1" ht="30" hidden="1">
      <c r="A342" s="432" t="s">
        <v>569</v>
      </c>
      <c r="B342" s="416"/>
      <c r="C342" s="415"/>
      <c r="D342" s="326"/>
      <c r="E342" s="326"/>
      <c r="F342" s="288">
        <f t="shared" si="51"/>
        <v>0</v>
      </c>
      <c r="G342" s="289">
        <f t="shared" si="52"/>
        <v>0</v>
      </c>
      <c r="H342" s="288">
        <f>(M342*Титул!BC$19)+(O342*Титул!BD$19)+(Q342*Титул!BE$19)+(S342*Титул!BF$19)+(U342*Титул!BG$19)+(W342*Титул!BH$19)</f>
        <v>0</v>
      </c>
      <c r="I342" s="290"/>
      <c r="J342" s="291"/>
      <c r="K342" s="292"/>
      <c r="L342" s="288">
        <f t="shared" si="53"/>
        <v>0</v>
      </c>
      <c r="M342" s="290"/>
      <c r="N342" s="291"/>
      <c r="O342" s="291"/>
      <c r="P342" s="291"/>
      <c r="Q342" s="291"/>
      <c r="R342" s="291"/>
      <c r="S342" s="291"/>
      <c r="T342" s="291"/>
      <c r="U342" s="291"/>
      <c r="V342" s="291"/>
      <c r="W342" s="291"/>
      <c r="X342" s="291"/>
      <c r="Y342" s="323"/>
      <c r="Z342" s="195" t="str">
        <f>'Основні дані'!$B$1</f>
        <v>Е-420с</v>
      </c>
    </row>
    <row r="343" spans="1:26" s="154" customFormat="1" ht="30" hidden="1">
      <c r="A343" s="432" t="s">
        <v>570</v>
      </c>
      <c r="B343" s="417"/>
      <c r="C343" s="415"/>
      <c r="D343" s="326"/>
      <c r="E343" s="326"/>
      <c r="F343" s="288">
        <f t="shared" si="51"/>
        <v>0</v>
      </c>
      <c r="G343" s="289">
        <f t="shared" si="52"/>
        <v>0</v>
      </c>
      <c r="H343" s="288">
        <f>(M343*Титул!BC$19)+(O343*Титул!BD$19)+(Q343*Титул!BE$19)+(S343*Титул!BF$19)+(U343*Титул!BG$19)+(W343*Титул!BH$19)</f>
        <v>0</v>
      </c>
      <c r="I343" s="290"/>
      <c r="J343" s="291"/>
      <c r="K343" s="292"/>
      <c r="L343" s="288">
        <f t="shared" si="53"/>
        <v>0</v>
      </c>
      <c r="M343" s="290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323"/>
      <c r="Z343" s="195" t="str">
        <f>'Основні дані'!$B$1</f>
        <v>Е-420с</v>
      </c>
    </row>
    <row r="344" spans="1:26" s="154" customFormat="1" ht="30" hidden="1">
      <c r="A344" s="432" t="s">
        <v>571</v>
      </c>
      <c r="B344" s="418"/>
      <c r="C344" s="415"/>
      <c r="D344" s="327"/>
      <c r="E344" s="326"/>
      <c r="F344" s="288">
        <f t="shared" si="51"/>
        <v>0</v>
      </c>
      <c r="G344" s="289">
        <f t="shared" si="52"/>
        <v>0</v>
      </c>
      <c r="H344" s="288">
        <f>(M344*Титул!BC$19)+(O344*Титул!BD$19)+(Q344*Титул!BE$19)+(S344*Титул!BF$19)+(U344*Титул!BG$19)+(W344*Титул!BH$19)</f>
        <v>0</v>
      </c>
      <c r="I344" s="290"/>
      <c r="J344" s="291"/>
      <c r="K344" s="292"/>
      <c r="L344" s="288">
        <f t="shared" si="53"/>
        <v>0</v>
      </c>
      <c r="M344" s="290"/>
      <c r="N344" s="291"/>
      <c r="O344" s="291"/>
      <c r="P344" s="291"/>
      <c r="Q344" s="291"/>
      <c r="R344" s="291"/>
      <c r="S344" s="291"/>
      <c r="T344" s="291"/>
      <c r="U344" s="291"/>
      <c r="V344" s="291"/>
      <c r="W344" s="291"/>
      <c r="X344" s="291"/>
      <c r="Y344" s="323"/>
      <c r="Z344" s="195" t="str">
        <f>'Основні дані'!$B$1</f>
        <v>Е-420с</v>
      </c>
    </row>
    <row r="345" spans="1:26" s="154" customFormat="1" ht="30" hidden="1">
      <c r="A345" s="432" t="s">
        <v>572</v>
      </c>
      <c r="B345" s="418"/>
      <c r="C345" s="415"/>
      <c r="D345" s="327"/>
      <c r="E345" s="326"/>
      <c r="F345" s="288">
        <f t="shared" si="51"/>
        <v>0</v>
      </c>
      <c r="G345" s="289">
        <f t="shared" si="52"/>
        <v>0</v>
      </c>
      <c r="H345" s="288">
        <f>(M345*Титул!BC$19)+(O345*Титул!BD$19)+(Q345*Титул!BE$19)+(S345*Титул!BF$19)+(U345*Титул!BG$19)+(W345*Титул!BH$19)</f>
        <v>0</v>
      </c>
      <c r="I345" s="290"/>
      <c r="J345" s="291"/>
      <c r="K345" s="292"/>
      <c r="L345" s="288">
        <f t="shared" si="53"/>
        <v>0</v>
      </c>
      <c r="M345" s="290"/>
      <c r="N345" s="291"/>
      <c r="O345" s="291"/>
      <c r="P345" s="291"/>
      <c r="Q345" s="291"/>
      <c r="R345" s="291"/>
      <c r="S345" s="291"/>
      <c r="T345" s="291"/>
      <c r="U345" s="291"/>
      <c r="V345" s="291"/>
      <c r="W345" s="291"/>
      <c r="X345" s="291"/>
      <c r="Y345" s="323"/>
      <c r="Z345" s="195" t="str">
        <f>'Основні дані'!$B$1</f>
        <v>Е-420с</v>
      </c>
    </row>
    <row r="346" spans="1:26" s="154" customFormat="1" ht="30" hidden="1">
      <c r="A346" s="432" t="s">
        <v>573</v>
      </c>
      <c r="B346" s="480"/>
      <c r="C346" s="481"/>
      <c r="D346" s="482"/>
      <c r="E346" s="483"/>
      <c r="F346" s="301">
        <f t="shared" si="51"/>
        <v>0</v>
      </c>
      <c r="G346" s="302">
        <f t="shared" si="52"/>
        <v>0</v>
      </c>
      <c r="H346" s="301">
        <f>(M346*Титул!BC$19)+(O346*Титул!BD$19)+(Q346*Титул!BE$19)+(S346*Титул!BF$19)+(U346*Титул!BG$19)+(W346*Титул!BH$19)</f>
        <v>0</v>
      </c>
      <c r="I346" s="293"/>
      <c r="J346" s="294"/>
      <c r="K346" s="295"/>
      <c r="L346" s="301">
        <f t="shared" si="53"/>
        <v>0</v>
      </c>
      <c r="M346" s="293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324"/>
      <c r="Z346" s="195" t="str">
        <f>'Основні дані'!$B$1</f>
        <v>Е-420с</v>
      </c>
    </row>
    <row r="347" spans="1:26" s="487" customFormat="1" ht="28.5" hidden="1" thickBot="1">
      <c r="A347" s="484"/>
      <c r="B347" s="500" t="s">
        <v>32</v>
      </c>
      <c r="C347" s="494"/>
      <c r="D347" s="499" t="s">
        <v>811</v>
      </c>
      <c r="E347" s="495"/>
      <c r="F347" s="489">
        <f t="shared" si="51"/>
        <v>6</v>
      </c>
      <c r="G347" s="490">
        <f t="shared" si="52"/>
        <v>180</v>
      </c>
      <c r="H347" s="490">
        <f>(M347*Титул!BC$19)+(O347*Титул!BD$19)+(Q347*Титул!BE$19)+(S347*Титул!BF$19)+(U347*Титул!BG$19)+(W347*Титул!BH$19)</f>
        <v>0</v>
      </c>
      <c r="I347" s="490"/>
      <c r="J347" s="490"/>
      <c r="K347" s="490"/>
      <c r="L347" s="490">
        <f t="shared" si="53"/>
        <v>180</v>
      </c>
      <c r="M347" s="490"/>
      <c r="N347" s="490">
        <f>Титул!$BC$21*1.5</f>
        <v>0</v>
      </c>
      <c r="O347" s="490"/>
      <c r="P347" s="490">
        <f>Титул!$BD$21*1.5</f>
        <v>0</v>
      </c>
      <c r="Q347" s="490"/>
      <c r="R347" s="490">
        <f>Титул!$BE$21*1.5</f>
        <v>0</v>
      </c>
      <c r="S347" s="490"/>
      <c r="T347" s="490">
        <f>Титул!$BF$21*1.5</f>
        <v>0</v>
      </c>
      <c r="U347" s="490"/>
      <c r="V347" s="490">
        <f>Титул!$BG$21*1.5</f>
        <v>0</v>
      </c>
      <c r="W347" s="490"/>
      <c r="X347" s="490">
        <f>Титул!$BH$21*1.5</f>
        <v>6</v>
      </c>
      <c r="Y347" s="485"/>
      <c r="Z347" s="486" t="str">
        <f>'Основні дані'!$B$1</f>
        <v>Е-420с</v>
      </c>
    </row>
    <row r="348" spans="1:26" s="154" customFormat="1" ht="28.5" hidden="1" thickBot="1">
      <c r="A348" s="265"/>
      <c r="B348" s="501" t="s">
        <v>113</v>
      </c>
      <c r="C348" s="496"/>
      <c r="D348" s="496"/>
      <c r="E348" s="497"/>
      <c r="F348" s="492">
        <f t="shared" si="51"/>
        <v>6</v>
      </c>
      <c r="G348" s="492">
        <f t="shared" si="52"/>
        <v>180</v>
      </c>
      <c r="H348" s="492"/>
      <c r="I348" s="492"/>
      <c r="J348" s="492"/>
      <c r="K348" s="492"/>
      <c r="L348" s="492">
        <f>IF(G348-H348=G348-I348-J348-K348,G348-H348,"!ОШИБКА!")</f>
        <v>180</v>
      </c>
      <c r="M348" s="492"/>
      <c r="N348" s="492"/>
      <c r="O348" s="492"/>
      <c r="P348" s="492"/>
      <c r="Q348" s="492"/>
      <c r="R348" s="492"/>
      <c r="S348" s="492"/>
      <c r="T348" s="492"/>
      <c r="U348" s="492"/>
      <c r="V348" s="492"/>
      <c r="W348" s="492"/>
      <c r="X348" s="492">
        <f>Титул!$AS$36+Титул!$AS$37</f>
        <v>6</v>
      </c>
      <c r="Y348" s="363"/>
      <c r="Z348" s="195" t="str">
        <f>'Основні дані'!$B$1</f>
        <v>Е-420с</v>
      </c>
    </row>
    <row r="349" spans="1:26" s="154" customFormat="1" ht="27" hidden="1">
      <c r="A349" s="476" t="s">
        <v>575</v>
      </c>
      <c r="B349" s="477" t="s">
        <v>574</v>
      </c>
      <c r="C349" s="478"/>
      <c r="D349" s="478"/>
      <c r="E349" s="478"/>
      <c r="F349" s="498">
        <f>IF(SUM(F350:F376)=F$97,F$97,"ОШИБКА")</f>
        <v>12</v>
      </c>
      <c r="G349" s="498">
        <f>IF(SUM(G350:G376)=G$97,G$97,"ОШИБКА")</f>
        <v>360</v>
      </c>
      <c r="H349" s="488">
        <f aca="true" t="shared" si="54" ref="H349:X349">SUM(H350:H376)</f>
        <v>0</v>
      </c>
      <c r="I349" s="488">
        <f t="shared" si="54"/>
        <v>0</v>
      </c>
      <c r="J349" s="488">
        <f t="shared" si="54"/>
        <v>0</v>
      </c>
      <c r="K349" s="488">
        <f t="shared" si="54"/>
        <v>0</v>
      </c>
      <c r="L349" s="488">
        <f t="shared" si="54"/>
        <v>360</v>
      </c>
      <c r="M349" s="488">
        <f t="shared" si="54"/>
        <v>0</v>
      </c>
      <c r="N349" s="488">
        <f t="shared" si="54"/>
        <v>0</v>
      </c>
      <c r="O349" s="488">
        <f t="shared" si="54"/>
        <v>0</v>
      </c>
      <c r="P349" s="488">
        <f t="shared" si="54"/>
        <v>0</v>
      </c>
      <c r="Q349" s="488">
        <f t="shared" si="54"/>
        <v>0</v>
      </c>
      <c r="R349" s="488">
        <f t="shared" si="54"/>
        <v>0</v>
      </c>
      <c r="S349" s="488">
        <f t="shared" si="54"/>
        <v>0</v>
      </c>
      <c r="T349" s="488">
        <f t="shared" si="54"/>
        <v>0</v>
      </c>
      <c r="U349" s="488">
        <f t="shared" si="54"/>
        <v>0</v>
      </c>
      <c r="V349" s="488">
        <f t="shared" si="54"/>
        <v>0</v>
      </c>
      <c r="W349" s="488">
        <f t="shared" si="54"/>
        <v>0</v>
      </c>
      <c r="X349" s="488">
        <f t="shared" si="54"/>
        <v>12</v>
      </c>
      <c r="Y349" s="479"/>
      <c r="Z349" s="195" t="str">
        <f>'Основні дані'!$B$1</f>
        <v>Е-420с</v>
      </c>
    </row>
    <row r="350" spans="1:26" s="154" customFormat="1" ht="30" hidden="1">
      <c r="A350" s="432" t="s">
        <v>576</v>
      </c>
      <c r="B350" s="416"/>
      <c r="C350" s="475"/>
      <c r="D350" s="475"/>
      <c r="E350" s="475"/>
      <c r="F350" s="296">
        <f aca="true" t="shared" si="55" ref="F350:F376">N350+P350+R350+T350+V350+X350</f>
        <v>0</v>
      </c>
      <c r="G350" s="297">
        <f aca="true" t="shared" si="56" ref="G350:G376">F350*30</f>
        <v>0</v>
      </c>
      <c r="H350" s="296">
        <f>(M350*Титул!BC$19)+(O350*Титул!BD$19)+(Q350*Титул!BE$19)+(S350*Титул!BF$19)+(U350*Титул!BG$19)+(W350*Титул!BH$19)</f>
        <v>0</v>
      </c>
      <c r="I350" s="298"/>
      <c r="J350" s="299"/>
      <c r="K350" s="300"/>
      <c r="L350" s="296">
        <f aca="true" t="shared" si="57" ref="L350:L375">IF(H350=I350+J350+K350,G350-H350,"!ОШИБКА!")</f>
        <v>0</v>
      </c>
      <c r="M350" s="298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473"/>
      <c r="Z350" s="195" t="str">
        <f>'Основні дані'!$B$1</f>
        <v>Е-420с</v>
      </c>
    </row>
    <row r="351" spans="1:26" s="154" customFormat="1" ht="30" hidden="1">
      <c r="A351" s="432" t="s">
        <v>577</v>
      </c>
      <c r="B351" s="414"/>
      <c r="C351" s="415"/>
      <c r="D351" s="415"/>
      <c r="E351" s="415"/>
      <c r="F351" s="288">
        <f t="shared" si="55"/>
        <v>0</v>
      </c>
      <c r="G351" s="289">
        <f t="shared" si="56"/>
        <v>0</v>
      </c>
      <c r="H351" s="288">
        <f>(M351*Титул!BC$19)+(O351*Титул!BD$19)+(Q351*Титул!BE$19)+(S351*Титул!BF$19)+(U351*Титул!BG$19)+(W351*Титул!BH$19)</f>
        <v>0</v>
      </c>
      <c r="I351" s="290"/>
      <c r="J351" s="291"/>
      <c r="K351" s="292"/>
      <c r="L351" s="288">
        <f t="shared" si="57"/>
        <v>0</v>
      </c>
      <c r="M351" s="290"/>
      <c r="N351" s="291"/>
      <c r="O351" s="291"/>
      <c r="P351" s="291"/>
      <c r="Q351" s="291"/>
      <c r="R351" s="291"/>
      <c r="S351" s="291"/>
      <c r="T351" s="291"/>
      <c r="U351" s="291"/>
      <c r="V351" s="291"/>
      <c r="W351" s="291"/>
      <c r="X351" s="291"/>
      <c r="Y351" s="474"/>
      <c r="Z351" s="195" t="str">
        <f>'Основні дані'!$B$1</f>
        <v>Е-420с</v>
      </c>
    </row>
    <row r="352" spans="1:26" s="154" customFormat="1" ht="30" hidden="1">
      <c r="A352" s="432" t="s">
        <v>578</v>
      </c>
      <c r="B352" s="414"/>
      <c r="C352" s="415"/>
      <c r="D352" s="415"/>
      <c r="E352" s="415"/>
      <c r="F352" s="288">
        <f t="shared" si="55"/>
        <v>0</v>
      </c>
      <c r="G352" s="289">
        <f t="shared" si="56"/>
        <v>0</v>
      </c>
      <c r="H352" s="288">
        <f>(M352*Титул!BC$19)+(O352*Титул!BD$19)+(Q352*Титул!BE$19)+(S352*Титул!BF$19)+(U352*Титул!BG$19)+(W352*Титул!BH$19)</f>
        <v>0</v>
      </c>
      <c r="I352" s="290"/>
      <c r="J352" s="291"/>
      <c r="K352" s="292"/>
      <c r="L352" s="288">
        <f t="shared" si="57"/>
        <v>0</v>
      </c>
      <c r="M352" s="290"/>
      <c r="N352" s="291"/>
      <c r="O352" s="291"/>
      <c r="P352" s="291"/>
      <c r="Q352" s="291"/>
      <c r="R352" s="291"/>
      <c r="S352" s="291"/>
      <c r="T352" s="291"/>
      <c r="U352" s="291"/>
      <c r="V352" s="291"/>
      <c r="W352" s="291"/>
      <c r="X352" s="291"/>
      <c r="Y352" s="323"/>
      <c r="Z352" s="195" t="str">
        <f>'Основні дані'!$B$1</f>
        <v>Е-420с</v>
      </c>
    </row>
    <row r="353" spans="1:26" s="154" customFormat="1" ht="30" hidden="1">
      <c r="A353" s="432" t="s">
        <v>579</v>
      </c>
      <c r="B353" s="414"/>
      <c r="C353" s="415"/>
      <c r="D353" s="415"/>
      <c r="E353" s="415"/>
      <c r="F353" s="288">
        <f t="shared" si="55"/>
        <v>0</v>
      </c>
      <c r="G353" s="289">
        <f t="shared" si="56"/>
        <v>0</v>
      </c>
      <c r="H353" s="288">
        <f>(M353*Титул!BC$19)+(O353*Титул!BD$19)+(Q353*Титул!BE$19)+(S353*Титул!BF$19)+(U353*Титул!BG$19)+(W353*Титул!BH$19)</f>
        <v>0</v>
      </c>
      <c r="I353" s="290"/>
      <c r="J353" s="291"/>
      <c r="K353" s="292"/>
      <c r="L353" s="288">
        <f t="shared" si="57"/>
        <v>0</v>
      </c>
      <c r="M353" s="290"/>
      <c r="N353" s="291"/>
      <c r="O353" s="291"/>
      <c r="P353" s="291"/>
      <c r="Q353" s="291"/>
      <c r="R353" s="291"/>
      <c r="S353" s="291"/>
      <c r="T353" s="291"/>
      <c r="U353" s="291"/>
      <c r="V353" s="291"/>
      <c r="W353" s="291"/>
      <c r="X353" s="291"/>
      <c r="Y353" s="323"/>
      <c r="Z353" s="195" t="str">
        <f>'Основні дані'!$B$1</f>
        <v>Е-420с</v>
      </c>
    </row>
    <row r="354" spans="1:26" s="154" customFormat="1" ht="30" hidden="1">
      <c r="A354" s="432" t="s">
        <v>580</v>
      </c>
      <c r="B354" s="414"/>
      <c r="C354" s="415"/>
      <c r="D354" s="326"/>
      <c r="E354" s="327"/>
      <c r="F354" s="288">
        <f t="shared" si="55"/>
        <v>0</v>
      </c>
      <c r="G354" s="289">
        <f t="shared" si="56"/>
        <v>0</v>
      </c>
      <c r="H354" s="288">
        <f>(M354*Титул!BC$19)+(O354*Титул!BD$19)+(Q354*Титул!BE$19)+(S354*Титул!BF$19)+(U354*Титул!BG$19)+(W354*Титул!BH$19)</f>
        <v>0</v>
      </c>
      <c r="I354" s="290"/>
      <c r="J354" s="291"/>
      <c r="K354" s="292"/>
      <c r="L354" s="288">
        <f t="shared" si="57"/>
        <v>0</v>
      </c>
      <c r="M354" s="290"/>
      <c r="N354" s="291"/>
      <c r="O354" s="291"/>
      <c r="P354" s="291"/>
      <c r="Q354" s="291"/>
      <c r="R354" s="291"/>
      <c r="S354" s="291"/>
      <c r="T354" s="291"/>
      <c r="U354" s="291"/>
      <c r="V354" s="291"/>
      <c r="W354" s="291"/>
      <c r="X354" s="291"/>
      <c r="Y354" s="323"/>
      <c r="Z354" s="195" t="str">
        <f>'Основні дані'!$B$1</f>
        <v>Е-420с</v>
      </c>
    </row>
    <row r="355" spans="1:26" s="154" customFormat="1" ht="30" hidden="1">
      <c r="A355" s="432" t="s">
        <v>581</v>
      </c>
      <c r="B355" s="416"/>
      <c r="C355" s="415"/>
      <c r="D355" s="326"/>
      <c r="E355" s="326"/>
      <c r="F355" s="288">
        <f t="shared" si="55"/>
        <v>0</v>
      </c>
      <c r="G355" s="289">
        <f t="shared" si="56"/>
        <v>0</v>
      </c>
      <c r="H355" s="288">
        <f>(M355*Титул!BC$19)+(O355*Титул!BD$19)+(Q355*Титул!BE$19)+(S355*Титул!BF$19)+(U355*Титул!BG$19)+(W355*Титул!BH$19)</f>
        <v>0</v>
      </c>
      <c r="I355" s="290"/>
      <c r="J355" s="291"/>
      <c r="K355" s="292"/>
      <c r="L355" s="288">
        <f t="shared" si="57"/>
        <v>0</v>
      </c>
      <c r="M355" s="290"/>
      <c r="N355" s="291"/>
      <c r="O355" s="291"/>
      <c r="P355" s="291"/>
      <c r="Q355" s="291"/>
      <c r="R355" s="291"/>
      <c r="S355" s="291"/>
      <c r="T355" s="291"/>
      <c r="U355" s="291"/>
      <c r="V355" s="291"/>
      <c r="W355" s="291"/>
      <c r="X355" s="291"/>
      <c r="Y355" s="323"/>
      <c r="Z355" s="195" t="str">
        <f>'Основні дані'!$B$1</f>
        <v>Е-420с</v>
      </c>
    </row>
    <row r="356" spans="1:26" s="154" customFormat="1" ht="30" hidden="1">
      <c r="A356" s="432" t="s">
        <v>582</v>
      </c>
      <c r="B356" s="417"/>
      <c r="C356" s="415"/>
      <c r="D356" s="326"/>
      <c r="E356" s="326"/>
      <c r="F356" s="288">
        <f t="shared" si="55"/>
        <v>0</v>
      </c>
      <c r="G356" s="289">
        <f t="shared" si="56"/>
        <v>0</v>
      </c>
      <c r="H356" s="288">
        <f>(M356*Титул!BC$19)+(O356*Титул!BD$19)+(Q356*Титул!BE$19)+(S356*Титул!BF$19)+(U356*Титул!BG$19)+(W356*Титул!BH$19)</f>
        <v>0</v>
      </c>
      <c r="I356" s="290"/>
      <c r="J356" s="291"/>
      <c r="K356" s="292"/>
      <c r="L356" s="288">
        <f t="shared" si="57"/>
        <v>0</v>
      </c>
      <c r="M356" s="290"/>
      <c r="N356" s="291"/>
      <c r="O356" s="291"/>
      <c r="P356" s="291"/>
      <c r="Q356" s="291"/>
      <c r="R356" s="291"/>
      <c r="S356" s="291"/>
      <c r="T356" s="291"/>
      <c r="U356" s="291"/>
      <c r="V356" s="291"/>
      <c r="W356" s="291"/>
      <c r="X356" s="291"/>
      <c r="Y356" s="323"/>
      <c r="Z356" s="195" t="str">
        <f>'Основні дані'!$B$1</f>
        <v>Е-420с</v>
      </c>
    </row>
    <row r="357" spans="1:26" s="154" customFormat="1" ht="30" hidden="1">
      <c r="A357" s="432" t="s">
        <v>583</v>
      </c>
      <c r="B357" s="418"/>
      <c r="C357" s="415"/>
      <c r="D357" s="327"/>
      <c r="E357" s="326"/>
      <c r="F357" s="288">
        <f t="shared" si="55"/>
        <v>0</v>
      </c>
      <c r="G357" s="289">
        <f t="shared" si="56"/>
        <v>0</v>
      </c>
      <c r="H357" s="288">
        <f>(M357*Титул!BC$19)+(O357*Титул!BD$19)+(Q357*Титул!BE$19)+(S357*Титул!BF$19)+(U357*Титул!BG$19)+(W357*Титул!BH$19)</f>
        <v>0</v>
      </c>
      <c r="I357" s="290"/>
      <c r="J357" s="291"/>
      <c r="K357" s="292"/>
      <c r="L357" s="288">
        <f t="shared" si="57"/>
        <v>0</v>
      </c>
      <c r="M357" s="290"/>
      <c r="N357" s="291"/>
      <c r="O357" s="291"/>
      <c r="P357" s="291"/>
      <c r="Q357" s="291"/>
      <c r="R357" s="291"/>
      <c r="S357" s="291"/>
      <c r="T357" s="291"/>
      <c r="U357" s="291"/>
      <c r="V357" s="291"/>
      <c r="W357" s="291"/>
      <c r="X357" s="291"/>
      <c r="Y357" s="323"/>
      <c r="Z357" s="195" t="str">
        <f>'Основні дані'!$B$1</f>
        <v>Е-420с</v>
      </c>
    </row>
    <row r="358" spans="1:26" s="154" customFormat="1" ht="30" hidden="1">
      <c r="A358" s="432" t="s">
        <v>584</v>
      </c>
      <c r="B358" s="418"/>
      <c r="C358" s="415"/>
      <c r="D358" s="327"/>
      <c r="E358" s="326"/>
      <c r="F358" s="288">
        <f t="shared" si="55"/>
        <v>0</v>
      </c>
      <c r="G358" s="289">
        <f t="shared" si="56"/>
        <v>0</v>
      </c>
      <c r="H358" s="288">
        <f>(M358*Титул!BC$19)+(O358*Титул!BD$19)+(Q358*Титул!BE$19)+(S358*Титул!BF$19)+(U358*Титул!BG$19)+(W358*Титул!BH$19)</f>
        <v>0</v>
      </c>
      <c r="I358" s="290"/>
      <c r="J358" s="291"/>
      <c r="K358" s="292"/>
      <c r="L358" s="288">
        <f t="shared" si="57"/>
        <v>0</v>
      </c>
      <c r="M358" s="290"/>
      <c r="N358" s="291"/>
      <c r="O358" s="291"/>
      <c r="P358" s="291"/>
      <c r="Q358" s="291"/>
      <c r="R358" s="291"/>
      <c r="S358" s="291"/>
      <c r="T358" s="291"/>
      <c r="U358" s="291"/>
      <c r="V358" s="291"/>
      <c r="W358" s="291"/>
      <c r="X358" s="291"/>
      <c r="Y358" s="323"/>
      <c r="Z358" s="195" t="str">
        <f>'Основні дані'!$B$1</f>
        <v>Е-420с</v>
      </c>
    </row>
    <row r="359" spans="1:26" s="154" customFormat="1" ht="30" hidden="1">
      <c r="A359" s="432" t="s">
        <v>585</v>
      </c>
      <c r="B359" s="418"/>
      <c r="C359" s="415"/>
      <c r="D359" s="327"/>
      <c r="E359" s="326"/>
      <c r="F359" s="288">
        <f t="shared" si="55"/>
        <v>0</v>
      </c>
      <c r="G359" s="289">
        <f t="shared" si="56"/>
        <v>0</v>
      </c>
      <c r="H359" s="288">
        <f>(M359*Титул!BC$19)+(O359*Титул!BD$19)+(Q359*Титул!BE$19)+(S359*Титул!BF$19)+(U359*Титул!BG$19)+(W359*Титул!BH$19)</f>
        <v>0</v>
      </c>
      <c r="I359" s="290"/>
      <c r="J359" s="291"/>
      <c r="K359" s="292"/>
      <c r="L359" s="288">
        <f t="shared" si="57"/>
        <v>0</v>
      </c>
      <c r="M359" s="290"/>
      <c r="N359" s="291"/>
      <c r="O359" s="291"/>
      <c r="P359" s="291"/>
      <c r="Q359" s="291"/>
      <c r="R359" s="291"/>
      <c r="S359" s="291"/>
      <c r="T359" s="291"/>
      <c r="U359" s="291"/>
      <c r="V359" s="291"/>
      <c r="W359" s="291"/>
      <c r="X359" s="291"/>
      <c r="Y359" s="323"/>
      <c r="Z359" s="195" t="str">
        <f>'Основні дані'!$B$1</f>
        <v>Е-420с</v>
      </c>
    </row>
    <row r="360" spans="1:26" s="154" customFormat="1" ht="30" hidden="1">
      <c r="A360" s="432" t="s">
        <v>586</v>
      </c>
      <c r="B360" s="418"/>
      <c r="C360" s="326"/>
      <c r="D360" s="327"/>
      <c r="E360" s="327"/>
      <c r="F360" s="288">
        <f t="shared" si="55"/>
        <v>0</v>
      </c>
      <c r="G360" s="289">
        <f t="shared" si="56"/>
        <v>0</v>
      </c>
      <c r="H360" s="288">
        <f>(M360*Титул!BC$19)+(O360*Титул!BD$19)+(Q360*Титул!BE$19)+(S360*Титул!BF$19)+(U360*Титул!BG$19)+(W360*Титул!BH$19)</f>
        <v>0</v>
      </c>
      <c r="I360" s="290"/>
      <c r="J360" s="291"/>
      <c r="K360" s="292"/>
      <c r="L360" s="288">
        <f t="shared" si="57"/>
        <v>0</v>
      </c>
      <c r="M360" s="290"/>
      <c r="N360" s="291"/>
      <c r="O360" s="291"/>
      <c r="P360" s="291"/>
      <c r="Q360" s="291"/>
      <c r="R360" s="291"/>
      <c r="S360" s="291"/>
      <c r="T360" s="291"/>
      <c r="U360" s="291"/>
      <c r="V360" s="291"/>
      <c r="W360" s="291"/>
      <c r="X360" s="291"/>
      <c r="Y360" s="323"/>
      <c r="Z360" s="195" t="str">
        <f>'Основні дані'!$B$1</f>
        <v>Е-420с</v>
      </c>
    </row>
    <row r="361" spans="1:26" s="154" customFormat="1" ht="30" hidden="1">
      <c r="A361" s="432" t="s">
        <v>587</v>
      </c>
      <c r="B361" s="418"/>
      <c r="C361" s="326"/>
      <c r="D361" s="327"/>
      <c r="E361" s="327"/>
      <c r="F361" s="288">
        <f t="shared" si="55"/>
        <v>0</v>
      </c>
      <c r="G361" s="289">
        <f t="shared" si="56"/>
        <v>0</v>
      </c>
      <c r="H361" s="288">
        <f>(M361*Титул!BC$19)+(O361*Титул!BD$19)+(Q361*Титул!BE$19)+(S361*Титул!BF$19)+(U361*Титул!BG$19)+(W361*Титул!BH$19)</f>
        <v>0</v>
      </c>
      <c r="I361" s="290"/>
      <c r="J361" s="291"/>
      <c r="K361" s="292"/>
      <c r="L361" s="288">
        <f t="shared" si="57"/>
        <v>0</v>
      </c>
      <c r="M361" s="290"/>
      <c r="N361" s="291"/>
      <c r="O361" s="291"/>
      <c r="P361" s="291"/>
      <c r="Q361" s="291"/>
      <c r="R361" s="291"/>
      <c r="S361" s="291"/>
      <c r="T361" s="291"/>
      <c r="U361" s="291"/>
      <c r="V361" s="291"/>
      <c r="W361" s="291"/>
      <c r="X361" s="291"/>
      <c r="Y361" s="323"/>
      <c r="Z361" s="195" t="str">
        <f>'Основні дані'!$B$1</f>
        <v>Е-420с</v>
      </c>
    </row>
    <row r="362" spans="1:26" s="154" customFormat="1" ht="30" hidden="1">
      <c r="A362" s="432" t="s">
        <v>588</v>
      </c>
      <c r="B362" s="418"/>
      <c r="C362" s="326"/>
      <c r="D362" s="327"/>
      <c r="E362" s="327"/>
      <c r="F362" s="288">
        <f t="shared" si="55"/>
        <v>0</v>
      </c>
      <c r="G362" s="289">
        <f t="shared" si="56"/>
        <v>0</v>
      </c>
      <c r="H362" s="288">
        <f>(M362*Титул!BC$19)+(O362*Титул!BD$19)+(Q362*Титул!BE$19)+(S362*Титул!BF$19)+(U362*Титул!BG$19)+(W362*Титул!BH$19)</f>
        <v>0</v>
      </c>
      <c r="I362" s="290"/>
      <c r="J362" s="291"/>
      <c r="K362" s="292"/>
      <c r="L362" s="288">
        <f t="shared" si="57"/>
        <v>0</v>
      </c>
      <c r="M362" s="290"/>
      <c r="N362" s="291"/>
      <c r="O362" s="291"/>
      <c r="P362" s="291"/>
      <c r="Q362" s="291"/>
      <c r="R362" s="291"/>
      <c r="S362" s="291"/>
      <c r="T362" s="291"/>
      <c r="U362" s="291"/>
      <c r="V362" s="291"/>
      <c r="W362" s="291"/>
      <c r="X362" s="291"/>
      <c r="Y362" s="323"/>
      <c r="Z362" s="195" t="str">
        <f>'Основні дані'!$B$1</f>
        <v>Е-420с</v>
      </c>
    </row>
    <row r="363" spans="1:26" s="154" customFormat="1" ht="30" hidden="1">
      <c r="A363" s="432" t="s">
        <v>589</v>
      </c>
      <c r="B363" s="418"/>
      <c r="C363" s="327"/>
      <c r="D363" s="327"/>
      <c r="E363" s="327"/>
      <c r="F363" s="288">
        <f t="shared" si="55"/>
        <v>0</v>
      </c>
      <c r="G363" s="289">
        <f t="shared" si="56"/>
        <v>0</v>
      </c>
      <c r="H363" s="288">
        <f>(M363*Титул!BC$19)+(O363*Титул!BD$19)+(Q363*Титул!BE$19)+(S363*Титул!BF$19)+(U363*Титул!BG$19)+(W363*Титул!BH$19)</f>
        <v>0</v>
      </c>
      <c r="I363" s="290"/>
      <c r="J363" s="291"/>
      <c r="K363" s="292"/>
      <c r="L363" s="288">
        <f t="shared" si="57"/>
        <v>0</v>
      </c>
      <c r="M363" s="290"/>
      <c r="N363" s="291"/>
      <c r="O363" s="291"/>
      <c r="P363" s="291"/>
      <c r="Q363" s="291"/>
      <c r="R363" s="291"/>
      <c r="S363" s="291"/>
      <c r="T363" s="291"/>
      <c r="U363" s="291"/>
      <c r="V363" s="291"/>
      <c r="W363" s="291"/>
      <c r="X363" s="291"/>
      <c r="Y363" s="323"/>
      <c r="Z363" s="195" t="str">
        <f>'Основні дані'!$B$1</f>
        <v>Е-420с</v>
      </c>
    </row>
    <row r="364" spans="1:26" s="154" customFormat="1" ht="30" hidden="1">
      <c r="A364" s="432" t="s">
        <v>590</v>
      </c>
      <c r="B364" s="418"/>
      <c r="C364" s="327"/>
      <c r="D364" s="327"/>
      <c r="E364" s="327"/>
      <c r="F364" s="288">
        <f t="shared" si="55"/>
        <v>0</v>
      </c>
      <c r="G364" s="289">
        <f t="shared" si="56"/>
        <v>0</v>
      </c>
      <c r="H364" s="288">
        <f>(M364*Титул!BC$19)+(O364*Титул!BD$19)+(Q364*Титул!BE$19)+(S364*Титул!BF$19)+(U364*Титул!BG$19)+(W364*Титул!BH$19)</f>
        <v>0</v>
      </c>
      <c r="I364" s="290"/>
      <c r="J364" s="291"/>
      <c r="K364" s="292"/>
      <c r="L364" s="288">
        <f t="shared" si="57"/>
        <v>0</v>
      </c>
      <c r="M364" s="290"/>
      <c r="N364" s="291"/>
      <c r="O364" s="291"/>
      <c r="P364" s="291"/>
      <c r="Q364" s="291"/>
      <c r="R364" s="291"/>
      <c r="S364" s="291"/>
      <c r="T364" s="291"/>
      <c r="U364" s="291"/>
      <c r="V364" s="291"/>
      <c r="W364" s="291"/>
      <c r="X364" s="291"/>
      <c r="Y364" s="323"/>
      <c r="Z364" s="195" t="str">
        <f>'Основні дані'!$B$1</f>
        <v>Е-420с</v>
      </c>
    </row>
    <row r="365" spans="1:26" s="154" customFormat="1" ht="30" hidden="1">
      <c r="A365" s="432" t="s">
        <v>591</v>
      </c>
      <c r="B365" s="418"/>
      <c r="C365" s="327"/>
      <c r="D365" s="327"/>
      <c r="E365" s="327"/>
      <c r="F365" s="288">
        <f t="shared" si="55"/>
        <v>0</v>
      </c>
      <c r="G365" s="289">
        <f t="shared" si="56"/>
        <v>0</v>
      </c>
      <c r="H365" s="288">
        <f>(M365*Титул!BC$19)+(O365*Титул!BD$19)+(Q365*Титул!BE$19)+(S365*Титул!BF$19)+(U365*Титул!BG$19)+(W365*Титул!BH$19)</f>
        <v>0</v>
      </c>
      <c r="I365" s="290"/>
      <c r="J365" s="291"/>
      <c r="K365" s="292"/>
      <c r="L365" s="288">
        <f t="shared" si="57"/>
        <v>0</v>
      </c>
      <c r="M365" s="290"/>
      <c r="N365" s="291"/>
      <c r="O365" s="291"/>
      <c r="P365" s="291"/>
      <c r="Q365" s="291"/>
      <c r="R365" s="291"/>
      <c r="S365" s="291"/>
      <c r="T365" s="291"/>
      <c r="U365" s="291"/>
      <c r="V365" s="291"/>
      <c r="W365" s="291"/>
      <c r="X365" s="291"/>
      <c r="Y365" s="323"/>
      <c r="Z365" s="195" t="str">
        <f>'Основні дані'!$B$1</f>
        <v>Е-420с</v>
      </c>
    </row>
    <row r="366" spans="1:26" s="154" customFormat="1" ht="30" hidden="1">
      <c r="A366" s="432" t="s">
        <v>592</v>
      </c>
      <c r="B366" s="418"/>
      <c r="C366" s="327"/>
      <c r="D366" s="327"/>
      <c r="E366" s="327"/>
      <c r="F366" s="288">
        <f t="shared" si="55"/>
        <v>0</v>
      </c>
      <c r="G366" s="289">
        <f t="shared" si="56"/>
        <v>0</v>
      </c>
      <c r="H366" s="288">
        <f>(M366*Титул!BC$19)+(O366*Титул!BD$19)+(Q366*Титул!BE$19)+(S366*Титул!BF$19)+(U366*Титул!BG$19)+(W366*Титул!BH$19)</f>
        <v>0</v>
      </c>
      <c r="I366" s="290"/>
      <c r="J366" s="291"/>
      <c r="K366" s="292"/>
      <c r="L366" s="288">
        <f t="shared" si="57"/>
        <v>0</v>
      </c>
      <c r="M366" s="290"/>
      <c r="N366" s="291"/>
      <c r="O366" s="291"/>
      <c r="P366" s="291"/>
      <c r="Q366" s="291"/>
      <c r="R366" s="291"/>
      <c r="S366" s="291"/>
      <c r="T366" s="291"/>
      <c r="U366" s="291"/>
      <c r="V366" s="291"/>
      <c r="W366" s="291"/>
      <c r="X366" s="291"/>
      <c r="Y366" s="323"/>
      <c r="Z366" s="195" t="str">
        <f>'Основні дані'!$B$1</f>
        <v>Е-420с</v>
      </c>
    </row>
    <row r="367" spans="1:26" s="154" customFormat="1" ht="30" hidden="1">
      <c r="A367" s="432" t="s">
        <v>593</v>
      </c>
      <c r="B367" s="418"/>
      <c r="C367" s="327"/>
      <c r="D367" s="327"/>
      <c r="E367" s="327"/>
      <c r="F367" s="288">
        <f t="shared" si="55"/>
        <v>0</v>
      </c>
      <c r="G367" s="289">
        <f t="shared" si="56"/>
        <v>0</v>
      </c>
      <c r="H367" s="288">
        <f>(M367*Титул!BC$19)+(O367*Титул!BD$19)+(Q367*Титул!BE$19)+(S367*Титул!BF$19)+(U367*Титул!BG$19)+(W367*Титул!BH$19)</f>
        <v>0</v>
      </c>
      <c r="I367" s="290"/>
      <c r="J367" s="291"/>
      <c r="K367" s="292"/>
      <c r="L367" s="288">
        <f t="shared" si="57"/>
        <v>0</v>
      </c>
      <c r="M367" s="290"/>
      <c r="N367" s="291"/>
      <c r="O367" s="291"/>
      <c r="P367" s="291"/>
      <c r="Q367" s="291"/>
      <c r="R367" s="291"/>
      <c r="S367" s="291"/>
      <c r="T367" s="291"/>
      <c r="U367" s="291"/>
      <c r="V367" s="291"/>
      <c r="W367" s="291"/>
      <c r="X367" s="291"/>
      <c r="Y367" s="323"/>
      <c r="Z367" s="195" t="str">
        <f>'Основні дані'!$B$1</f>
        <v>Е-420с</v>
      </c>
    </row>
    <row r="368" spans="1:26" s="154" customFormat="1" ht="30" hidden="1">
      <c r="A368" s="432" t="s">
        <v>594</v>
      </c>
      <c r="B368" s="418"/>
      <c r="C368" s="327"/>
      <c r="D368" s="327"/>
      <c r="E368" s="327"/>
      <c r="F368" s="288">
        <f t="shared" si="55"/>
        <v>0</v>
      </c>
      <c r="G368" s="289">
        <f t="shared" si="56"/>
        <v>0</v>
      </c>
      <c r="H368" s="288">
        <f>(M368*Титул!BC$19)+(O368*Титул!BD$19)+(Q368*Титул!BE$19)+(S368*Титул!BF$19)+(U368*Титул!BG$19)+(W368*Титул!BH$19)</f>
        <v>0</v>
      </c>
      <c r="I368" s="290"/>
      <c r="J368" s="291"/>
      <c r="K368" s="292"/>
      <c r="L368" s="288">
        <f t="shared" si="57"/>
        <v>0</v>
      </c>
      <c r="M368" s="290"/>
      <c r="N368" s="291"/>
      <c r="O368" s="291"/>
      <c r="P368" s="291"/>
      <c r="Q368" s="291"/>
      <c r="R368" s="291"/>
      <c r="S368" s="291"/>
      <c r="T368" s="291"/>
      <c r="U368" s="291"/>
      <c r="V368" s="291"/>
      <c r="W368" s="291"/>
      <c r="X368" s="291"/>
      <c r="Y368" s="323"/>
      <c r="Z368" s="195" t="str">
        <f>'Основні дані'!$B$1</f>
        <v>Е-420с</v>
      </c>
    </row>
    <row r="369" spans="1:26" s="154" customFormat="1" ht="30" hidden="1">
      <c r="A369" s="432" t="s">
        <v>595</v>
      </c>
      <c r="B369" s="418"/>
      <c r="C369" s="327"/>
      <c r="D369" s="327"/>
      <c r="E369" s="327"/>
      <c r="F369" s="288">
        <f t="shared" si="55"/>
        <v>0</v>
      </c>
      <c r="G369" s="289">
        <f t="shared" si="56"/>
        <v>0</v>
      </c>
      <c r="H369" s="288">
        <f>(M369*Титул!BC$19)+(O369*Титул!BD$19)+(Q369*Титул!BE$19)+(S369*Титул!BF$19)+(U369*Титул!BG$19)+(W369*Титул!BH$19)</f>
        <v>0</v>
      </c>
      <c r="I369" s="290"/>
      <c r="J369" s="291"/>
      <c r="K369" s="292"/>
      <c r="L369" s="288">
        <f t="shared" si="57"/>
        <v>0</v>
      </c>
      <c r="M369" s="290"/>
      <c r="N369" s="291"/>
      <c r="O369" s="291"/>
      <c r="P369" s="291"/>
      <c r="Q369" s="291"/>
      <c r="R369" s="291"/>
      <c r="S369" s="291"/>
      <c r="T369" s="291"/>
      <c r="U369" s="291"/>
      <c r="V369" s="291"/>
      <c r="W369" s="291"/>
      <c r="X369" s="291"/>
      <c r="Y369" s="323"/>
      <c r="Z369" s="195" t="str">
        <f>'Основні дані'!$B$1</f>
        <v>Е-420с</v>
      </c>
    </row>
    <row r="370" spans="1:26" s="154" customFormat="1" ht="30" hidden="1">
      <c r="A370" s="432" t="s">
        <v>596</v>
      </c>
      <c r="B370" s="416"/>
      <c r="C370" s="415"/>
      <c r="D370" s="326"/>
      <c r="E370" s="326"/>
      <c r="F370" s="288">
        <f t="shared" si="55"/>
        <v>0</v>
      </c>
      <c r="G370" s="289">
        <f t="shared" si="56"/>
        <v>0</v>
      </c>
      <c r="H370" s="288">
        <f>(M370*Титул!BC$19)+(O370*Титул!BD$19)+(Q370*Титул!BE$19)+(S370*Титул!BF$19)+(U370*Титул!BG$19)+(W370*Титул!BH$19)</f>
        <v>0</v>
      </c>
      <c r="I370" s="290"/>
      <c r="J370" s="291"/>
      <c r="K370" s="292"/>
      <c r="L370" s="288">
        <f t="shared" si="57"/>
        <v>0</v>
      </c>
      <c r="M370" s="290"/>
      <c r="N370" s="291"/>
      <c r="O370" s="291"/>
      <c r="P370" s="291"/>
      <c r="Q370" s="291"/>
      <c r="R370" s="291"/>
      <c r="S370" s="291"/>
      <c r="T370" s="291"/>
      <c r="U370" s="291"/>
      <c r="V370" s="291"/>
      <c r="W370" s="291"/>
      <c r="X370" s="291"/>
      <c r="Y370" s="323"/>
      <c r="Z370" s="195" t="str">
        <f>'Основні дані'!$B$1</f>
        <v>Е-420с</v>
      </c>
    </row>
    <row r="371" spans="1:26" s="154" customFormat="1" ht="30" hidden="1">
      <c r="A371" s="432" t="s">
        <v>597</v>
      </c>
      <c r="B371" s="417"/>
      <c r="C371" s="415"/>
      <c r="D371" s="326"/>
      <c r="E371" s="326"/>
      <c r="F371" s="288">
        <f t="shared" si="55"/>
        <v>0</v>
      </c>
      <c r="G371" s="289">
        <f t="shared" si="56"/>
        <v>0</v>
      </c>
      <c r="H371" s="288">
        <f>(M371*Титул!BC$19)+(O371*Титул!BD$19)+(Q371*Титул!BE$19)+(S371*Титул!BF$19)+(U371*Титул!BG$19)+(W371*Титул!BH$19)</f>
        <v>0</v>
      </c>
      <c r="I371" s="290"/>
      <c r="J371" s="291"/>
      <c r="K371" s="292"/>
      <c r="L371" s="288">
        <f t="shared" si="57"/>
        <v>0</v>
      </c>
      <c r="M371" s="290"/>
      <c r="N371" s="291"/>
      <c r="O371" s="291"/>
      <c r="P371" s="291"/>
      <c r="Q371" s="291"/>
      <c r="R371" s="291"/>
      <c r="S371" s="291"/>
      <c r="T371" s="291"/>
      <c r="U371" s="291"/>
      <c r="V371" s="291"/>
      <c r="W371" s="291"/>
      <c r="X371" s="291"/>
      <c r="Y371" s="323"/>
      <c r="Z371" s="195" t="str">
        <f>'Основні дані'!$B$1</f>
        <v>Е-420с</v>
      </c>
    </row>
    <row r="372" spans="1:26" s="154" customFormat="1" ht="30" hidden="1">
      <c r="A372" s="432" t="s">
        <v>598</v>
      </c>
      <c r="B372" s="418"/>
      <c r="C372" s="415"/>
      <c r="D372" s="327"/>
      <c r="E372" s="326"/>
      <c r="F372" s="288">
        <f t="shared" si="55"/>
        <v>0</v>
      </c>
      <c r="G372" s="289">
        <f t="shared" si="56"/>
        <v>0</v>
      </c>
      <c r="H372" s="288">
        <f>(M372*Титул!BC$19)+(O372*Титул!BD$19)+(Q372*Титул!BE$19)+(S372*Титул!BF$19)+(U372*Титул!BG$19)+(W372*Титул!BH$19)</f>
        <v>0</v>
      </c>
      <c r="I372" s="290"/>
      <c r="J372" s="291"/>
      <c r="K372" s="292"/>
      <c r="L372" s="288">
        <f t="shared" si="57"/>
        <v>0</v>
      </c>
      <c r="M372" s="290"/>
      <c r="N372" s="291"/>
      <c r="O372" s="291"/>
      <c r="P372" s="291"/>
      <c r="Q372" s="291"/>
      <c r="R372" s="291"/>
      <c r="S372" s="291"/>
      <c r="T372" s="291"/>
      <c r="U372" s="291"/>
      <c r="V372" s="291"/>
      <c r="W372" s="291"/>
      <c r="X372" s="291"/>
      <c r="Y372" s="323"/>
      <c r="Z372" s="195" t="str">
        <f>'Основні дані'!$B$1</f>
        <v>Е-420с</v>
      </c>
    </row>
    <row r="373" spans="1:26" s="154" customFormat="1" ht="30" hidden="1">
      <c r="A373" s="432" t="s">
        <v>599</v>
      </c>
      <c r="B373" s="418"/>
      <c r="C373" s="415"/>
      <c r="D373" s="327"/>
      <c r="E373" s="326"/>
      <c r="F373" s="288">
        <f t="shared" si="55"/>
        <v>0</v>
      </c>
      <c r="G373" s="289">
        <f t="shared" si="56"/>
        <v>0</v>
      </c>
      <c r="H373" s="288">
        <f>(M373*Титул!BC$19)+(O373*Титул!BD$19)+(Q373*Титул!BE$19)+(S373*Титул!BF$19)+(U373*Титул!BG$19)+(W373*Титул!BH$19)</f>
        <v>0</v>
      </c>
      <c r="I373" s="290"/>
      <c r="J373" s="291"/>
      <c r="K373" s="292"/>
      <c r="L373" s="288">
        <f t="shared" si="57"/>
        <v>0</v>
      </c>
      <c r="M373" s="290"/>
      <c r="N373" s="291"/>
      <c r="O373" s="291"/>
      <c r="P373" s="291"/>
      <c r="Q373" s="291"/>
      <c r="R373" s="291"/>
      <c r="S373" s="291"/>
      <c r="T373" s="291"/>
      <c r="U373" s="291"/>
      <c r="V373" s="291"/>
      <c r="W373" s="291"/>
      <c r="X373" s="291"/>
      <c r="Y373" s="323"/>
      <c r="Z373" s="195" t="str">
        <f>'Основні дані'!$B$1</f>
        <v>Е-420с</v>
      </c>
    </row>
    <row r="374" spans="1:26" s="154" customFormat="1" ht="30" hidden="1">
      <c r="A374" s="432" t="s">
        <v>600</v>
      </c>
      <c r="B374" s="480"/>
      <c r="C374" s="481"/>
      <c r="D374" s="482"/>
      <c r="E374" s="483"/>
      <c r="F374" s="301">
        <f t="shared" si="55"/>
        <v>0</v>
      </c>
      <c r="G374" s="302">
        <f t="shared" si="56"/>
        <v>0</v>
      </c>
      <c r="H374" s="301">
        <f>(M374*Титул!BC$19)+(O374*Титул!BD$19)+(Q374*Титул!BE$19)+(S374*Титул!BF$19)+(U374*Титул!BG$19)+(W374*Титул!BH$19)</f>
        <v>0</v>
      </c>
      <c r="I374" s="293"/>
      <c r="J374" s="294"/>
      <c r="K374" s="295"/>
      <c r="L374" s="301">
        <f t="shared" si="57"/>
        <v>0</v>
      </c>
      <c r="M374" s="293"/>
      <c r="N374" s="294"/>
      <c r="O374" s="294"/>
      <c r="P374" s="294"/>
      <c r="Q374" s="294"/>
      <c r="R374" s="294"/>
      <c r="S374" s="294"/>
      <c r="T374" s="294"/>
      <c r="U374" s="294"/>
      <c r="V374" s="294"/>
      <c r="W374" s="294"/>
      <c r="X374" s="294"/>
      <c r="Y374" s="324"/>
      <c r="Z374" s="195" t="str">
        <f>'Основні дані'!$B$1</f>
        <v>Е-420с</v>
      </c>
    </row>
    <row r="375" spans="1:26" s="487" customFormat="1" ht="28.5" hidden="1" thickBot="1">
      <c r="A375" s="484"/>
      <c r="B375" s="500" t="s">
        <v>32</v>
      </c>
      <c r="C375" s="494"/>
      <c r="D375" s="499" t="s">
        <v>811</v>
      </c>
      <c r="E375" s="495"/>
      <c r="F375" s="489">
        <f t="shared" si="55"/>
        <v>6</v>
      </c>
      <c r="G375" s="490">
        <f t="shared" si="56"/>
        <v>180</v>
      </c>
      <c r="H375" s="490">
        <f>(M375*Титул!BC$19)+(O375*Титул!BD$19)+(Q375*Титул!BE$19)+(S375*Титул!BF$19)+(U375*Титул!BG$19)+(W375*Титул!BH$19)</f>
        <v>0</v>
      </c>
      <c r="I375" s="490"/>
      <c r="J375" s="490"/>
      <c r="K375" s="490"/>
      <c r="L375" s="490">
        <f t="shared" si="57"/>
        <v>180</v>
      </c>
      <c r="M375" s="490"/>
      <c r="N375" s="490">
        <f>Титул!$BC$21*1.5</f>
        <v>0</v>
      </c>
      <c r="O375" s="490"/>
      <c r="P375" s="490">
        <f>Титул!$BD$21*1.5</f>
        <v>0</v>
      </c>
      <c r="Q375" s="490"/>
      <c r="R375" s="490">
        <f>Титул!$BE$21*1.5</f>
        <v>0</v>
      </c>
      <c r="S375" s="490"/>
      <c r="T375" s="490">
        <f>Титул!$BF$21*1.5</f>
        <v>0</v>
      </c>
      <c r="U375" s="490"/>
      <c r="V375" s="490">
        <f>Титул!$BG$21*1.5</f>
        <v>0</v>
      </c>
      <c r="W375" s="490"/>
      <c r="X375" s="490">
        <f>Титул!$BH$21*1.5</f>
        <v>6</v>
      </c>
      <c r="Y375" s="485"/>
      <c r="Z375" s="486" t="str">
        <f>'Основні дані'!$B$1</f>
        <v>Е-420с</v>
      </c>
    </row>
    <row r="376" spans="1:26" s="154" customFormat="1" ht="28.5" hidden="1" thickBot="1">
      <c r="A376" s="265"/>
      <c r="B376" s="501" t="s">
        <v>113</v>
      </c>
      <c r="C376" s="496"/>
      <c r="D376" s="496"/>
      <c r="E376" s="497"/>
      <c r="F376" s="492">
        <f t="shared" si="55"/>
        <v>6</v>
      </c>
      <c r="G376" s="492">
        <f t="shared" si="56"/>
        <v>180</v>
      </c>
      <c r="H376" s="492"/>
      <c r="I376" s="492"/>
      <c r="J376" s="492"/>
      <c r="K376" s="492"/>
      <c r="L376" s="492">
        <f>IF(G376-H376=G376-I376-J376-K376,G376-H376,"!ОШИБКА!")</f>
        <v>180</v>
      </c>
      <c r="M376" s="492"/>
      <c r="N376" s="492"/>
      <c r="O376" s="492"/>
      <c r="P376" s="492"/>
      <c r="Q376" s="492"/>
      <c r="R376" s="492"/>
      <c r="S376" s="492"/>
      <c r="T376" s="492"/>
      <c r="U376" s="492"/>
      <c r="V376" s="492"/>
      <c r="W376" s="492"/>
      <c r="X376" s="492">
        <f>Титул!$AS$36+Титул!$AS$37</f>
        <v>6</v>
      </c>
      <c r="Y376" s="363"/>
      <c r="Z376" s="195" t="str">
        <f>'Основні дані'!$B$1</f>
        <v>Е-420с</v>
      </c>
    </row>
    <row r="377" spans="1:26" s="154" customFormat="1" ht="27" hidden="1">
      <c r="A377" s="476" t="s">
        <v>602</v>
      </c>
      <c r="B377" s="477" t="s">
        <v>601</v>
      </c>
      <c r="C377" s="478"/>
      <c r="D377" s="478"/>
      <c r="E377" s="478"/>
      <c r="F377" s="498">
        <f>IF(SUM(F378:F404)=F$97,F$97,"ОШИБКА")</f>
        <v>12</v>
      </c>
      <c r="G377" s="498">
        <f>IF(SUM(G378:G404)=G$97,G$97,"ОШИБКА")</f>
        <v>360</v>
      </c>
      <c r="H377" s="488">
        <f aca="true" t="shared" si="58" ref="H377:X377">SUM(H378:H404)</f>
        <v>0</v>
      </c>
      <c r="I377" s="488">
        <f t="shared" si="58"/>
        <v>0</v>
      </c>
      <c r="J377" s="488">
        <f t="shared" si="58"/>
        <v>0</v>
      </c>
      <c r="K377" s="488">
        <f t="shared" si="58"/>
        <v>0</v>
      </c>
      <c r="L377" s="488">
        <f t="shared" si="58"/>
        <v>360</v>
      </c>
      <c r="M377" s="488">
        <f t="shared" si="58"/>
        <v>0</v>
      </c>
      <c r="N377" s="488">
        <f t="shared" si="58"/>
        <v>0</v>
      </c>
      <c r="O377" s="488">
        <f t="shared" si="58"/>
        <v>0</v>
      </c>
      <c r="P377" s="488">
        <f t="shared" si="58"/>
        <v>0</v>
      </c>
      <c r="Q377" s="488">
        <f t="shared" si="58"/>
        <v>0</v>
      </c>
      <c r="R377" s="488">
        <f t="shared" si="58"/>
        <v>0</v>
      </c>
      <c r="S377" s="488">
        <f t="shared" si="58"/>
        <v>0</v>
      </c>
      <c r="T377" s="488">
        <f t="shared" si="58"/>
        <v>0</v>
      </c>
      <c r="U377" s="488">
        <f t="shared" si="58"/>
        <v>0</v>
      </c>
      <c r="V377" s="488">
        <f t="shared" si="58"/>
        <v>0</v>
      </c>
      <c r="W377" s="488">
        <f t="shared" si="58"/>
        <v>0</v>
      </c>
      <c r="X377" s="488">
        <f t="shared" si="58"/>
        <v>12</v>
      </c>
      <c r="Y377" s="479"/>
      <c r="Z377" s="195" t="str">
        <f>'Основні дані'!$B$1</f>
        <v>Е-420с</v>
      </c>
    </row>
    <row r="378" spans="1:26" s="154" customFormat="1" ht="30" hidden="1">
      <c r="A378" s="432" t="s">
        <v>603</v>
      </c>
      <c r="B378" s="416"/>
      <c r="C378" s="475"/>
      <c r="D378" s="475"/>
      <c r="E378" s="475"/>
      <c r="F378" s="296">
        <f aca="true" t="shared" si="59" ref="F378:F404">N378+P378+R378+T378+V378+X378</f>
        <v>0</v>
      </c>
      <c r="G378" s="297">
        <f aca="true" t="shared" si="60" ref="G378:G404">F378*30</f>
        <v>0</v>
      </c>
      <c r="H378" s="296">
        <f>(M378*Титул!BC$19)+(O378*Титул!BD$19)+(Q378*Титул!BE$19)+(S378*Титул!BF$19)+(U378*Титул!BG$19)+(W378*Титул!BH$19)</f>
        <v>0</v>
      </c>
      <c r="I378" s="298"/>
      <c r="J378" s="299"/>
      <c r="K378" s="300"/>
      <c r="L378" s="296">
        <f aca="true" t="shared" si="61" ref="L378:L403">IF(H378=I378+J378+K378,G378-H378,"!ОШИБКА!")</f>
        <v>0</v>
      </c>
      <c r="M378" s="298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473"/>
      <c r="Z378" s="195" t="str">
        <f>'Основні дані'!$B$1</f>
        <v>Е-420с</v>
      </c>
    </row>
    <row r="379" spans="1:26" s="154" customFormat="1" ht="30" hidden="1">
      <c r="A379" s="432" t="s">
        <v>604</v>
      </c>
      <c r="B379" s="414"/>
      <c r="C379" s="415"/>
      <c r="D379" s="415"/>
      <c r="E379" s="415"/>
      <c r="F379" s="288">
        <f t="shared" si="59"/>
        <v>0</v>
      </c>
      <c r="G379" s="289">
        <f t="shared" si="60"/>
        <v>0</v>
      </c>
      <c r="H379" s="288">
        <f>(M379*Титул!BC$19)+(O379*Титул!BD$19)+(Q379*Титул!BE$19)+(S379*Титул!BF$19)+(U379*Титул!BG$19)+(W379*Титул!BH$19)</f>
        <v>0</v>
      </c>
      <c r="I379" s="290"/>
      <c r="J379" s="291"/>
      <c r="K379" s="292"/>
      <c r="L379" s="288">
        <f t="shared" si="61"/>
        <v>0</v>
      </c>
      <c r="M379" s="290"/>
      <c r="N379" s="291"/>
      <c r="O379" s="291"/>
      <c r="P379" s="291"/>
      <c r="Q379" s="291"/>
      <c r="R379" s="291"/>
      <c r="S379" s="291"/>
      <c r="T379" s="291"/>
      <c r="U379" s="291"/>
      <c r="V379" s="291"/>
      <c r="W379" s="291"/>
      <c r="X379" s="291"/>
      <c r="Y379" s="474"/>
      <c r="Z379" s="195" t="str">
        <f>'Основні дані'!$B$1</f>
        <v>Е-420с</v>
      </c>
    </row>
    <row r="380" spans="1:26" s="154" customFormat="1" ht="30" hidden="1">
      <c r="A380" s="432" t="s">
        <v>605</v>
      </c>
      <c r="B380" s="414"/>
      <c r="C380" s="415"/>
      <c r="D380" s="415"/>
      <c r="E380" s="415"/>
      <c r="F380" s="288">
        <f t="shared" si="59"/>
        <v>0</v>
      </c>
      <c r="G380" s="289">
        <f t="shared" si="60"/>
        <v>0</v>
      </c>
      <c r="H380" s="288">
        <f>(M380*Титул!BC$19)+(O380*Титул!BD$19)+(Q380*Титул!BE$19)+(S380*Титул!BF$19)+(U380*Титул!BG$19)+(W380*Титул!BH$19)</f>
        <v>0</v>
      </c>
      <c r="I380" s="290"/>
      <c r="J380" s="291"/>
      <c r="K380" s="292"/>
      <c r="L380" s="288">
        <f t="shared" si="61"/>
        <v>0</v>
      </c>
      <c r="M380" s="290"/>
      <c r="N380" s="291"/>
      <c r="O380" s="291"/>
      <c r="P380" s="291"/>
      <c r="Q380" s="291"/>
      <c r="R380" s="291"/>
      <c r="S380" s="291"/>
      <c r="T380" s="291"/>
      <c r="U380" s="291"/>
      <c r="V380" s="291"/>
      <c r="W380" s="291"/>
      <c r="X380" s="291"/>
      <c r="Y380" s="323"/>
      <c r="Z380" s="195" t="str">
        <f>'Основні дані'!$B$1</f>
        <v>Е-420с</v>
      </c>
    </row>
    <row r="381" spans="1:26" s="154" customFormat="1" ht="30" hidden="1">
      <c r="A381" s="432" t="s">
        <v>606</v>
      </c>
      <c r="B381" s="414"/>
      <c r="C381" s="415"/>
      <c r="D381" s="415"/>
      <c r="E381" s="415"/>
      <c r="F381" s="288">
        <f t="shared" si="59"/>
        <v>0</v>
      </c>
      <c r="G381" s="289">
        <f t="shared" si="60"/>
        <v>0</v>
      </c>
      <c r="H381" s="288">
        <f>(M381*Титул!BC$19)+(O381*Титул!BD$19)+(Q381*Титул!BE$19)+(S381*Титул!BF$19)+(U381*Титул!BG$19)+(W381*Титул!BH$19)</f>
        <v>0</v>
      </c>
      <c r="I381" s="290"/>
      <c r="J381" s="291"/>
      <c r="K381" s="292"/>
      <c r="L381" s="288">
        <f t="shared" si="61"/>
        <v>0</v>
      </c>
      <c r="M381" s="290"/>
      <c r="N381" s="291"/>
      <c r="O381" s="291"/>
      <c r="P381" s="291"/>
      <c r="Q381" s="291"/>
      <c r="R381" s="291"/>
      <c r="S381" s="291"/>
      <c r="T381" s="291"/>
      <c r="U381" s="291"/>
      <c r="V381" s="291"/>
      <c r="W381" s="291"/>
      <c r="X381" s="291"/>
      <c r="Y381" s="323"/>
      <c r="Z381" s="195" t="str">
        <f>'Основні дані'!$B$1</f>
        <v>Е-420с</v>
      </c>
    </row>
    <row r="382" spans="1:26" s="154" customFormat="1" ht="30" hidden="1">
      <c r="A382" s="432" t="s">
        <v>607</v>
      </c>
      <c r="B382" s="414"/>
      <c r="C382" s="415"/>
      <c r="D382" s="326"/>
      <c r="E382" s="327"/>
      <c r="F382" s="288">
        <f t="shared" si="59"/>
        <v>0</v>
      </c>
      <c r="G382" s="289">
        <f t="shared" si="60"/>
        <v>0</v>
      </c>
      <c r="H382" s="288">
        <f>(M382*Титул!BC$19)+(O382*Титул!BD$19)+(Q382*Титул!BE$19)+(S382*Титул!BF$19)+(U382*Титул!BG$19)+(W382*Титул!BH$19)</f>
        <v>0</v>
      </c>
      <c r="I382" s="290"/>
      <c r="J382" s="291"/>
      <c r="K382" s="292"/>
      <c r="L382" s="288">
        <f t="shared" si="61"/>
        <v>0</v>
      </c>
      <c r="M382" s="290"/>
      <c r="N382" s="291"/>
      <c r="O382" s="291"/>
      <c r="P382" s="291"/>
      <c r="Q382" s="291"/>
      <c r="R382" s="291"/>
      <c r="S382" s="291"/>
      <c r="T382" s="291"/>
      <c r="U382" s="291"/>
      <c r="V382" s="291"/>
      <c r="W382" s="291"/>
      <c r="X382" s="291"/>
      <c r="Y382" s="323"/>
      <c r="Z382" s="195" t="str">
        <f>'Основні дані'!$B$1</f>
        <v>Е-420с</v>
      </c>
    </row>
    <row r="383" spans="1:26" s="154" customFormat="1" ht="30" hidden="1">
      <c r="A383" s="432" t="s">
        <v>608</v>
      </c>
      <c r="B383" s="416"/>
      <c r="C383" s="415"/>
      <c r="D383" s="326"/>
      <c r="E383" s="326"/>
      <c r="F383" s="288">
        <f t="shared" si="59"/>
        <v>0</v>
      </c>
      <c r="G383" s="289">
        <f t="shared" si="60"/>
        <v>0</v>
      </c>
      <c r="H383" s="288">
        <f>(M383*Титул!BC$19)+(O383*Титул!BD$19)+(Q383*Титул!BE$19)+(S383*Титул!BF$19)+(U383*Титул!BG$19)+(W383*Титул!BH$19)</f>
        <v>0</v>
      </c>
      <c r="I383" s="290"/>
      <c r="J383" s="291"/>
      <c r="K383" s="292"/>
      <c r="L383" s="288">
        <f t="shared" si="61"/>
        <v>0</v>
      </c>
      <c r="M383" s="290"/>
      <c r="N383" s="291"/>
      <c r="O383" s="291"/>
      <c r="P383" s="291"/>
      <c r="Q383" s="291"/>
      <c r="R383" s="291"/>
      <c r="S383" s="291"/>
      <c r="T383" s="291"/>
      <c r="U383" s="291"/>
      <c r="V383" s="291"/>
      <c r="W383" s="291"/>
      <c r="X383" s="291"/>
      <c r="Y383" s="323"/>
      <c r="Z383" s="195" t="str">
        <f>'Основні дані'!$B$1</f>
        <v>Е-420с</v>
      </c>
    </row>
    <row r="384" spans="1:26" s="154" customFormat="1" ht="30" hidden="1">
      <c r="A384" s="432" t="s">
        <v>609</v>
      </c>
      <c r="B384" s="417"/>
      <c r="C384" s="415"/>
      <c r="D384" s="326"/>
      <c r="E384" s="326"/>
      <c r="F384" s="288">
        <f t="shared" si="59"/>
        <v>0</v>
      </c>
      <c r="G384" s="289">
        <f t="shared" si="60"/>
        <v>0</v>
      </c>
      <c r="H384" s="288">
        <f>(M384*Титул!BC$19)+(O384*Титул!BD$19)+(Q384*Титул!BE$19)+(S384*Титул!BF$19)+(U384*Титул!BG$19)+(W384*Титул!BH$19)</f>
        <v>0</v>
      </c>
      <c r="I384" s="290"/>
      <c r="J384" s="291"/>
      <c r="K384" s="292"/>
      <c r="L384" s="288">
        <f t="shared" si="61"/>
        <v>0</v>
      </c>
      <c r="M384" s="290"/>
      <c r="N384" s="291"/>
      <c r="O384" s="291"/>
      <c r="P384" s="291"/>
      <c r="Q384" s="291"/>
      <c r="R384" s="291"/>
      <c r="S384" s="291"/>
      <c r="T384" s="291"/>
      <c r="U384" s="291"/>
      <c r="V384" s="291"/>
      <c r="W384" s="291"/>
      <c r="X384" s="291"/>
      <c r="Y384" s="323"/>
      <c r="Z384" s="195" t="str">
        <f>'Основні дані'!$B$1</f>
        <v>Е-420с</v>
      </c>
    </row>
    <row r="385" spans="1:26" s="154" customFormat="1" ht="30" hidden="1">
      <c r="A385" s="432" t="s">
        <v>610</v>
      </c>
      <c r="B385" s="418"/>
      <c r="C385" s="415"/>
      <c r="D385" s="327"/>
      <c r="E385" s="326"/>
      <c r="F385" s="288">
        <f t="shared" si="59"/>
        <v>0</v>
      </c>
      <c r="G385" s="289">
        <f t="shared" si="60"/>
        <v>0</v>
      </c>
      <c r="H385" s="288">
        <f>(M385*Титул!BC$19)+(O385*Титул!BD$19)+(Q385*Титул!BE$19)+(S385*Титул!BF$19)+(U385*Титул!BG$19)+(W385*Титул!BH$19)</f>
        <v>0</v>
      </c>
      <c r="I385" s="290"/>
      <c r="J385" s="291"/>
      <c r="K385" s="292"/>
      <c r="L385" s="288">
        <f t="shared" si="61"/>
        <v>0</v>
      </c>
      <c r="M385" s="290"/>
      <c r="N385" s="291"/>
      <c r="O385" s="291"/>
      <c r="P385" s="291"/>
      <c r="Q385" s="291"/>
      <c r="R385" s="291"/>
      <c r="S385" s="291"/>
      <c r="T385" s="291"/>
      <c r="U385" s="291"/>
      <c r="V385" s="291"/>
      <c r="W385" s="291"/>
      <c r="X385" s="291"/>
      <c r="Y385" s="323"/>
      <c r="Z385" s="195" t="str">
        <f>'Основні дані'!$B$1</f>
        <v>Е-420с</v>
      </c>
    </row>
    <row r="386" spans="1:26" s="154" customFormat="1" ht="30" hidden="1">
      <c r="A386" s="432" t="s">
        <v>611</v>
      </c>
      <c r="B386" s="418"/>
      <c r="C386" s="415"/>
      <c r="D386" s="327"/>
      <c r="E386" s="326"/>
      <c r="F386" s="288">
        <f t="shared" si="59"/>
        <v>0</v>
      </c>
      <c r="G386" s="289">
        <f t="shared" si="60"/>
        <v>0</v>
      </c>
      <c r="H386" s="288">
        <f>(M386*Титул!BC$19)+(O386*Титул!BD$19)+(Q386*Титул!BE$19)+(S386*Титул!BF$19)+(U386*Титул!BG$19)+(W386*Титул!BH$19)</f>
        <v>0</v>
      </c>
      <c r="I386" s="290"/>
      <c r="J386" s="291"/>
      <c r="K386" s="292"/>
      <c r="L386" s="288">
        <f t="shared" si="61"/>
        <v>0</v>
      </c>
      <c r="M386" s="290"/>
      <c r="N386" s="291"/>
      <c r="O386" s="291"/>
      <c r="P386" s="291"/>
      <c r="Q386" s="291"/>
      <c r="R386" s="291"/>
      <c r="S386" s="291"/>
      <c r="T386" s="291"/>
      <c r="U386" s="291"/>
      <c r="V386" s="291"/>
      <c r="W386" s="291"/>
      <c r="X386" s="291"/>
      <c r="Y386" s="323"/>
      <c r="Z386" s="195" t="str">
        <f>'Основні дані'!$B$1</f>
        <v>Е-420с</v>
      </c>
    </row>
    <row r="387" spans="1:26" s="154" customFormat="1" ht="30" hidden="1">
      <c r="A387" s="432" t="s">
        <v>612</v>
      </c>
      <c r="B387" s="418"/>
      <c r="C387" s="415"/>
      <c r="D387" s="327"/>
      <c r="E387" s="326"/>
      <c r="F387" s="288">
        <f t="shared" si="59"/>
        <v>0</v>
      </c>
      <c r="G387" s="289">
        <f t="shared" si="60"/>
        <v>0</v>
      </c>
      <c r="H387" s="288">
        <f>(M387*Титул!BC$19)+(O387*Титул!BD$19)+(Q387*Титул!BE$19)+(S387*Титул!BF$19)+(U387*Титул!BG$19)+(W387*Титул!BH$19)</f>
        <v>0</v>
      </c>
      <c r="I387" s="290"/>
      <c r="J387" s="291"/>
      <c r="K387" s="292"/>
      <c r="L387" s="288">
        <f t="shared" si="61"/>
        <v>0</v>
      </c>
      <c r="M387" s="290"/>
      <c r="N387" s="291"/>
      <c r="O387" s="291"/>
      <c r="P387" s="291"/>
      <c r="Q387" s="291"/>
      <c r="R387" s="291"/>
      <c r="S387" s="291"/>
      <c r="T387" s="291"/>
      <c r="U387" s="291"/>
      <c r="V387" s="291"/>
      <c r="W387" s="291"/>
      <c r="X387" s="291"/>
      <c r="Y387" s="323"/>
      <c r="Z387" s="195" t="str">
        <f>'Основні дані'!$B$1</f>
        <v>Е-420с</v>
      </c>
    </row>
    <row r="388" spans="1:26" s="154" customFormat="1" ht="30" hidden="1">
      <c r="A388" s="432" t="s">
        <v>613</v>
      </c>
      <c r="B388" s="418"/>
      <c r="C388" s="326"/>
      <c r="D388" s="327"/>
      <c r="E388" s="327"/>
      <c r="F388" s="288">
        <f t="shared" si="59"/>
        <v>0</v>
      </c>
      <c r="G388" s="289">
        <f t="shared" si="60"/>
        <v>0</v>
      </c>
      <c r="H388" s="288">
        <f>(M388*Титул!BC$19)+(O388*Титул!BD$19)+(Q388*Титул!BE$19)+(S388*Титул!BF$19)+(U388*Титул!BG$19)+(W388*Титул!BH$19)</f>
        <v>0</v>
      </c>
      <c r="I388" s="290"/>
      <c r="J388" s="291"/>
      <c r="K388" s="292"/>
      <c r="L388" s="288">
        <f t="shared" si="61"/>
        <v>0</v>
      </c>
      <c r="M388" s="290"/>
      <c r="N388" s="291"/>
      <c r="O388" s="291"/>
      <c r="P388" s="291"/>
      <c r="Q388" s="291"/>
      <c r="R388" s="291"/>
      <c r="S388" s="291"/>
      <c r="T388" s="291"/>
      <c r="U388" s="291"/>
      <c r="V388" s="291"/>
      <c r="W388" s="291"/>
      <c r="X388" s="291"/>
      <c r="Y388" s="323"/>
      <c r="Z388" s="195" t="str">
        <f>'Основні дані'!$B$1</f>
        <v>Е-420с</v>
      </c>
    </row>
    <row r="389" spans="1:26" s="154" customFormat="1" ht="30" hidden="1">
      <c r="A389" s="432" t="s">
        <v>614</v>
      </c>
      <c r="B389" s="418"/>
      <c r="C389" s="326"/>
      <c r="D389" s="327"/>
      <c r="E389" s="327"/>
      <c r="F389" s="288">
        <f t="shared" si="59"/>
        <v>0</v>
      </c>
      <c r="G389" s="289">
        <f t="shared" si="60"/>
        <v>0</v>
      </c>
      <c r="H389" s="288">
        <f>(M389*Титул!BC$19)+(O389*Титул!BD$19)+(Q389*Титул!BE$19)+(S389*Титул!BF$19)+(U389*Титул!BG$19)+(W389*Титул!BH$19)</f>
        <v>0</v>
      </c>
      <c r="I389" s="290"/>
      <c r="J389" s="291"/>
      <c r="K389" s="292"/>
      <c r="L389" s="288">
        <f t="shared" si="61"/>
        <v>0</v>
      </c>
      <c r="M389" s="290"/>
      <c r="N389" s="291"/>
      <c r="O389" s="291"/>
      <c r="P389" s="291"/>
      <c r="Q389" s="291"/>
      <c r="R389" s="291"/>
      <c r="S389" s="291"/>
      <c r="T389" s="291"/>
      <c r="U389" s="291"/>
      <c r="V389" s="291"/>
      <c r="W389" s="291"/>
      <c r="X389" s="291"/>
      <c r="Y389" s="323"/>
      <c r="Z389" s="195" t="str">
        <f>'Основні дані'!$B$1</f>
        <v>Е-420с</v>
      </c>
    </row>
    <row r="390" spans="1:26" s="154" customFormat="1" ht="30" hidden="1">
      <c r="A390" s="432" t="s">
        <v>615</v>
      </c>
      <c r="B390" s="418"/>
      <c r="C390" s="326"/>
      <c r="D390" s="327"/>
      <c r="E390" s="327"/>
      <c r="F390" s="288">
        <f t="shared" si="59"/>
        <v>0</v>
      </c>
      <c r="G390" s="289">
        <f t="shared" si="60"/>
        <v>0</v>
      </c>
      <c r="H390" s="288">
        <f>(M390*Титул!BC$19)+(O390*Титул!BD$19)+(Q390*Титул!BE$19)+(S390*Титул!BF$19)+(U390*Титул!BG$19)+(W390*Титул!BH$19)</f>
        <v>0</v>
      </c>
      <c r="I390" s="290"/>
      <c r="J390" s="291"/>
      <c r="K390" s="292"/>
      <c r="L390" s="288">
        <f t="shared" si="61"/>
        <v>0</v>
      </c>
      <c r="M390" s="290"/>
      <c r="N390" s="291"/>
      <c r="O390" s="291"/>
      <c r="P390" s="291"/>
      <c r="Q390" s="291"/>
      <c r="R390" s="291"/>
      <c r="S390" s="291"/>
      <c r="T390" s="291"/>
      <c r="U390" s="291"/>
      <c r="V390" s="291"/>
      <c r="W390" s="291"/>
      <c r="X390" s="291"/>
      <c r="Y390" s="323"/>
      <c r="Z390" s="195" t="str">
        <f>'Основні дані'!$B$1</f>
        <v>Е-420с</v>
      </c>
    </row>
    <row r="391" spans="1:26" s="154" customFormat="1" ht="30" hidden="1">
      <c r="A391" s="432" t="s">
        <v>616</v>
      </c>
      <c r="B391" s="418"/>
      <c r="C391" s="327"/>
      <c r="D391" s="327"/>
      <c r="E391" s="327"/>
      <c r="F391" s="288">
        <f t="shared" si="59"/>
        <v>0</v>
      </c>
      <c r="G391" s="289">
        <f t="shared" si="60"/>
        <v>0</v>
      </c>
      <c r="H391" s="288">
        <f>(M391*Титул!BC$19)+(O391*Титул!BD$19)+(Q391*Титул!BE$19)+(S391*Титул!BF$19)+(U391*Титул!BG$19)+(W391*Титул!BH$19)</f>
        <v>0</v>
      </c>
      <c r="I391" s="290"/>
      <c r="J391" s="291"/>
      <c r="K391" s="292"/>
      <c r="L391" s="288">
        <f t="shared" si="61"/>
        <v>0</v>
      </c>
      <c r="M391" s="290"/>
      <c r="N391" s="291"/>
      <c r="O391" s="291"/>
      <c r="P391" s="291"/>
      <c r="Q391" s="291"/>
      <c r="R391" s="291"/>
      <c r="S391" s="291"/>
      <c r="T391" s="291"/>
      <c r="U391" s="291"/>
      <c r="V391" s="291"/>
      <c r="W391" s="291"/>
      <c r="X391" s="291"/>
      <c r="Y391" s="323"/>
      <c r="Z391" s="195" t="str">
        <f>'Основні дані'!$B$1</f>
        <v>Е-420с</v>
      </c>
    </row>
    <row r="392" spans="1:26" s="154" customFormat="1" ht="30" hidden="1">
      <c r="A392" s="432" t="s">
        <v>617</v>
      </c>
      <c r="B392" s="418"/>
      <c r="C392" s="327"/>
      <c r="D392" s="327"/>
      <c r="E392" s="327"/>
      <c r="F392" s="288">
        <f t="shared" si="59"/>
        <v>0</v>
      </c>
      <c r="G392" s="289">
        <f t="shared" si="60"/>
        <v>0</v>
      </c>
      <c r="H392" s="288">
        <f>(M392*Титул!BC$19)+(O392*Титул!BD$19)+(Q392*Титул!BE$19)+(S392*Титул!BF$19)+(U392*Титул!BG$19)+(W392*Титул!BH$19)</f>
        <v>0</v>
      </c>
      <c r="I392" s="290"/>
      <c r="J392" s="291"/>
      <c r="K392" s="292"/>
      <c r="L392" s="288">
        <f t="shared" si="61"/>
        <v>0</v>
      </c>
      <c r="M392" s="290"/>
      <c r="N392" s="291"/>
      <c r="O392" s="291"/>
      <c r="P392" s="291"/>
      <c r="Q392" s="291"/>
      <c r="R392" s="291"/>
      <c r="S392" s="291"/>
      <c r="T392" s="291"/>
      <c r="U392" s="291"/>
      <c r="V392" s="291"/>
      <c r="W392" s="291"/>
      <c r="X392" s="291"/>
      <c r="Y392" s="323"/>
      <c r="Z392" s="195" t="str">
        <f>'Основні дані'!$B$1</f>
        <v>Е-420с</v>
      </c>
    </row>
    <row r="393" spans="1:26" s="154" customFormat="1" ht="30" hidden="1">
      <c r="A393" s="432" t="s">
        <v>618</v>
      </c>
      <c r="B393" s="418"/>
      <c r="C393" s="327"/>
      <c r="D393" s="327"/>
      <c r="E393" s="327"/>
      <c r="F393" s="288">
        <f t="shared" si="59"/>
        <v>0</v>
      </c>
      <c r="G393" s="289">
        <f t="shared" si="60"/>
        <v>0</v>
      </c>
      <c r="H393" s="288">
        <f>(M393*Титул!BC$19)+(O393*Титул!BD$19)+(Q393*Титул!BE$19)+(S393*Титул!BF$19)+(U393*Титул!BG$19)+(W393*Титул!BH$19)</f>
        <v>0</v>
      </c>
      <c r="I393" s="290"/>
      <c r="J393" s="291"/>
      <c r="K393" s="292"/>
      <c r="L393" s="288">
        <f t="shared" si="61"/>
        <v>0</v>
      </c>
      <c r="M393" s="290"/>
      <c r="N393" s="291"/>
      <c r="O393" s="291"/>
      <c r="P393" s="291"/>
      <c r="Q393" s="291"/>
      <c r="R393" s="291"/>
      <c r="S393" s="291"/>
      <c r="T393" s="291"/>
      <c r="U393" s="291"/>
      <c r="V393" s="291"/>
      <c r="W393" s="291"/>
      <c r="X393" s="291"/>
      <c r="Y393" s="323"/>
      <c r="Z393" s="195" t="str">
        <f>'Основні дані'!$B$1</f>
        <v>Е-420с</v>
      </c>
    </row>
    <row r="394" spans="1:26" s="154" customFormat="1" ht="30" hidden="1">
      <c r="A394" s="432" t="s">
        <v>619</v>
      </c>
      <c r="B394" s="418"/>
      <c r="C394" s="327"/>
      <c r="D394" s="327"/>
      <c r="E394" s="327"/>
      <c r="F394" s="288">
        <f t="shared" si="59"/>
        <v>0</v>
      </c>
      <c r="G394" s="289">
        <f t="shared" si="60"/>
        <v>0</v>
      </c>
      <c r="H394" s="288">
        <f>(M394*Титул!BC$19)+(O394*Титул!BD$19)+(Q394*Титул!BE$19)+(S394*Титул!BF$19)+(U394*Титул!BG$19)+(W394*Титул!BH$19)</f>
        <v>0</v>
      </c>
      <c r="I394" s="290"/>
      <c r="J394" s="291"/>
      <c r="K394" s="292"/>
      <c r="L394" s="288">
        <f t="shared" si="61"/>
        <v>0</v>
      </c>
      <c r="M394" s="290"/>
      <c r="N394" s="291"/>
      <c r="O394" s="291"/>
      <c r="P394" s="291"/>
      <c r="Q394" s="291"/>
      <c r="R394" s="291"/>
      <c r="S394" s="291"/>
      <c r="T394" s="291"/>
      <c r="U394" s="291"/>
      <c r="V394" s="291"/>
      <c r="W394" s="291"/>
      <c r="X394" s="291"/>
      <c r="Y394" s="323"/>
      <c r="Z394" s="195" t="str">
        <f>'Основні дані'!$B$1</f>
        <v>Е-420с</v>
      </c>
    </row>
    <row r="395" spans="1:26" s="154" customFormat="1" ht="30" hidden="1">
      <c r="A395" s="432" t="s">
        <v>620</v>
      </c>
      <c r="B395" s="418"/>
      <c r="C395" s="327"/>
      <c r="D395" s="327"/>
      <c r="E395" s="327"/>
      <c r="F395" s="288">
        <f t="shared" si="59"/>
        <v>0</v>
      </c>
      <c r="G395" s="289">
        <f t="shared" si="60"/>
        <v>0</v>
      </c>
      <c r="H395" s="288">
        <f>(M395*Титул!BC$19)+(O395*Титул!BD$19)+(Q395*Титул!BE$19)+(S395*Титул!BF$19)+(U395*Титул!BG$19)+(W395*Титул!BH$19)</f>
        <v>0</v>
      </c>
      <c r="I395" s="290"/>
      <c r="J395" s="291"/>
      <c r="K395" s="292"/>
      <c r="L395" s="288">
        <f t="shared" si="61"/>
        <v>0</v>
      </c>
      <c r="M395" s="290"/>
      <c r="N395" s="291"/>
      <c r="O395" s="291"/>
      <c r="P395" s="291"/>
      <c r="Q395" s="291"/>
      <c r="R395" s="291"/>
      <c r="S395" s="291"/>
      <c r="T395" s="291"/>
      <c r="U395" s="291"/>
      <c r="V395" s="291"/>
      <c r="W395" s="291"/>
      <c r="X395" s="291"/>
      <c r="Y395" s="323"/>
      <c r="Z395" s="195" t="str">
        <f>'Основні дані'!$B$1</f>
        <v>Е-420с</v>
      </c>
    </row>
    <row r="396" spans="1:26" s="154" customFormat="1" ht="30" hidden="1">
      <c r="A396" s="432" t="s">
        <v>621</v>
      </c>
      <c r="B396" s="418"/>
      <c r="C396" s="327"/>
      <c r="D396" s="327"/>
      <c r="E396" s="327"/>
      <c r="F396" s="288">
        <f t="shared" si="59"/>
        <v>0</v>
      </c>
      <c r="G396" s="289">
        <f t="shared" si="60"/>
        <v>0</v>
      </c>
      <c r="H396" s="288">
        <f>(M396*Титул!BC$19)+(O396*Титул!BD$19)+(Q396*Титул!BE$19)+(S396*Титул!BF$19)+(U396*Титул!BG$19)+(W396*Титул!BH$19)</f>
        <v>0</v>
      </c>
      <c r="I396" s="290"/>
      <c r="J396" s="291"/>
      <c r="K396" s="292"/>
      <c r="L396" s="288">
        <f t="shared" si="61"/>
        <v>0</v>
      </c>
      <c r="M396" s="290"/>
      <c r="N396" s="291"/>
      <c r="O396" s="291"/>
      <c r="P396" s="291"/>
      <c r="Q396" s="291"/>
      <c r="R396" s="291"/>
      <c r="S396" s="291"/>
      <c r="T396" s="291"/>
      <c r="U396" s="291"/>
      <c r="V396" s="291"/>
      <c r="W396" s="291"/>
      <c r="X396" s="291"/>
      <c r="Y396" s="323"/>
      <c r="Z396" s="195" t="str">
        <f>'Основні дані'!$B$1</f>
        <v>Е-420с</v>
      </c>
    </row>
    <row r="397" spans="1:26" s="154" customFormat="1" ht="30" hidden="1">
      <c r="A397" s="432" t="s">
        <v>622</v>
      </c>
      <c r="B397" s="418"/>
      <c r="C397" s="327"/>
      <c r="D397" s="327"/>
      <c r="E397" s="327"/>
      <c r="F397" s="288">
        <f t="shared" si="59"/>
        <v>0</v>
      </c>
      <c r="G397" s="289">
        <f t="shared" si="60"/>
        <v>0</v>
      </c>
      <c r="H397" s="288">
        <f>(M397*Титул!BC$19)+(O397*Титул!BD$19)+(Q397*Титул!BE$19)+(S397*Титул!BF$19)+(U397*Титул!BG$19)+(W397*Титул!BH$19)</f>
        <v>0</v>
      </c>
      <c r="I397" s="290"/>
      <c r="J397" s="291"/>
      <c r="K397" s="292"/>
      <c r="L397" s="288">
        <f t="shared" si="61"/>
        <v>0</v>
      </c>
      <c r="M397" s="290"/>
      <c r="N397" s="291"/>
      <c r="O397" s="291"/>
      <c r="P397" s="291"/>
      <c r="Q397" s="291"/>
      <c r="R397" s="291"/>
      <c r="S397" s="291"/>
      <c r="T397" s="291"/>
      <c r="U397" s="291"/>
      <c r="V397" s="291"/>
      <c r="W397" s="291"/>
      <c r="X397" s="291"/>
      <c r="Y397" s="323"/>
      <c r="Z397" s="195" t="str">
        <f>'Основні дані'!$B$1</f>
        <v>Е-420с</v>
      </c>
    </row>
    <row r="398" spans="1:26" s="154" customFormat="1" ht="30" hidden="1">
      <c r="A398" s="432" t="s">
        <v>623</v>
      </c>
      <c r="B398" s="416"/>
      <c r="C398" s="415"/>
      <c r="D398" s="326"/>
      <c r="E398" s="326"/>
      <c r="F398" s="288">
        <f t="shared" si="59"/>
        <v>0</v>
      </c>
      <c r="G398" s="289">
        <f t="shared" si="60"/>
        <v>0</v>
      </c>
      <c r="H398" s="288">
        <f>(M398*Титул!BC$19)+(O398*Титул!BD$19)+(Q398*Титул!BE$19)+(S398*Титул!BF$19)+(U398*Титул!BG$19)+(W398*Титул!BH$19)</f>
        <v>0</v>
      </c>
      <c r="I398" s="290"/>
      <c r="J398" s="291"/>
      <c r="K398" s="292"/>
      <c r="L398" s="288">
        <f t="shared" si="61"/>
        <v>0</v>
      </c>
      <c r="M398" s="290"/>
      <c r="N398" s="291"/>
      <c r="O398" s="291"/>
      <c r="P398" s="291"/>
      <c r="Q398" s="291"/>
      <c r="R398" s="291"/>
      <c r="S398" s="291"/>
      <c r="T398" s="291"/>
      <c r="U398" s="291"/>
      <c r="V398" s="291"/>
      <c r="W398" s="291"/>
      <c r="X398" s="291"/>
      <c r="Y398" s="323"/>
      <c r="Z398" s="195" t="str">
        <f>'Основні дані'!$B$1</f>
        <v>Е-420с</v>
      </c>
    </row>
    <row r="399" spans="1:26" s="154" customFormat="1" ht="30" hidden="1">
      <c r="A399" s="432" t="s">
        <v>624</v>
      </c>
      <c r="B399" s="417"/>
      <c r="C399" s="415"/>
      <c r="D399" s="326"/>
      <c r="E399" s="326"/>
      <c r="F399" s="288">
        <f t="shared" si="59"/>
        <v>0</v>
      </c>
      <c r="G399" s="289">
        <f t="shared" si="60"/>
        <v>0</v>
      </c>
      <c r="H399" s="288">
        <f>(M399*Титул!BC$19)+(O399*Титул!BD$19)+(Q399*Титул!BE$19)+(S399*Титул!BF$19)+(U399*Титул!BG$19)+(W399*Титул!BH$19)</f>
        <v>0</v>
      </c>
      <c r="I399" s="290"/>
      <c r="J399" s="291"/>
      <c r="K399" s="292"/>
      <c r="L399" s="288">
        <f t="shared" si="61"/>
        <v>0</v>
      </c>
      <c r="M399" s="290"/>
      <c r="N399" s="291"/>
      <c r="O399" s="291"/>
      <c r="P399" s="291"/>
      <c r="Q399" s="291"/>
      <c r="R399" s="291"/>
      <c r="S399" s="291"/>
      <c r="T399" s="291"/>
      <c r="U399" s="291"/>
      <c r="V399" s="291"/>
      <c r="W399" s="291"/>
      <c r="X399" s="291"/>
      <c r="Y399" s="323"/>
      <c r="Z399" s="195" t="str">
        <f>'Основні дані'!$B$1</f>
        <v>Е-420с</v>
      </c>
    </row>
    <row r="400" spans="1:26" s="154" customFormat="1" ht="30" hidden="1">
      <c r="A400" s="432" t="s">
        <v>625</v>
      </c>
      <c r="B400" s="418"/>
      <c r="C400" s="415"/>
      <c r="D400" s="327"/>
      <c r="E400" s="326"/>
      <c r="F400" s="288">
        <f t="shared" si="59"/>
        <v>0</v>
      </c>
      <c r="G400" s="289">
        <f t="shared" si="60"/>
        <v>0</v>
      </c>
      <c r="H400" s="288">
        <f>(M400*Титул!BC$19)+(O400*Титул!BD$19)+(Q400*Титул!BE$19)+(S400*Титул!BF$19)+(U400*Титул!BG$19)+(W400*Титул!BH$19)</f>
        <v>0</v>
      </c>
      <c r="I400" s="290"/>
      <c r="J400" s="291"/>
      <c r="K400" s="292"/>
      <c r="L400" s="288">
        <f t="shared" si="61"/>
        <v>0</v>
      </c>
      <c r="M400" s="290"/>
      <c r="N400" s="291"/>
      <c r="O400" s="291"/>
      <c r="P400" s="291"/>
      <c r="Q400" s="291"/>
      <c r="R400" s="291"/>
      <c r="S400" s="291"/>
      <c r="T400" s="291"/>
      <c r="U400" s="291"/>
      <c r="V400" s="291"/>
      <c r="W400" s="291"/>
      <c r="X400" s="291"/>
      <c r="Y400" s="323"/>
      <c r="Z400" s="195" t="str">
        <f>'Основні дані'!$B$1</f>
        <v>Е-420с</v>
      </c>
    </row>
    <row r="401" spans="1:26" s="154" customFormat="1" ht="30" hidden="1">
      <c r="A401" s="432" t="s">
        <v>626</v>
      </c>
      <c r="B401" s="418"/>
      <c r="C401" s="415"/>
      <c r="D401" s="327"/>
      <c r="E401" s="326"/>
      <c r="F401" s="288">
        <f t="shared" si="59"/>
        <v>0</v>
      </c>
      <c r="G401" s="289">
        <f t="shared" si="60"/>
        <v>0</v>
      </c>
      <c r="H401" s="288">
        <f>(M401*Титул!BC$19)+(O401*Титул!BD$19)+(Q401*Титул!BE$19)+(S401*Титул!BF$19)+(U401*Титул!BG$19)+(W401*Титул!BH$19)</f>
        <v>0</v>
      </c>
      <c r="I401" s="290"/>
      <c r="J401" s="291"/>
      <c r="K401" s="292"/>
      <c r="L401" s="288">
        <f t="shared" si="61"/>
        <v>0</v>
      </c>
      <c r="M401" s="290"/>
      <c r="N401" s="291"/>
      <c r="O401" s="291"/>
      <c r="P401" s="291"/>
      <c r="Q401" s="291"/>
      <c r="R401" s="291"/>
      <c r="S401" s="291"/>
      <c r="T401" s="291"/>
      <c r="U401" s="291"/>
      <c r="V401" s="291"/>
      <c r="W401" s="291"/>
      <c r="X401" s="291"/>
      <c r="Y401" s="323"/>
      <c r="Z401" s="195" t="str">
        <f>'Основні дані'!$B$1</f>
        <v>Е-420с</v>
      </c>
    </row>
    <row r="402" spans="1:26" s="154" customFormat="1" ht="30" hidden="1">
      <c r="A402" s="432" t="s">
        <v>627</v>
      </c>
      <c r="B402" s="480"/>
      <c r="C402" s="481"/>
      <c r="D402" s="482"/>
      <c r="E402" s="483"/>
      <c r="F402" s="301">
        <f t="shared" si="59"/>
        <v>0</v>
      </c>
      <c r="G402" s="302">
        <f t="shared" si="60"/>
        <v>0</v>
      </c>
      <c r="H402" s="301">
        <f>(M402*Титул!BC$19)+(O402*Титул!BD$19)+(Q402*Титул!BE$19)+(S402*Титул!BF$19)+(U402*Титул!BG$19)+(W402*Титул!BH$19)</f>
        <v>0</v>
      </c>
      <c r="I402" s="293"/>
      <c r="J402" s="294"/>
      <c r="K402" s="295"/>
      <c r="L402" s="301">
        <f t="shared" si="61"/>
        <v>0</v>
      </c>
      <c r="M402" s="293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324"/>
      <c r="Z402" s="195" t="str">
        <f>'Основні дані'!$B$1</f>
        <v>Е-420с</v>
      </c>
    </row>
    <row r="403" spans="1:26" s="487" customFormat="1" ht="28.5" hidden="1" thickBot="1">
      <c r="A403" s="484"/>
      <c r="B403" s="500" t="s">
        <v>32</v>
      </c>
      <c r="C403" s="494"/>
      <c r="D403" s="499" t="s">
        <v>811</v>
      </c>
      <c r="E403" s="495"/>
      <c r="F403" s="489">
        <f t="shared" si="59"/>
        <v>6</v>
      </c>
      <c r="G403" s="490">
        <f t="shared" si="60"/>
        <v>180</v>
      </c>
      <c r="H403" s="490">
        <f>(M403*Титул!BC$19)+(O403*Титул!BD$19)+(Q403*Титул!BE$19)+(S403*Титул!BF$19)+(U403*Титул!BG$19)+(W403*Титул!BH$19)</f>
        <v>0</v>
      </c>
      <c r="I403" s="490"/>
      <c r="J403" s="490"/>
      <c r="K403" s="490"/>
      <c r="L403" s="490">
        <f t="shared" si="61"/>
        <v>180</v>
      </c>
      <c r="M403" s="490"/>
      <c r="N403" s="490">
        <f>Титул!$BC$21*1.5</f>
        <v>0</v>
      </c>
      <c r="O403" s="490"/>
      <c r="P403" s="490">
        <f>Титул!$BD$21*1.5</f>
        <v>0</v>
      </c>
      <c r="Q403" s="490"/>
      <c r="R403" s="490">
        <f>Титул!$BE$21*1.5</f>
        <v>0</v>
      </c>
      <c r="S403" s="490"/>
      <c r="T403" s="490">
        <f>Титул!$BF$21*1.5</f>
        <v>0</v>
      </c>
      <c r="U403" s="490"/>
      <c r="V403" s="490">
        <f>Титул!$BG$21*1.5</f>
        <v>0</v>
      </c>
      <c r="W403" s="490"/>
      <c r="X403" s="490">
        <f>Титул!$BH$21*1.5</f>
        <v>6</v>
      </c>
      <c r="Y403" s="485"/>
      <c r="Z403" s="486" t="str">
        <f>'Основні дані'!$B$1</f>
        <v>Е-420с</v>
      </c>
    </row>
    <row r="404" spans="1:26" s="154" customFormat="1" ht="28.5" hidden="1" thickBot="1">
      <c r="A404" s="265"/>
      <c r="B404" s="501" t="s">
        <v>113</v>
      </c>
      <c r="C404" s="496"/>
      <c r="D404" s="496"/>
      <c r="E404" s="497"/>
      <c r="F404" s="492">
        <f t="shared" si="59"/>
        <v>6</v>
      </c>
      <c r="G404" s="492">
        <f t="shared" si="60"/>
        <v>180</v>
      </c>
      <c r="H404" s="492"/>
      <c r="I404" s="492"/>
      <c r="J404" s="492"/>
      <c r="K404" s="492"/>
      <c r="L404" s="492">
        <f>IF(G404-H404=G404-I404-J404-K404,G404-H404,"!ОШИБКА!")</f>
        <v>180</v>
      </c>
      <c r="M404" s="492"/>
      <c r="N404" s="492"/>
      <c r="O404" s="492"/>
      <c r="P404" s="492"/>
      <c r="Q404" s="492"/>
      <c r="R404" s="492"/>
      <c r="S404" s="492"/>
      <c r="T404" s="492"/>
      <c r="U404" s="492"/>
      <c r="V404" s="492"/>
      <c r="W404" s="492"/>
      <c r="X404" s="492">
        <f>Титул!$AS$36+Титул!$AS$37</f>
        <v>6</v>
      </c>
      <c r="Y404" s="363"/>
      <c r="Z404" s="195" t="str">
        <f>'Основні дані'!$B$1</f>
        <v>Е-420с</v>
      </c>
    </row>
    <row r="405" spans="1:26" s="154" customFormat="1" ht="27" hidden="1">
      <c r="A405" s="476" t="s">
        <v>629</v>
      </c>
      <c r="B405" s="477" t="s">
        <v>628</v>
      </c>
      <c r="C405" s="478"/>
      <c r="D405" s="478"/>
      <c r="E405" s="478"/>
      <c r="F405" s="498">
        <f>IF(SUM(F406:F432)=F$97,F$97,"ОШИБКА")</f>
        <v>12</v>
      </c>
      <c r="G405" s="498">
        <f>IF(SUM(G406:G432)=G$97,G$97,"ОШИБКА")</f>
        <v>360</v>
      </c>
      <c r="H405" s="488">
        <f aca="true" t="shared" si="62" ref="H405:X405">SUM(H406:H432)</f>
        <v>0</v>
      </c>
      <c r="I405" s="488">
        <f t="shared" si="62"/>
        <v>0</v>
      </c>
      <c r="J405" s="488">
        <f t="shared" si="62"/>
        <v>0</v>
      </c>
      <c r="K405" s="488">
        <f t="shared" si="62"/>
        <v>0</v>
      </c>
      <c r="L405" s="488">
        <f t="shared" si="62"/>
        <v>360</v>
      </c>
      <c r="M405" s="488">
        <f t="shared" si="62"/>
        <v>0</v>
      </c>
      <c r="N405" s="488">
        <f t="shared" si="62"/>
        <v>0</v>
      </c>
      <c r="O405" s="488">
        <f t="shared" si="62"/>
        <v>0</v>
      </c>
      <c r="P405" s="488">
        <f t="shared" si="62"/>
        <v>0</v>
      </c>
      <c r="Q405" s="488">
        <f t="shared" si="62"/>
        <v>0</v>
      </c>
      <c r="R405" s="488">
        <f t="shared" si="62"/>
        <v>0</v>
      </c>
      <c r="S405" s="488">
        <f t="shared" si="62"/>
        <v>0</v>
      </c>
      <c r="T405" s="488">
        <f t="shared" si="62"/>
        <v>0</v>
      </c>
      <c r="U405" s="488">
        <f t="shared" si="62"/>
        <v>0</v>
      </c>
      <c r="V405" s="488">
        <f t="shared" si="62"/>
        <v>0</v>
      </c>
      <c r="W405" s="488">
        <f t="shared" si="62"/>
        <v>0</v>
      </c>
      <c r="X405" s="488">
        <f t="shared" si="62"/>
        <v>12</v>
      </c>
      <c r="Y405" s="479"/>
      <c r="Z405" s="195" t="str">
        <f>'Основні дані'!$B$1</f>
        <v>Е-420с</v>
      </c>
    </row>
    <row r="406" spans="1:26" s="154" customFormat="1" ht="30" hidden="1">
      <c r="A406" s="432" t="s">
        <v>630</v>
      </c>
      <c r="B406" s="416"/>
      <c r="C406" s="475"/>
      <c r="D406" s="475"/>
      <c r="E406" s="475"/>
      <c r="F406" s="296">
        <f aca="true" t="shared" si="63" ref="F406:F432">N406+P406+R406+T406+V406+X406</f>
        <v>0</v>
      </c>
      <c r="G406" s="297">
        <f aca="true" t="shared" si="64" ref="G406:G432">F406*30</f>
        <v>0</v>
      </c>
      <c r="H406" s="296">
        <f>(M406*Титул!BC$19)+(O406*Титул!BD$19)+(Q406*Титул!BE$19)+(S406*Титул!BF$19)+(U406*Титул!BG$19)+(W406*Титул!BH$19)</f>
        <v>0</v>
      </c>
      <c r="I406" s="298"/>
      <c r="J406" s="299"/>
      <c r="K406" s="300"/>
      <c r="L406" s="296">
        <f aca="true" t="shared" si="65" ref="L406:L431">IF(H406=I406+J406+K406,G406-H406,"!ОШИБКА!")</f>
        <v>0</v>
      </c>
      <c r="M406" s="298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473"/>
      <c r="Z406" s="195" t="str">
        <f>'Основні дані'!$B$1</f>
        <v>Е-420с</v>
      </c>
    </row>
    <row r="407" spans="1:26" s="154" customFormat="1" ht="30" hidden="1">
      <c r="A407" s="432" t="s">
        <v>631</v>
      </c>
      <c r="B407" s="414"/>
      <c r="C407" s="415"/>
      <c r="D407" s="415"/>
      <c r="E407" s="415"/>
      <c r="F407" s="288">
        <f t="shared" si="63"/>
        <v>0</v>
      </c>
      <c r="G407" s="289">
        <f t="shared" si="64"/>
        <v>0</v>
      </c>
      <c r="H407" s="288">
        <f>(M407*Титул!BC$19)+(O407*Титул!BD$19)+(Q407*Титул!BE$19)+(S407*Титул!BF$19)+(U407*Титул!BG$19)+(W407*Титул!BH$19)</f>
        <v>0</v>
      </c>
      <c r="I407" s="290"/>
      <c r="J407" s="291"/>
      <c r="K407" s="292"/>
      <c r="L407" s="288">
        <f t="shared" si="65"/>
        <v>0</v>
      </c>
      <c r="M407" s="290"/>
      <c r="N407" s="291"/>
      <c r="O407" s="291"/>
      <c r="P407" s="291"/>
      <c r="Q407" s="291"/>
      <c r="R407" s="291"/>
      <c r="S407" s="291"/>
      <c r="T407" s="291"/>
      <c r="U407" s="291"/>
      <c r="V407" s="291"/>
      <c r="W407" s="291"/>
      <c r="X407" s="291"/>
      <c r="Y407" s="474"/>
      <c r="Z407" s="195" t="str">
        <f>'Основні дані'!$B$1</f>
        <v>Е-420с</v>
      </c>
    </row>
    <row r="408" spans="1:26" s="154" customFormat="1" ht="30" hidden="1">
      <c r="A408" s="432" t="s">
        <v>632</v>
      </c>
      <c r="B408" s="414"/>
      <c r="C408" s="415"/>
      <c r="D408" s="415"/>
      <c r="E408" s="415"/>
      <c r="F408" s="288">
        <f t="shared" si="63"/>
        <v>0</v>
      </c>
      <c r="G408" s="289">
        <f t="shared" si="64"/>
        <v>0</v>
      </c>
      <c r="H408" s="288">
        <f>(M408*Титул!BC$19)+(O408*Титул!BD$19)+(Q408*Титул!BE$19)+(S408*Титул!BF$19)+(U408*Титул!BG$19)+(W408*Титул!BH$19)</f>
        <v>0</v>
      </c>
      <c r="I408" s="290"/>
      <c r="J408" s="291"/>
      <c r="K408" s="292"/>
      <c r="L408" s="288">
        <f t="shared" si="65"/>
        <v>0</v>
      </c>
      <c r="M408" s="290"/>
      <c r="N408" s="291"/>
      <c r="O408" s="291"/>
      <c r="P408" s="291"/>
      <c r="Q408" s="291"/>
      <c r="R408" s="291"/>
      <c r="S408" s="291"/>
      <c r="T408" s="291"/>
      <c r="U408" s="291"/>
      <c r="V408" s="291"/>
      <c r="W408" s="291"/>
      <c r="X408" s="291"/>
      <c r="Y408" s="323"/>
      <c r="Z408" s="195" t="str">
        <f>'Основні дані'!$B$1</f>
        <v>Е-420с</v>
      </c>
    </row>
    <row r="409" spans="1:26" s="154" customFormat="1" ht="30" hidden="1">
      <c r="A409" s="432" t="s">
        <v>633</v>
      </c>
      <c r="B409" s="414"/>
      <c r="C409" s="415"/>
      <c r="D409" s="415"/>
      <c r="E409" s="415"/>
      <c r="F409" s="288">
        <f t="shared" si="63"/>
        <v>0</v>
      </c>
      <c r="G409" s="289">
        <f t="shared" si="64"/>
        <v>0</v>
      </c>
      <c r="H409" s="288">
        <f>(M409*Титул!BC$19)+(O409*Титул!BD$19)+(Q409*Титул!BE$19)+(S409*Титул!BF$19)+(U409*Титул!BG$19)+(W409*Титул!BH$19)</f>
        <v>0</v>
      </c>
      <c r="I409" s="290"/>
      <c r="J409" s="291"/>
      <c r="K409" s="292"/>
      <c r="L409" s="288">
        <f t="shared" si="65"/>
        <v>0</v>
      </c>
      <c r="M409" s="290"/>
      <c r="N409" s="291"/>
      <c r="O409" s="291"/>
      <c r="P409" s="291"/>
      <c r="Q409" s="291"/>
      <c r="R409" s="291"/>
      <c r="S409" s="291"/>
      <c r="T409" s="291"/>
      <c r="U409" s="291"/>
      <c r="V409" s="291"/>
      <c r="W409" s="291"/>
      <c r="X409" s="291"/>
      <c r="Y409" s="323"/>
      <c r="Z409" s="195" t="str">
        <f>'Основні дані'!$B$1</f>
        <v>Е-420с</v>
      </c>
    </row>
    <row r="410" spans="1:26" s="154" customFormat="1" ht="30" hidden="1">
      <c r="A410" s="432" t="s">
        <v>634</v>
      </c>
      <c r="B410" s="414"/>
      <c r="C410" s="415"/>
      <c r="D410" s="326"/>
      <c r="E410" s="327"/>
      <c r="F410" s="288">
        <f t="shared" si="63"/>
        <v>0</v>
      </c>
      <c r="G410" s="289">
        <f t="shared" si="64"/>
        <v>0</v>
      </c>
      <c r="H410" s="288">
        <f>(M410*Титул!BC$19)+(O410*Титул!BD$19)+(Q410*Титул!BE$19)+(S410*Титул!BF$19)+(U410*Титул!BG$19)+(W410*Титул!BH$19)</f>
        <v>0</v>
      </c>
      <c r="I410" s="290"/>
      <c r="J410" s="291"/>
      <c r="K410" s="292"/>
      <c r="L410" s="288">
        <f t="shared" si="65"/>
        <v>0</v>
      </c>
      <c r="M410" s="290"/>
      <c r="N410" s="291"/>
      <c r="O410" s="291"/>
      <c r="P410" s="291"/>
      <c r="Q410" s="291"/>
      <c r="R410" s="291"/>
      <c r="S410" s="291"/>
      <c r="T410" s="291"/>
      <c r="U410" s="291"/>
      <c r="V410" s="291"/>
      <c r="W410" s="291"/>
      <c r="X410" s="291"/>
      <c r="Y410" s="323"/>
      <c r="Z410" s="195" t="str">
        <f>'Основні дані'!$B$1</f>
        <v>Е-420с</v>
      </c>
    </row>
    <row r="411" spans="1:26" s="154" customFormat="1" ht="30" hidden="1">
      <c r="A411" s="432" t="s">
        <v>635</v>
      </c>
      <c r="B411" s="416"/>
      <c r="C411" s="415"/>
      <c r="D411" s="326"/>
      <c r="E411" s="326"/>
      <c r="F411" s="288">
        <f t="shared" si="63"/>
        <v>0</v>
      </c>
      <c r="G411" s="289">
        <f t="shared" si="64"/>
        <v>0</v>
      </c>
      <c r="H411" s="288">
        <f>(M411*Титул!BC$19)+(O411*Титул!BD$19)+(Q411*Титул!BE$19)+(S411*Титул!BF$19)+(U411*Титул!BG$19)+(W411*Титул!BH$19)</f>
        <v>0</v>
      </c>
      <c r="I411" s="290"/>
      <c r="J411" s="291"/>
      <c r="K411" s="292"/>
      <c r="L411" s="288">
        <f t="shared" si="65"/>
        <v>0</v>
      </c>
      <c r="M411" s="290"/>
      <c r="N411" s="291"/>
      <c r="O411" s="291"/>
      <c r="P411" s="291"/>
      <c r="Q411" s="291"/>
      <c r="R411" s="291"/>
      <c r="S411" s="291"/>
      <c r="T411" s="291"/>
      <c r="U411" s="291"/>
      <c r="V411" s="291"/>
      <c r="W411" s="291"/>
      <c r="X411" s="291"/>
      <c r="Y411" s="323"/>
      <c r="Z411" s="195" t="str">
        <f>'Основні дані'!$B$1</f>
        <v>Е-420с</v>
      </c>
    </row>
    <row r="412" spans="1:26" s="154" customFormat="1" ht="30" hidden="1">
      <c r="A412" s="432" t="s">
        <v>636</v>
      </c>
      <c r="B412" s="417"/>
      <c r="C412" s="415"/>
      <c r="D412" s="326"/>
      <c r="E412" s="326"/>
      <c r="F412" s="288">
        <f t="shared" si="63"/>
        <v>0</v>
      </c>
      <c r="G412" s="289">
        <f t="shared" si="64"/>
        <v>0</v>
      </c>
      <c r="H412" s="288">
        <f>(M412*Титул!BC$19)+(O412*Титул!BD$19)+(Q412*Титул!BE$19)+(S412*Титул!BF$19)+(U412*Титул!BG$19)+(W412*Титул!BH$19)</f>
        <v>0</v>
      </c>
      <c r="I412" s="290"/>
      <c r="J412" s="291"/>
      <c r="K412" s="292"/>
      <c r="L412" s="288">
        <f t="shared" si="65"/>
        <v>0</v>
      </c>
      <c r="M412" s="290"/>
      <c r="N412" s="291"/>
      <c r="O412" s="291"/>
      <c r="P412" s="291"/>
      <c r="Q412" s="291"/>
      <c r="R412" s="291"/>
      <c r="S412" s="291"/>
      <c r="T412" s="291"/>
      <c r="U412" s="291"/>
      <c r="V412" s="291"/>
      <c r="W412" s="291"/>
      <c r="X412" s="291"/>
      <c r="Y412" s="323"/>
      <c r="Z412" s="195" t="str">
        <f>'Основні дані'!$B$1</f>
        <v>Е-420с</v>
      </c>
    </row>
    <row r="413" spans="1:26" s="154" customFormat="1" ht="30" hidden="1">
      <c r="A413" s="432" t="s">
        <v>637</v>
      </c>
      <c r="B413" s="418"/>
      <c r="C413" s="415"/>
      <c r="D413" s="327"/>
      <c r="E413" s="326"/>
      <c r="F413" s="288">
        <f t="shared" si="63"/>
        <v>0</v>
      </c>
      <c r="G413" s="289">
        <f t="shared" si="64"/>
        <v>0</v>
      </c>
      <c r="H413" s="288">
        <f>(M413*Титул!BC$19)+(O413*Титул!BD$19)+(Q413*Титул!BE$19)+(S413*Титул!BF$19)+(U413*Титул!BG$19)+(W413*Титул!BH$19)</f>
        <v>0</v>
      </c>
      <c r="I413" s="290"/>
      <c r="J413" s="291"/>
      <c r="K413" s="292"/>
      <c r="L413" s="288">
        <f t="shared" si="65"/>
        <v>0</v>
      </c>
      <c r="M413" s="290"/>
      <c r="N413" s="291"/>
      <c r="O413" s="291"/>
      <c r="P413" s="291"/>
      <c r="Q413" s="291"/>
      <c r="R413" s="291"/>
      <c r="S413" s="291"/>
      <c r="T413" s="291"/>
      <c r="U413" s="291"/>
      <c r="V413" s="291"/>
      <c r="W413" s="291"/>
      <c r="X413" s="291"/>
      <c r="Y413" s="323"/>
      <c r="Z413" s="195" t="str">
        <f>'Основні дані'!$B$1</f>
        <v>Е-420с</v>
      </c>
    </row>
    <row r="414" spans="1:26" s="154" customFormat="1" ht="30" hidden="1">
      <c r="A414" s="432" t="s">
        <v>638</v>
      </c>
      <c r="B414" s="418"/>
      <c r="C414" s="415"/>
      <c r="D414" s="327"/>
      <c r="E414" s="326"/>
      <c r="F414" s="288">
        <f t="shared" si="63"/>
        <v>0</v>
      </c>
      <c r="G414" s="289">
        <f t="shared" si="64"/>
        <v>0</v>
      </c>
      <c r="H414" s="288">
        <f>(M414*Титул!BC$19)+(O414*Титул!BD$19)+(Q414*Титул!BE$19)+(S414*Титул!BF$19)+(U414*Титул!BG$19)+(W414*Титул!BH$19)</f>
        <v>0</v>
      </c>
      <c r="I414" s="290"/>
      <c r="J414" s="291"/>
      <c r="K414" s="292"/>
      <c r="L414" s="288">
        <f t="shared" si="65"/>
        <v>0</v>
      </c>
      <c r="M414" s="290"/>
      <c r="N414" s="291"/>
      <c r="O414" s="291"/>
      <c r="P414" s="291"/>
      <c r="Q414" s="291"/>
      <c r="R414" s="291"/>
      <c r="S414" s="291"/>
      <c r="T414" s="291"/>
      <c r="U414" s="291"/>
      <c r="V414" s="291"/>
      <c r="W414" s="291"/>
      <c r="X414" s="291"/>
      <c r="Y414" s="323"/>
      <c r="Z414" s="195" t="str">
        <f>'Основні дані'!$B$1</f>
        <v>Е-420с</v>
      </c>
    </row>
    <row r="415" spans="1:26" s="154" customFormat="1" ht="30" hidden="1">
      <c r="A415" s="432" t="s">
        <v>639</v>
      </c>
      <c r="B415" s="418"/>
      <c r="C415" s="415"/>
      <c r="D415" s="327"/>
      <c r="E415" s="326"/>
      <c r="F415" s="288">
        <f t="shared" si="63"/>
        <v>0</v>
      </c>
      <c r="G415" s="289">
        <f t="shared" si="64"/>
        <v>0</v>
      </c>
      <c r="H415" s="288">
        <f>(M415*Титул!BC$19)+(O415*Титул!BD$19)+(Q415*Титул!BE$19)+(S415*Титул!BF$19)+(U415*Титул!BG$19)+(W415*Титул!BH$19)</f>
        <v>0</v>
      </c>
      <c r="I415" s="290"/>
      <c r="J415" s="291"/>
      <c r="K415" s="292"/>
      <c r="L415" s="288">
        <f t="shared" si="65"/>
        <v>0</v>
      </c>
      <c r="M415" s="290"/>
      <c r="N415" s="291"/>
      <c r="O415" s="291"/>
      <c r="P415" s="291"/>
      <c r="Q415" s="291"/>
      <c r="R415" s="291"/>
      <c r="S415" s="291"/>
      <c r="T415" s="291"/>
      <c r="U415" s="291"/>
      <c r="V415" s="291"/>
      <c r="W415" s="291"/>
      <c r="X415" s="291"/>
      <c r="Y415" s="323"/>
      <c r="Z415" s="195" t="str">
        <f>'Основні дані'!$B$1</f>
        <v>Е-420с</v>
      </c>
    </row>
    <row r="416" spans="1:26" s="154" customFormat="1" ht="30" hidden="1">
      <c r="A416" s="432" t="s">
        <v>640</v>
      </c>
      <c r="B416" s="418"/>
      <c r="C416" s="326"/>
      <c r="D416" s="327"/>
      <c r="E416" s="327"/>
      <c r="F416" s="288">
        <f t="shared" si="63"/>
        <v>0</v>
      </c>
      <c r="G416" s="289">
        <f t="shared" si="64"/>
        <v>0</v>
      </c>
      <c r="H416" s="288">
        <f>(M416*Титул!BC$19)+(O416*Титул!BD$19)+(Q416*Титул!BE$19)+(S416*Титул!BF$19)+(U416*Титул!BG$19)+(W416*Титул!BH$19)</f>
        <v>0</v>
      </c>
      <c r="I416" s="290"/>
      <c r="J416" s="291"/>
      <c r="K416" s="292"/>
      <c r="L416" s="288">
        <f t="shared" si="65"/>
        <v>0</v>
      </c>
      <c r="M416" s="290"/>
      <c r="N416" s="291"/>
      <c r="O416" s="291"/>
      <c r="P416" s="291"/>
      <c r="Q416" s="291"/>
      <c r="R416" s="291"/>
      <c r="S416" s="291"/>
      <c r="T416" s="291"/>
      <c r="U416" s="291"/>
      <c r="V416" s="291"/>
      <c r="W416" s="291"/>
      <c r="X416" s="291"/>
      <c r="Y416" s="323"/>
      <c r="Z416" s="195" t="str">
        <f>'Основні дані'!$B$1</f>
        <v>Е-420с</v>
      </c>
    </row>
    <row r="417" spans="1:26" s="154" customFormat="1" ht="30" hidden="1">
      <c r="A417" s="432" t="s">
        <v>641</v>
      </c>
      <c r="B417" s="418"/>
      <c r="C417" s="326"/>
      <c r="D417" s="327"/>
      <c r="E417" s="327"/>
      <c r="F417" s="288">
        <f t="shared" si="63"/>
        <v>0</v>
      </c>
      <c r="G417" s="289">
        <f t="shared" si="64"/>
        <v>0</v>
      </c>
      <c r="H417" s="288">
        <f>(M417*Титул!BC$19)+(O417*Титул!BD$19)+(Q417*Титул!BE$19)+(S417*Титул!BF$19)+(U417*Титул!BG$19)+(W417*Титул!BH$19)</f>
        <v>0</v>
      </c>
      <c r="I417" s="290"/>
      <c r="J417" s="291"/>
      <c r="K417" s="292"/>
      <c r="L417" s="288">
        <f t="shared" si="65"/>
        <v>0</v>
      </c>
      <c r="M417" s="290"/>
      <c r="N417" s="291"/>
      <c r="O417" s="291"/>
      <c r="P417" s="291"/>
      <c r="Q417" s="291"/>
      <c r="R417" s="291"/>
      <c r="S417" s="291"/>
      <c r="T417" s="291"/>
      <c r="U417" s="291"/>
      <c r="V417" s="291"/>
      <c r="W417" s="291"/>
      <c r="X417" s="291"/>
      <c r="Y417" s="323"/>
      <c r="Z417" s="195" t="str">
        <f>'Основні дані'!$B$1</f>
        <v>Е-420с</v>
      </c>
    </row>
    <row r="418" spans="1:26" s="154" customFormat="1" ht="30" hidden="1">
      <c r="A418" s="432" t="s">
        <v>642</v>
      </c>
      <c r="B418" s="418"/>
      <c r="C418" s="326"/>
      <c r="D418" s="327"/>
      <c r="E418" s="327"/>
      <c r="F418" s="288">
        <f t="shared" si="63"/>
        <v>0</v>
      </c>
      <c r="G418" s="289">
        <f t="shared" si="64"/>
        <v>0</v>
      </c>
      <c r="H418" s="288">
        <f>(M418*Титул!BC$19)+(O418*Титул!BD$19)+(Q418*Титул!BE$19)+(S418*Титул!BF$19)+(U418*Титул!BG$19)+(W418*Титул!BH$19)</f>
        <v>0</v>
      </c>
      <c r="I418" s="290"/>
      <c r="J418" s="291"/>
      <c r="K418" s="292"/>
      <c r="L418" s="288">
        <f t="shared" si="65"/>
        <v>0</v>
      </c>
      <c r="M418" s="290"/>
      <c r="N418" s="291"/>
      <c r="O418" s="291"/>
      <c r="P418" s="291"/>
      <c r="Q418" s="291"/>
      <c r="R418" s="291"/>
      <c r="S418" s="291"/>
      <c r="T418" s="291"/>
      <c r="U418" s="291"/>
      <c r="V418" s="291"/>
      <c r="W418" s="291"/>
      <c r="X418" s="291"/>
      <c r="Y418" s="323"/>
      <c r="Z418" s="195" t="str">
        <f>'Основні дані'!$B$1</f>
        <v>Е-420с</v>
      </c>
    </row>
    <row r="419" spans="1:26" s="154" customFormat="1" ht="30" hidden="1">
      <c r="A419" s="432" t="s">
        <v>643</v>
      </c>
      <c r="B419" s="418"/>
      <c r="C419" s="327"/>
      <c r="D419" s="327"/>
      <c r="E419" s="327"/>
      <c r="F419" s="288">
        <f t="shared" si="63"/>
        <v>0</v>
      </c>
      <c r="G419" s="289">
        <f t="shared" si="64"/>
        <v>0</v>
      </c>
      <c r="H419" s="288">
        <f>(M419*Титул!BC$19)+(O419*Титул!BD$19)+(Q419*Титул!BE$19)+(S419*Титул!BF$19)+(U419*Титул!BG$19)+(W419*Титул!BH$19)</f>
        <v>0</v>
      </c>
      <c r="I419" s="290"/>
      <c r="J419" s="291"/>
      <c r="K419" s="292"/>
      <c r="L419" s="288">
        <f t="shared" si="65"/>
        <v>0</v>
      </c>
      <c r="M419" s="290"/>
      <c r="N419" s="291"/>
      <c r="O419" s="291"/>
      <c r="P419" s="291"/>
      <c r="Q419" s="291"/>
      <c r="R419" s="291"/>
      <c r="S419" s="291"/>
      <c r="T419" s="291"/>
      <c r="U419" s="291"/>
      <c r="V419" s="291"/>
      <c r="W419" s="291"/>
      <c r="X419" s="291"/>
      <c r="Y419" s="323"/>
      <c r="Z419" s="195" t="str">
        <f>'Основні дані'!$B$1</f>
        <v>Е-420с</v>
      </c>
    </row>
    <row r="420" spans="1:26" s="154" customFormat="1" ht="30" hidden="1">
      <c r="A420" s="432" t="s">
        <v>644</v>
      </c>
      <c r="B420" s="418"/>
      <c r="C420" s="327"/>
      <c r="D420" s="327"/>
      <c r="E420" s="327"/>
      <c r="F420" s="288">
        <f t="shared" si="63"/>
        <v>0</v>
      </c>
      <c r="G420" s="289">
        <f t="shared" si="64"/>
        <v>0</v>
      </c>
      <c r="H420" s="288">
        <f>(M420*Титул!BC$19)+(O420*Титул!BD$19)+(Q420*Титул!BE$19)+(S420*Титул!BF$19)+(U420*Титул!BG$19)+(W420*Титул!BH$19)</f>
        <v>0</v>
      </c>
      <c r="I420" s="290"/>
      <c r="J420" s="291"/>
      <c r="K420" s="292"/>
      <c r="L420" s="288">
        <f t="shared" si="65"/>
        <v>0</v>
      </c>
      <c r="M420" s="290"/>
      <c r="N420" s="291"/>
      <c r="O420" s="291"/>
      <c r="P420" s="291"/>
      <c r="Q420" s="291"/>
      <c r="R420" s="291"/>
      <c r="S420" s="291"/>
      <c r="T420" s="291"/>
      <c r="U420" s="291"/>
      <c r="V420" s="291"/>
      <c r="W420" s="291"/>
      <c r="X420" s="291"/>
      <c r="Y420" s="323"/>
      <c r="Z420" s="195" t="str">
        <f>'Основні дані'!$B$1</f>
        <v>Е-420с</v>
      </c>
    </row>
    <row r="421" spans="1:26" s="154" customFormat="1" ht="30" hidden="1">
      <c r="A421" s="432" t="s">
        <v>645</v>
      </c>
      <c r="B421" s="418"/>
      <c r="C421" s="327"/>
      <c r="D421" s="327"/>
      <c r="E421" s="327"/>
      <c r="F421" s="288">
        <f t="shared" si="63"/>
        <v>0</v>
      </c>
      <c r="G421" s="289">
        <f t="shared" si="64"/>
        <v>0</v>
      </c>
      <c r="H421" s="288">
        <f>(M421*Титул!BC$19)+(O421*Титул!BD$19)+(Q421*Титул!BE$19)+(S421*Титул!BF$19)+(U421*Титул!BG$19)+(W421*Титул!BH$19)</f>
        <v>0</v>
      </c>
      <c r="I421" s="290"/>
      <c r="J421" s="291"/>
      <c r="K421" s="292"/>
      <c r="L421" s="288">
        <f t="shared" si="65"/>
        <v>0</v>
      </c>
      <c r="M421" s="290"/>
      <c r="N421" s="291"/>
      <c r="O421" s="291"/>
      <c r="P421" s="291"/>
      <c r="Q421" s="291"/>
      <c r="R421" s="291"/>
      <c r="S421" s="291"/>
      <c r="T421" s="291"/>
      <c r="U421" s="291"/>
      <c r="V421" s="291"/>
      <c r="W421" s="291"/>
      <c r="X421" s="291"/>
      <c r="Y421" s="323"/>
      <c r="Z421" s="195" t="str">
        <f>'Основні дані'!$B$1</f>
        <v>Е-420с</v>
      </c>
    </row>
    <row r="422" spans="1:26" s="154" customFormat="1" ht="30" hidden="1">
      <c r="A422" s="432" t="s">
        <v>646</v>
      </c>
      <c r="B422" s="418"/>
      <c r="C422" s="327"/>
      <c r="D422" s="327"/>
      <c r="E422" s="327"/>
      <c r="F422" s="288">
        <f t="shared" si="63"/>
        <v>0</v>
      </c>
      <c r="G422" s="289">
        <f t="shared" si="64"/>
        <v>0</v>
      </c>
      <c r="H422" s="288">
        <f>(M422*Титул!BC$19)+(O422*Титул!BD$19)+(Q422*Титул!BE$19)+(S422*Титул!BF$19)+(U422*Титул!BG$19)+(W422*Титул!BH$19)</f>
        <v>0</v>
      </c>
      <c r="I422" s="290"/>
      <c r="J422" s="291"/>
      <c r="K422" s="292"/>
      <c r="L422" s="288">
        <f t="shared" si="65"/>
        <v>0</v>
      </c>
      <c r="M422" s="290"/>
      <c r="N422" s="291"/>
      <c r="O422" s="291"/>
      <c r="P422" s="291"/>
      <c r="Q422" s="291"/>
      <c r="R422" s="291"/>
      <c r="S422" s="291"/>
      <c r="T422" s="291"/>
      <c r="U422" s="291"/>
      <c r="V422" s="291"/>
      <c r="W422" s="291"/>
      <c r="X422" s="291"/>
      <c r="Y422" s="323"/>
      <c r="Z422" s="195" t="str">
        <f>'Основні дані'!$B$1</f>
        <v>Е-420с</v>
      </c>
    </row>
    <row r="423" spans="1:26" s="154" customFormat="1" ht="30" hidden="1">
      <c r="A423" s="432" t="s">
        <v>647</v>
      </c>
      <c r="B423" s="418"/>
      <c r="C423" s="327"/>
      <c r="D423" s="327"/>
      <c r="E423" s="327"/>
      <c r="F423" s="288">
        <f t="shared" si="63"/>
        <v>0</v>
      </c>
      <c r="G423" s="289">
        <f t="shared" si="64"/>
        <v>0</v>
      </c>
      <c r="H423" s="288">
        <f>(M423*Титул!BC$19)+(O423*Титул!BD$19)+(Q423*Титул!BE$19)+(S423*Титул!BF$19)+(U423*Титул!BG$19)+(W423*Титул!BH$19)</f>
        <v>0</v>
      </c>
      <c r="I423" s="290"/>
      <c r="J423" s="291"/>
      <c r="K423" s="292"/>
      <c r="L423" s="288">
        <f t="shared" si="65"/>
        <v>0</v>
      </c>
      <c r="M423" s="290"/>
      <c r="N423" s="291"/>
      <c r="O423" s="291"/>
      <c r="P423" s="291"/>
      <c r="Q423" s="291"/>
      <c r="R423" s="291"/>
      <c r="S423" s="291"/>
      <c r="T423" s="291"/>
      <c r="U423" s="291"/>
      <c r="V423" s="291"/>
      <c r="W423" s="291"/>
      <c r="X423" s="291"/>
      <c r="Y423" s="323"/>
      <c r="Z423" s="195" t="str">
        <f>'Основні дані'!$B$1</f>
        <v>Е-420с</v>
      </c>
    </row>
    <row r="424" spans="1:26" s="154" customFormat="1" ht="30" hidden="1">
      <c r="A424" s="432" t="s">
        <v>648</v>
      </c>
      <c r="B424" s="418"/>
      <c r="C424" s="327"/>
      <c r="D424" s="327"/>
      <c r="E424" s="327"/>
      <c r="F424" s="288">
        <f t="shared" si="63"/>
        <v>0</v>
      </c>
      <c r="G424" s="289">
        <f t="shared" si="64"/>
        <v>0</v>
      </c>
      <c r="H424" s="288">
        <f>(M424*Титул!BC$19)+(O424*Титул!BD$19)+(Q424*Титул!BE$19)+(S424*Титул!BF$19)+(U424*Титул!BG$19)+(W424*Титул!BH$19)</f>
        <v>0</v>
      </c>
      <c r="I424" s="290"/>
      <c r="J424" s="291"/>
      <c r="K424" s="292"/>
      <c r="L424" s="288">
        <f t="shared" si="65"/>
        <v>0</v>
      </c>
      <c r="M424" s="290"/>
      <c r="N424" s="291"/>
      <c r="O424" s="291"/>
      <c r="P424" s="291"/>
      <c r="Q424" s="291"/>
      <c r="R424" s="291"/>
      <c r="S424" s="291"/>
      <c r="T424" s="291"/>
      <c r="U424" s="291"/>
      <c r="V424" s="291"/>
      <c r="W424" s="291"/>
      <c r="X424" s="291"/>
      <c r="Y424" s="323"/>
      <c r="Z424" s="195" t="str">
        <f>'Основні дані'!$B$1</f>
        <v>Е-420с</v>
      </c>
    </row>
    <row r="425" spans="1:26" s="154" customFormat="1" ht="30" hidden="1">
      <c r="A425" s="432" t="s">
        <v>649</v>
      </c>
      <c r="B425" s="418"/>
      <c r="C425" s="327"/>
      <c r="D425" s="327"/>
      <c r="E425" s="327"/>
      <c r="F425" s="288">
        <f t="shared" si="63"/>
        <v>0</v>
      </c>
      <c r="G425" s="289">
        <f t="shared" si="64"/>
        <v>0</v>
      </c>
      <c r="H425" s="288">
        <f>(M425*Титул!BC$19)+(O425*Титул!BD$19)+(Q425*Титул!BE$19)+(S425*Титул!BF$19)+(U425*Титул!BG$19)+(W425*Титул!BH$19)</f>
        <v>0</v>
      </c>
      <c r="I425" s="290"/>
      <c r="J425" s="291"/>
      <c r="K425" s="292"/>
      <c r="L425" s="288">
        <f t="shared" si="65"/>
        <v>0</v>
      </c>
      <c r="M425" s="290"/>
      <c r="N425" s="291"/>
      <c r="O425" s="291"/>
      <c r="P425" s="291"/>
      <c r="Q425" s="291"/>
      <c r="R425" s="291"/>
      <c r="S425" s="291"/>
      <c r="T425" s="291"/>
      <c r="U425" s="291"/>
      <c r="V425" s="291"/>
      <c r="W425" s="291"/>
      <c r="X425" s="291"/>
      <c r="Y425" s="323"/>
      <c r="Z425" s="195" t="str">
        <f>'Основні дані'!$B$1</f>
        <v>Е-420с</v>
      </c>
    </row>
    <row r="426" spans="1:26" s="154" customFormat="1" ht="30" hidden="1">
      <c r="A426" s="432" t="s">
        <v>650</v>
      </c>
      <c r="B426" s="416"/>
      <c r="C426" s="415"/>
      <c r="D426" s="326"/>
      <c r="E426" s="326"/>
      <c r="F426" s="288">
        <f t="shared" si="63"/>
        <v>0</v>
      </c>
      <c r="G426" s="289">
        <f t="shared" si="64"/>
        <v>0</v>
      </c>
      <c r="H426" s="288">
        <f>(M426*Титул!BC$19)+(O426*Титул!BD$19)+(Q426*Титул!BE$19)+(S426*Титул!BF$19)+(U426*Титул!BG$19)+(W426*Титул!BH$19)</f>
        <v>0</v>
      </c>
      <c r="I426" s="290"/>
      <c r="J426" s="291"/>
      <c r="K426" s="292"/>
      <c r="L426" s="288">
        <f t="shared" si="65"/>
        <v>0</v>
      </c>
      <c r="M426" s="290"/>
      <c r="N426" s="291"/>
      <c r="O426" s="291"/>
      <c r="P426" s="291"/>
      <c r="Q426" s="291"/>
      <c r="R426" s="291"/>
      <c r="S426" s="291"/>
      <c r="T426" s="291"/>
      <c r="U426" s="291"/>
      <c r="V426" s="291"/>
      <c r="W426" s="291"/>
      <c r="X426" s="291"/>
      <c r="Y426" s="323"/>
      <c r="Z426" s="195" t="str">
        <f>'Основні дані'!$B$1</f>
        <v>Е-420с</v>
      </c>
    </row>
    <row r="427" spans="1:26" s="154" customFormat="1" ht="30" hidden="1">
      <c r="A427" s="432" t="s">
        <v>651</v>
      </c>
      <c r="B427" s="417"/>
      <c r="C427" s="415"/>
      <c r="D427" s="326"/>
      <c r="E427" s="326"/>
      <c r="F427" s="288">
        <f t="shared" si="63"/>
        <v>0</v>
      </c>
      <c r="G427" s="289">
        <f t="shared" si="64"/>
        <v>0</v>
      </c>
      <c r="H427" s="288">
        <f>(M427*Титул!BC$19)+(O427*Титул!BD$19)+(Q427*Титул!BE$19)+(S427*Титул!BF$19)+(U427*Титул!BG$19)+(W427*Титул!BH$19)</f>
        <v>0</v>
      </c>
      <c r="I427" s="290"/>
      <c r="J427" s="291"/>
      <c r="K427" s="292"/>
      <c r="L427" s="288">
        <f t="shared" si="65"/>
        <v>0</v>
      </c>
      <c r="M427" s="290"/>
      <c r="N427" s="291"/>
      <c r="O427" s="291"/>
      <c r="P427" s="291"/>
      <c r="Q427" s="291"/>
      <c r="R427" s="291"/>
      <c r="S427" s="291"/>
      <c r="T427" s="291"/>
      <c r="U427" s="291"/>
      <c r="V427" s="291"/>
      <c r="W427" s="291"/>
      <c r="X427" s="291"/>
      <c r="Y427" s="323"/>
      <c r="Z427" s="195" t="str">
        <f>'Основні дані'!$B$1</f>
        <v>Е-420с</v>
      </c>
    </row>
    <row r="428" spans="1:26" s="154" customFormat="1" ht="30" hidden="1">
      <c r="A428" s="432" t="s">
        <v>652</v>
      </c>
      <c r="B428" s="418"/>
      <c r="C428" s="415"/>
      <c r="D428" s="327"/>
      <c r="E428" s="326"/>
      <c r="F428" s="288">
        <f t="shared" si="63"/>
        <v>0</v>
      </c>
      <c r="G428" s="289">
        <f t="shared" si="64"/>
        <v>0</v>
      </c>
      <c r="H428" s="288">
        <f>(M428*Титул!BC$19)+(O428*Титул!BD$19)+(Q428*Титул!BE$19)+(S428*Титул!BF$19)+(U428*Титул!BG$19)+(W428*Титул!BH$19)</f>
        <v>0</v>
      </c>
      <c r="I428" s="290"/>
      <c r="J428" s="291"/>
      <c r="K428" s="292"/>
      <c r="L428" s="288">
        <f t="shared" si="65"/>
        <v>0</v>
      </c>
      <c r="M428" s="290"/>
      <c r="N428" s="291"/>
      <c r="O428" s="291"/>
      <c r="P428" s="291"/>
      <c r="Q428" s="291"/>
      <c r="R428" s="291"/>
      <c r="S428" s="291"/>
      <c r="T428" s="291"/>
      <c r="U428" s="291"/>
      <c r="V428" s="291"/>
      <c r="W428" s="291"/>
      <c r="X428" s="291"/>
      <c r="Y428" s="323"/>
      <c r="Z428" s="195" t="str">
        <f>'Основні дані'!$B$1</f>
        <v>Е-420с</v>
      </c>
    </row>
    <row r="429" spans="1:26" s="154" customFormat="1" ht="30" hidden="1">
      <c r="A429" s="432" t="s">
        <v>653</v>
      </c>
      <c r="B429" s="418"/>
      <c r="C429" s="415"/>
      <c r="D429" s="327"/>
      <c r="E429" s="326"/>
      <c r="F429" s="288">
        <f t="shared" si="63"/>
        <v>0</v>
      </c>
      <c r="G429" s="289">
        <f t="shared" si="64"/>
        <v>0</v>
      </c>
      <c r="H429" s="288">
        <f>(M429*Титул!BC$19)+(O429*Титул!BD$19)+(Q429*Титул!BE$19)+(S429*Титул!BF$19)+(U429*Титул!BG$19)+(W429*Титул!BH$19)</f>
        <v>0</v>
      </c>
      <c r="I429" s="290"/>
      <c r="J429" s="291"/>
      <c r="K429" s="292"/>
      <c r="L429" s="288">
        <f t="shared" si="65"/>
        <v>0</v>
      </c>
      <c r="M429" s="290"/>
      <c r="N429" s="291"/>
      <c r="O429" s="291"/>
      <c r="P429" s="291"/>
      <c r="Q429" s="291"/>
      <c r="R429" s="291"/>
      <c r="S429" s="291"/>
      <c r="T429" s="291"/>
      <c r="U429" s="291"/>
      <c r="V429" s="291"/>
      <c r="W429" s="291"/>
      <c r="X429" s="291"/>
      <c r="Y429" s="323"/>
      <c r="Z429" s="195" t="str">
        <f>'Основні дані'!$B$1</f>
        <v>Е-420с</v>
      </c>
    </row>
    <row r="430" spans="1:26" s="154" customFormat="1" ht="30" hidden="1">
      <c r="A430" s="432" t="s">
        <v>654</v>
      </c>
      <c r="B430" s="480"/>
      <c r="C430" s="481"/>
      <c r="D430" s="482"/>
      <c r="E430" s="483"/>
      <c r="F430" s="301">
        <f t="shared" si="63"/>
        <v>0</v>
      </c>
      <c r="G430" s="302">
        <f t="shared" si="64"/>
        <v>0</v>
      </c>
      <c r="H430" s="301">
        <f>(M430*Титул!BC$19)+(O430*Титул!BD$19)+(Q430*Титул!BE$19)+(S430*Титул!BF$19)+(U430*Титул!BG$19)+(W430*Титул!BH$19)</f>
        <v>0</v>
      </c>
      <c r="I430" s="293"/>
      <c r="J430" s="294"/>
      <c r="K430" s="295"/>
      <c r="L430" s="301">
        <f t="shared" si="65"/>
        <v>0</v>
      </c>
      <c r="M430" s="293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324"/>
      <c r="Z430" s="195" t="str">
        <f>'Основні дані'!$B$1</f>
        <v>Е-420с</v>
      </c>
    </row>
    <row r="431" spans="1:26" s="487" customFormat="1" ht="28.5" hidden="1" thickBot="1">
      <c r="A431" s="484"/>
      <c r="B431" s="500" t="s">
        <v>32</v>
      </c>
      <c r="C431" s="494"/>
      <c r="D431" s="499" t="s">
        <v>811</v>
      </c>
      <c r="E431" s="495"/>
      <c r="F431" s="489">
        <f t="shared" si="63"/>
        <v>6</v>
      </c>
      <c r="G431" s="490">
        <f t="shared" si="64"/>
        <v>180</v>
      </c>
      <c r="H431" s="490">
        <f>(M431*Титул!BC$19)+(O431*Титул!BD$19)+(Q431*Титул!BE$19)+(S431*Титул!BF$19)+(U431*Титул!BG$19)+(W431*Титул!BH$19)</f>
        <v>0</v>
      </c>
      <c r="I431" s="490"/>
      <c r="J431" s="490"/>
      <c r="K431" s="490"/>
      <c r="L431" s="490">
        <f t="shared" si="65"/>
        <v>180</v>
      </c>
      <c r="M431" s="490"/>
      <c r="N431" s="490">
        <f>Титул!$BC$21*1.5</f>
        <v>0</v>
      </c>
      <c r="O431" s="490"/>
      <c r="P431" s="490">
        <f>Титул!$BD$21*1.5</f>
        <v>0</v>
      </c>
      <c r="Q431" s="490"/>
      <c r="R431" s="490">
        <f>Титул!$BE$21*1.5</f>
        <v>0</v>
      </c>
      <c r="S431" s="490"/>
      <c r="T431" s="490">
        <f>Титул!$BF$21*1.5</f>
        <v>0</v>
      </c>
      <c r="U431" s="490"/>
      <c r="V431" s="490">
        <f>Титул!$BG$21*1.5</f>
        <v>0</v>
      </c>
      <c r="W431" s="490"/>
      <c r="X431" s="490">
        <f>Титул!$BH$21*1.5</f>
        <v>6</v>
      </c>
      <c r="Y431" s="485"/>
      <c r="Z431" s="486" t="str">
        <f>'Основні дані'!$B$1</f>
        <v>Е-420с</v>
      </c>
    </row>
    <row r="432" spans="1:26" s="154" customFormat="1" ht="28.5" hidden="1" thickBot="1">
      <c r="A432" s="265"/>
      <c r="B432" s="501" t="s">
        <v>113</v>
      </c>
      <c r="C432" s="496"/>
      <c r="D432" s="496"/>
      <c r="E432" s="497"/>
      <c r="F432" s="492">
        <f t="shared" si="63"/>
        <v>6</v>
      </c>
      <c r="G432" s="492">
        <f t="shared" si="64"/>
        <v>180</v>
      </c>
      <c r="H432" s="492"/>
      <c r="I432" s="492"/>
      <c r="J432" s="492"/>
      <c r="K432" s="492"/>
      <c r="L432" s="492">
        <f>IF(G432-H432=G432-I432-J432-K432,G432-H432,"!ОШИБКА!")</f>
        <v>180</v>
      </c>
      <c r="M432" s="492"/>
      <c r="N432" s="492"/>
      <c r="O432" s="492"/>
      <c r="P432" s="492"/>
      <c r="Q432" s="492"/>
      <c r="R432" s="492"/>
      <c r="S432" s="492"/>
      <c r="T432" s="492"/>
      <c r="U432" s="492"/>
      <c r="V432" s="492"/>
      <c r="W432" s="492"/>
      <c r="X432" s="492">
        <f>Титул!$AS$36+Титул!$AS$37</f>
        <v>6</v>
      </c>
      <c r="Y432" s="363"/>
      <c r="Z432" s="195" t="str">
        <f>'Основні дані'!$B$1</f>
        <v>Е-420с</v>
      </c>
    </row>
    <row r="433" spans="1:26" s="154" customFormat="1" ht="27" hidden="1">
      <c r="A433" s="476" t="s">
        <v>656</v>
      </c>
      <c r="B433" s="477" t="s">
        <v>655</v>
      </c>
      <c r="C433" s="478"/>
      <c r="D433" s="478"/>
      <c r="E433" s="478"/>
      <c r="F433" s="498">
        <f>IF(SUM(F434:F460)=F$97,F$97,"ОШИБКА")</f>
        <v>12</v>
      </c>
      <c r="G433" s="498">
        <f>IF(SUM(G434:G460)=G$97,G$97,"ОШИБКА")</f>
        <v>360</v>
      </c>
      <c r="H433" s="488">
        <f aca="true" t="shared" si="66" ref="H433:X433">SUM(H434:H460)</f>
        <v>0</v>
      </c>
      <c r="I433" s="488">
        <f t="shared" si="66"/>
        <v>0</v>
      </c>
      <c r="J433" s="488">
        <f t="shared" si="66"/>
        <v>0</v>
      </c>
      <c r="K433" s="488">
        <f t="shared" si="66"/>
        <v>0</v>
      </c>
      <c r="L433" s="488">
        <f t="shared" si="66"/>
        <v>360</v>
      </c>
      <c r="M433" s="488">
        <f t="shared" si="66"/>
        <v>0</v>
      </c>
      <c r="N433" s="488">
        <f t="shared" si="66"/>
        <v>0</v>
      </c>
      <c r="O433" s="488">
        <f t="shared" si="66"/>
        <v>0</v>
      </c>
      <c r="P433" s="488">
        <f t="shared" si="66"/>
        <v>0</v>
      </c>
      <c r="Q433" s="488">
        <f t="shared" si="66"/>
        <v>0</v>
      </c>
      <c r="R433" s="488">
        <f t="shared" si="66"/>
        <v>0</v>
      </c>
      <c r="S433" s="488">
        <f t="shared" si="66"/>
        <v>0</v>
      </c>
      <c r="T433" s="488">
        <f t="shared" si="66"/>
        <v>0</v>
      </c>
      <c r="U433" s="488">
        <f t="shared" si="66"/>
        <v>0</v>
      </c>
      <c r="V433" s="488">
        <f t="shared" si="66"/>
        <v>0</v>
      </c>
      <c r="W433" s="488">
        <f t="shared" si="66"/>
        <v>0</v>
      </c>
      <c r="X433" s="488">
        <f t="shared" si="66"/>
        <v>12</v>
      </c>
      <c r="Y433" s="479"/>
      <c r="Z433" s="195" t="str">
        <f>'Основні дані'!$B$1</f>
        <v>Е-420с</v>
      </c>
    </row>
    <row r="434" spans="1:26" s="154" customFormat="1" ht="30" hidden="1">
      <c r="A434" s="432" t="s">
        <v>657</v>
      </c>
      <c r="B434" s="416"/>
      <c r="C434" s="475"/>
      <c r="D434" s="475"/>
      <c r="E434" s="475"/>
      <c r="F434" s="296">
        <f aca="true" t="shared" si="67" ref="F434:F460">N434+P434+R434+T434+V434+X434</f>
        <v>0</v>
      </c>
      <c r="G434" s="297">
        <f aca="true" t="shared" si="68" ref="G434:G460">F434*30</f>
        <v>0</v>
      </c>
      <c r="H434" s="296">
        <f>(M434*Титул!BC$19)+(O434*Титул!BD$19)+(Q434*Титул!BE$19)+(S434*Титул!BF$19)+(U434*Титул!BG$19)+(W434*Титул!BH$19)</f>
        <v>0</v>
      </c>
      <c r="I434" s="298"/>
      <c r="J434" s="299"/>
      <c r="K434" s="300"/>
      <c r="L434" s="296">
        <f aca="true" t="shared" si="69" ref="L434:L459">IF(H434=I434+J434+K434,G434-H434,"!ОШИБКА!")</f>
        <v>0</v>
      </c>
      <c r="M434" s="298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473"/>
      <c r="Z434" s="195" t="str">
        <f>'Основні дані'!$B$1</f>
        <v>Е-420с</v>
      </c>
    </row>
    <row r="435" spans="1:26" s="154" customFormat="1" ht="30" hidden="1">
      <c r="A435" s="432" t="s">
        <v>658</v>
      </c>
      <c r="B435" s="414"/>
      <c r="C435" s="415"/>
      <c r="D435" s="415"/>
      <c r="E435" s="415"/>
      <c r="F435" s="288">
        <f t="shared" si="67"/>
        <v>0</v>
      </c>
      <c r="G435" s="289">
        <f t="shared" si="68"/>
        <v>0</v>
      </c>
      <c r="H435" s="288">
        <f>(M435*Титул!BC$19)+(O435*Титул!BD$19)+(Q435*Титул!BE$19)+(S435*Титул!BF$19)+(U435*Титул!BG$19)+(W435*Титул!BH$19)</f>
        <v>0</v>
      </c>
      <c r="I435" s="290"/>
      <c r="J435" s="291"/>
      <c r="K435" s="292"/>
      <c r="L435" s="288">
        <f t="shared" si="69"/>
        <v>0</v>
      </c>
      <c r="M435" s="290"/>
      <c r="N435" s="291"/>
      <c r="O435" s="291"/>
      <c r="P435" s="291"/>
      <c r="Q435" s="291"/>
      <c r="R435" s="291"/>
      <c r="S435" s="291"/>
      <c r="T435" s="291"/>
      <c r="U435" s="291"/>
      <c r="V435" s="291"/>
      <c r="W435" s="291"/>
      <c r="X435" s="291"/>
      <c r="Y435" s="474"/>
      <c r="Z435" s="195" t="str">
        <f>'Основні дані'!$B$1</f>
        <v>Е-420с</v>
      </c>
    </row>
    <row r="436" spans="1:26" s="154" customFormat="1" ht="30" hidden="1">
      <c r="A436" s="432" t="s">
        <v>659</v>
      </c>
      <c r="B436" s="414"/>
      <c r="C436" s="415"/>
      <c r="D436" s="415"/>
      <c r="E436" s="415"/>
      <c r="F436" s="288">
        <f t="shared" si="67"/>
        <v>0</v>
      </c>
      <c r="G436" s="289">
        <f t="shared" si="68"/>
        <v>0</v>
      </c>
      <c r="H436" s="288">
        <f>(M436*Титул!BC$19)+(O436*Титул!BD$19)+(Q436*Титул!BE$19)+(S436*Титул!BF$19)+(U436*Титул!BG$19)+(W436*Титул!BH$19)</f>
        <v>0</v>
      </c>
      <c r="I436" s="290"/>
      <c r="J436" s="291"/>
      <c r="K436" s="292"/>
      <c r="L436" s="288">
        <f t="shared" si="69"/>
        <v>0</v>
      </c>
      <c r="M436" s="290"/>
      <c r="N436" s="291"/>
      <c r="O436" s="291"/>
      <c r="P436" s="291"/>
      <c r="Q436" s="291"/>
      <c r="R436" s="291"/>
      <c r="S436" s="291"/>
      <c r="T436" s="291"/>
      <c r="U436" s="291"/>
      <c r="V436" s="291"/>
      <c r="W436" s="291"/>
      <c r="X436" s="291"/>
      <c r="Y436" s="323"/>
      <c r="Z436" s="195" t="str">
        <f>'Основні дані'!$B$1</f>
        <v>Е-420с</v>
      </c>
    </row>
    <row r="437" spans="1:26" s="154" customFormat="1" ht="30" hidden="1">
      <c r="A437" s="432" t="s">
        <v>660</v>
      </c>
      <c r="B437" s="414"/>
      <c r="C437" s="415"/>
      <c r="D437" s="415"/>
      <c r="E437" s="415"/>
      <c r="F437" s="288">
        <f t="shared" si="67"/>
        <v>0</v>
      </c>
      <c r="G437" s="289">
        <f t="shared" si="68"/>
        <v>0</v>
      </c>
      <c r="H437" s="288">
        <f>(M437*Титул!BC$19)+(O437*Титул!BD$19)+(Q437*Титул!BE$19)+(S437*Титул!BF$19)+(U437*Титул!BG$19)+(W437*Титул!BH$19)</f>
        <v>0</v>
      </c>
      <c r="I437" s="290"/>
      <c r="J437" s="291"/>
      <c r="K437" s="292"/>
      <c r="L437" s="288">
        <f t="shared" si="69"/>
        <v>0</v>
      </c>
      <c r="M437" s="290"/>
      <c r="N437" s="291"/>
      <c r="O437" s="291"/>
      <c r="P437" s="291"/>
      <c r="Q437" s="291"/>
      <c r="R437" s="291"/>
      <c r="S437" s="291"/>
      <c r="T437" s="291"/>
      <c r="U437" s="291"/>
      <c r="V437" s="291"/>
      <c r="W437" s="291"/>
      <c r="X437" s="291"/>
      <c r="Y437" s="323"/>
      <c r="Z437" s="195" t="str">
        <f>'Основні дані'!$B$1</f>
        <v>Е-420с</v>
      </c>
    </row>
    <row r="438" spans="1:26" s="154" customFormat="1" ht="30" hidden="1">
      <c r="A438" s="432" t="s">
        <v>661</v>
      </c>
      <c r="B438" s="414"/>
      <c r="C438" s="415"/>
      <c r="D438" s="326"/>
      <c r="E438" s="327"/>
      <c r="F438" s="288">
        <f t="shared" si="67"/>
        <v>0</v>
      </c>
      <c r="G438" s="289">
        <f t="shared" si="68"/>
        <v>0</v>
      </c>
      <c r="H438" s="288">
        <f>(M438*Титул!BC$19)+(O438*Титул!BD$19)+(Q438*Титул!BE$19)+(S438*Титул!BF$19)+(U438*Титул!BG$19)+(W438*Титул!BH$19)</f>
        <v>0</v>
      </c>
      <c r="I438" s="290"/>
      <c r="J438" s="291"/>
      <c r="K438" s="292"/>
      <c r="L438" s="288">
        <f t="shared" si="69"/>
        <v>0</v>
      </c>
      <c r="M438" s="290"/>
      <c r="N438" s="291"/>
      <c r="O438" s="291"/>
      <c r="P438" s="291"/>
      <c r="Q438" s="291"/>
      <c r="R438" s="291"/>
      <c r="S438" s="291"/>
      <c r="T438" s="291"/>
      <c r="U438" s="291"/>
      <c r="V438" s="291"/>
      <c r="W438" s="291"/>
      <c r="X438" s="291"/>
      <c r="Y438" s="323"/>
      <c r="Z438" s="195" t="str">
        <f>'Основні дані'!$B$1</f>
        <v>Е-420с</v>
      </c>
    </row>
    <row r="439" spans="1:26" s="154" customFormat="1" ht="30" hidden="1">
      <c r="A439" s="432" t="s">
        <v>662</v>
      </c>
      <c r="B439" s="416"/>
      <c r="C439" s="415"/>
      <c r="D439" s="326"/>
      <c r="E439" s="326"/>
      <c r="F439" s="288">
        <f t="shared" si="67"/>
        <v>0</v>
      </c>
      <c r="G439" s="289">
        <f t="shared" si="68"/>
        <v>0</v>
      </c>
      <c r="H439" s="288">
        <f>(M439*Титул!BC$19)+(O439*Титул!BD$19)+(Q439*Титул!BE$19)+(S439*Титул!BF$19)+(U439*Титул!BG$19)+(W439*Титул!BH$19)</f>
        <v>0</v>
      </c>
      <c r="I439" s="290"/>
      <c r="J439" s="291"/>
      <c r="K439" s="292"/>
      <c r="L439" s="288">
        <f t="shared" si="69"/>
        <v>0</v>
      </c>
      <c r="M439" s="290"/>
      <c r="N439" s="291"/>
      <c r="O439" s="291"/>
      <c r="P439" s="291"/>
      <c r="Q439" s="291"/>
      <c r="R439" s="291"/>
      <c r="S439" s="291"/>
      <c r="T439" s="291"/>
      <c r="U439" s="291"/>
      <c r="V439" s="291"/>
      <c r="W439" s="291"/>
      <c r="X439" s="291"/>
      <c r="Y439" s="323"/>
      <c r="Z439" s="195" t="str">
        <f>'Основні дані'!$B$1</f>
        <v>Е-420с</v>
      </c>
    </row>
    <row r="440" spans="1:26" s="154" customFormat="1" ht="30" hidden="1">
      <c r="A440" s="432" t="s">
        <v>663</v>
      </c>
      <c r="B440" s="417"/>
      <c r="C440" s="415"/>
      <c r="D440" s="326"/>
      <c r="E440" s="326"/>
      <c r="F440" s="288">
        <f t="shared" si="67"/>
        <v>0</v>
      </c>
      <c r="G440" s="289">
        <f t="shared" si="68"/>
        <v>0</v>
      </c>
      <c r="H440" s="288">
        <f>(M440*Титул!BC$19)+(O440*Титул!BD$19)+(Q440*Титул!BE$19)+(S440*Титул!BF$19)+(U440*Титул!BG$19)+(W440*Титул!BH$19)</f>
        <v>0</v>
      </c>
      <c r="I440" s="290"/>
      <c r="J440" s="291"/>
      <c r="K440" s="292"/>
      <c r="L440" s="288">
        <f t="shared" si="69"/>
        <v>0</v>
      </c>
      <c r="M440" s="290"/>
      <c r="N440" s="291"/>
      <c r="O440" s="291"/>
      <c r="P440" s="291"/>
      <c r="Q440" s="291"/>
      <c r="R440" s="291"/>
      <c r="S440" s="291"/>
      <c r="T440" s="291"/>
      <c r="U440" s="291"/>
      <c r="V440" s="291"/>
      <c r="W440" s="291"/>
      <c r="X440" s="291"/>
      <c r="Y440" s="323"/>
      <c r="Z440" s="195" t="str">
        <f>'Основні дані'!$B$1</f>
        <v>Е-420с</v>
      </c>
    </row>
    <row r="441" spans="1:26" s="154" customFormat="1" ht="30" hidden="1">
      <c r="A441" s="432" t="s">
        <v>664</v>
      </c>
      <c r="B441" s="418"/>
      <c r="C441" s="415"/>
      <c r="D441" s="327"/>
      <c r="E441" s="326"/>
      <c r="F441" s="288">
        <f t="shared" si="67"/>
        <v>0</v>
      </c>
      <c r="G441" s="289">
        <f t="shared" si="68"/>
        <v>0</v>
      </c>
      <c r="H441" s="288">
        <f>(M441*Титул!BC$19)+(O441*Титул!BD$19)+(Q441*Титул!BE$19)+(S441*Титул!BF$19)+(U441*Титул!BG$19)+(W441*Титул!BH$19)</f>
        <v>0</v>
      </c>
      <c r="I441" s="290"/>
      <c r="J441" s="291"/>
      <c r="K441" s="292"/>
      <c r="L441" s="288">
        <f t="shared" si="69"/>
        <v>0</v>
      </c>
      <c r="M441" s="290"/>
      <c r="N441" s="291"/>
      <c r="O441" s="291"/>
      <c r="P441" s="291"/>
      <c r="Q441" s="291"/>
      <c r="R441" s="291"/>
      <c r="S441" s="291"/>
      <c r="T441" s="291"/>
      <c r="U441" s="291"/>
      <c r="V441" s="291"/>
      <c r="W441" s="291"/>
      <c r="X441" s="291"/>
      <c r="Y441" s="323"/>
      <c r="Z441" s="195" t="str">
        <f>'Основні дані'!$B$1</f>
        <v>Е-420с</v>
      </c>
    </row>
    <row r="442" spans="1:26" s="154" customFormat="1" ht="30" hidden="1">
      <c r="A442" s="432" t="s">
        <v>665</v>
      </c>
      <c r="B442" s="418"/>
      <c r="C442" s="415"/>
      <c r="D442" s="327"/>
      <c r="E442" s="326"/>
      <c r="F442" s="288">
        <f t="shared" si="67"/>
        <v>0</v>
      </c>
      <c r="G442" s="289">
        <f t="shared" si="68"/>
        <v>0</v>
      </c>
      <c r="H442" s="288">
        <f>(M442*Титул!BC$19)+(O442*Титул!BD$19)+(Q442*Титул!BE$19)+(S442*Титул!BF$19)+(U442*Титул!BG$19)+(W442*Титул!BH$19)</f>
        <v>0</v>
      </c>
      <c r="I442" s="290"/>
      <c r="J442" s="291"/>
      <c r="K442" s="292"/>
      <c r="L442" s="288">
        <f t="shared" si="69"/>
        <v>0</v>
      </c>
      <c r="M442" s="290"/>
      <c r="N442" s="291"/>
      <c r="O442" s="291"/>
      <c r="P442" s="291"/>
      <c r="Q442" s="291"/>
      <c r="R442" s="291"/>
      <c r="S442" s="291"/>
      <c r="T442" s="291"/>
      <c r="U442" s="291"/>
      <c r="V442" s="291"/>
      <c r="W442" s="291"/>
      <c r="X442" s="291"/>
      <c r="Y442" s="323"/>
      <c r="Z442" s="195" t="str">
        <f>'Основні дані'!$B$1</f>
        <v>Е-420с</v>
      </c>
    </row>
    <row r="443" spans="1:26" s="154" customFormat="1" ht="30" hidden="1">
      <c r="A443" s="432" t="s">
        <v>666</v>
      </c>
      <c r="B443" s="418"/>
      <c r="C443" s="415"/>
      <c r="D443" s="327"/>
      <c r="E443" s="326"/>
      <c r="F443" s="288">
        <f t="shared" si="67"/>
        <v>0</v>
      </c>
      <c r="G443" s="289">
        <f t="shared" si="68"/>
        <v>0</v>
      </c>
      <c r="H443" s="288">
        <f>(M443*Титул!BC$19)+(O443*Титул!BD$19)+(Q443*Титул!BE$19)+(S443*Титул!BF$19)+(U443*Титул!BG$19)+(W443*Титул!BH$19)</f>
        <v>0</v>
      </c>
      <c r="I443" s="290"/>
      <c r="J443" s="291"/>
      <c r="K443" s="292"/>
      <c r="L443" s="288">
        <f t="shared" si="69"/>
        <v>0</v>
      </c>
      <c r="M443" s="290"/>
      <c r="N443" s="291"/>
      <c r="O443" s="291"/>
      <c r="P443" s="291"/>
      <c r="Q443" s="291"/>
      <c r="R443" s="291"/>
      <c r="S443" s="291"/>
      <c r="T443" s="291"/>
      <c r="U443" s="291"/>
      <c r="V443" s="291"/>
      <c r="W443" s="291"/>
      <c r="X443" s="291"/>
      <c r="Y443" s="323"/>
      <c r="Z443" s="195" t="str">
        <f>'Основні дані'!$B$1</f>
        <v>Е-420с</v>
      </c>
    </row>
    <row r="444" spans="1:26" s="154" customFormat="1" ht="30" hidden="1">
      <c r="A444" s="432" t="s">
        <v>667</v>
      </c>
      <c r="B444" s="418"/>
      <c r="C444" s="326"/>
      <c r="D444" s="327"/>
      <c r="E444" s="327"/>
      <c r="F444" s="288">
        <f t="shared" si="67"/>
        <v>0</v>
      </c>
      <c r="G444" s="289">
        <f t="shared" si="68"/>
        <v>0</v>
      </c>
      <c r="H444" s="288">
        <f>(M444*Титул!BC$19)+(O444*Титул!BD$19)+(Q444*Титул!BE$19)+(S444*Титул!BF$19)+(U444*Титул!BG$19)+(W444*Титул!BH$19)</f>
        <v>0</v>
      </c>
      <c r="I444" s="290"/>
      <c r="J444" s="291"/>
      <c r="K444" s="292"/>
      <c r="L444" s="288">
        <f t="shared" si="69"/>
        <v>0</v>
      </c>
      <c r="M444" s="290"/>
      <c r="N444" s="291"/>
      <c r="O444" s="291"/>
      <c r="P444" s="291"/>
      <c r="Q444" s="291"/>
      <c r="R444" s="291"/>
      <c r="S444" s="291"/>
      <c r="T444" s="291"/>
      <c r="U444" s="291"/>
      <c r="V444" s="291"/>
      <c r="W444" s="291"/>
      <c r="X444" s="291"/>
      <c r="Y444" s="323"/>
      <c r="Z444" s="195" t="str">
        <f>'Основні дані'!$B$1</f>
        <v>Е-420с</v>
      </c>
    </row>
    <row r="445" spans="1:26" s="154" customFormat="1" ht="30" hidden="1">
      <c r="A445" s="432" t="s">
        <v>668</v>
      </c>
      <c r="B445" s="418"/>
      <c r="C445" s="326"/>
      <c r="D445" s="327"/>
      <c r="E445" s="327"/>
      <c r="F445" s="288">
        <f t="shared" si="67"/>
        <v>0</v>
      </c>
      <c r="G445" s="289">
        <f t="shared" si="68"/>
        <v>0</v>
      </c>
      <c r="H445" s="288">
        <f>(M445*Титул!BC$19)+(O445*Титул!BD$19)+(Q445*Титул!BE$19)+(S445*Титул!BF$19)+(U445*Титул!BG$19)+(W445*Титул!BH$19)</f>
        <v>0</v>
      </c>
      <c r="I445" s="290"/>
      <c r="J445" s="291"/>
      <c r="K445" s="292"/>
      <c r="L445" s="288">
        <f t="shared" si="69"/>
        <v>0</v>
      </c>
      <c r="M445" s="290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  <c r="X445" s="291"/>
      <c r="Y445" s="323"/>
      <c r="Z445" s="195" t="str">
        <f>'Основні дані'!$B$1</f>
        <v>Е-420с</v>
      </c>
    </row>
    <row r="446" spans="1:26" s="154" customFormat="1" ht="30" hidden="1">
      <c r="A446" s="432" t="s">
        <v>669</v>
      </c>
      <c r="B446" s="418"/>
      <c r="C446" s="326"/>
      <c r="D446" s="327"/>
      <c r="E446" s="327"/>
      <c r="F446" s="288">
        <f t="shared" si="67"/>
        <v>0</v>
      </c>
      <c r="G446" s="289">
        <f t="shared" si="68"/>
        <v>0</v>
      </c>
      <c r="H446" s="288">
        <f>(M446*Титул!BC$19)+(O446*Титул!BD$19)+(Q446*Титул!BE$19)+(S446*Титул!BF$19)+(U446*Титул!BG$19)+(W446*Титул!BH$19)</f>
        <v>0</v>
      </c>
      <c r="I446" s="290"/>
      <c r="J446" s="291"/>
      <c r="K446" s="292"/>
      <c r="L446" s="288">
        <f t="shared" si="69"/>
        <v>0</v>
      </c>
      <c r="M446" s="290"/>
      <c r="N446" s="291"/>
      <c r="O446" s="291"/>
      <c r="P446" s="291"/>
      <c r="Q446" s="291"/>
      <c r="R446" s="291"/>
      <c r="S446" s="291"/>
      <c r="T446" s="291"/>
      <c r="U446" s="291"/>
      <c r="V446" s="291"/>
      <c r="W446" s="291"/>
      <c r="X446" s="291"/>
      <c r="Y446" s="323"/>
      <c r="Z446" s="195" t="str">
        <f>'Основні дані'!$B$1</f>
        <v>Е-420с</v>
      </c>
    </row>
    <row r="447" spans="1:26" s="154" customFormat="1" ht="30" hidden="1">
      <c r="A447" s="432" t="s">
        <v>670</v>
      </c>
      <c r="B447" s="418"/>
      <c r="C447" s="327"/>
      <c r="D447" s="327"/>
      <c r="E447" s="327"/>
      <c r="F447" s="288">
        <f t="shared" si="67"/>
        <v>0</v>
      </c>
      <c r="G447" s="289">
        <f t="shared" si="68"/>
        <v>0</v>
      </c>
      <c r="H447" s="288">
        <f>(M447*Титул!BC$19)+(O447*Титул!BD$19)+(Q447*Титул!BE$19)+(S447*Титул!BF$19)+(U447*Титул!BG$19)+(W447*Титул!BH$19)</f>
        <v>0</v>
      </c>
      <c r="I447" s="290"/>
      <c r="J447" s="291"/>
      <c r="K447" s="292"/>
      <c r="L447" s="288">
        <f t="shared" si="69"/>
        <v>0</v>
      </c>
      <c r="M447" s="290"/>
      <c r="N447" s="291"/>
      <c r="O447" s="291"/>
      <c r="P447" s="291"/>
      <c r="Q447" s="291"/>
      <c r="R447" s="291"/>
      <c r="S447" s="291"/>
      <c r="T447" s="291"/>
      <c r="U447" s="291"/>
      <c r="V447" s="291"/>
      <c r="W447" s="291"/>
      <c r="X447" s="291"/>
      <c r="Y447" s="323"/>
      <c r="Z447" s="195" t="str">
        <f>'Основні дані'!$B$1</f>
        <v>Е-420с</v>
      </c>
    </row>
    <row r="448" spans="1:26" s="154" customFormat="1" ht="30" hidden="1">
      <c r="A448" s="432" t="s">
        <v>671</v>
      </c>
      <c r="B448" s="418"/>
      <c r="C448" s="327"/>
      <c r="D448" s="327"/>
      <c r="E448" s="327"/>
      <c r="F448" s="288">
        <f t="shared" si="67"/>
        <v>0</v>
      </c>
      <c r="G448" s="289">
        <f t="shared" si="68"/>
        <v>0</v>
      </c>
      <c r="H448" s="288">
        <f>(M448*Титул!BC$19)+(O448*Титул!BD$19)+(Q448*Титул!BE$19)+(S448*Титул!BF$19)+(U448*Титул!BG$19)+(W448*Титул!BH$19)</f>
        <v>0</v>
      </c>
      <c r="I448" s="290"/>
      <c r="J448" s="291"/>
      <c r="K448" s="292"/>
      <c r="L448" s="288">
        <f t="shared" si="69"/>
        <v>0</v>
      </c>
      <c r="M448" s="290"/>
      <c r="N448" s="291"/>
      <c r="O448" s="291"/>
      <c r="P448" s="291"/>
      <c r="Q448" s="291"/>
      <c r="R448" s="291"/>
      <c r="S448" s="291"/>
      <c r="T448" s="291"/>
      <c r="U448" s="291"/>
      <c r="V448" s="291"/>
      <c r="W448" s="291"/>
      <c r="X448" s="291"/>
      <c r="Y448" s="323"/>
      <c r="Z448" s="195" t="str">
        <f>'Основні дані'!$B$1</f>
        <v>Е-420с</v>
      </c>
    </row>
    <row r="449" spans="1:26" s="154" customFormat="1" ht="30" hidden="1">
      <c r="A449" s="432" t="s">
        <v>672</v>
      </c>
      <c r="B449" s="418"/>
      <c r="C449" s="327"/>
      <c r="D449" s="327"/>
      <c r="E449" s="327"/>
      <c r="F449" s="288">
        <f t="shared" si="67"/>
        <v>0</v>
      </c>
      <c r="G449" s="289">
        <f t="shared" si="68"/>
        <v>0</v>
      </c>
      <c r="H449" s="288">
        <f>(M449*Титул!BC$19)+(O449*Титул!BD$19)+(Q449*Титул!BE$19)+(S449*Титул!BF$19)+(U449*Титул!BG$19)+(W449*Титул!BH$19)</f>
        <v>0</v>
      </c>
      <c r="I449" s="290"/>
      <c r="J449" s="291"/>
      <c r="K449" s="292"/>
      <c r="L449" s="288">
        <f t="shared" si="69"/>
        <v>0</v>
      </c>
      <c r="M449" s="290"/>
      <c r="N449" s="291"/>
      <c r="O449" s="291"/>
      <c r="P449" s="291"/>
      <c r="Q449" s="291"/>
      <c r="R449" s="291"/>
      <c r="S449" s="291"/>
      <c r="T449" s="291"/>
      <c r="U449" s="291"/>
      <c r="V449" s="291"/>
      <c r="W449" s="291"/>
      <c r="X449" s="291"/>
      <c r="Y449" s="323"/>
      <c r="Z449" s="195" t="str">
        <f>'Основні дані'!$B$1</f>
        <v>Е-420с</v>
      </c>
    </row>
    <row r="450" spans="1:26" s="154" customFormat="1" ht="30" hidden="1">
      <c r="A450" s="432" t="s">
        <v>673</v>
      </c>
      <c r="B450" s="418"/>
      <c r="C450" s="327"/>
      <c r="D450" s="327"/>
      <c r="E450" s="327"/>
      <c r="F450" s="288">
        <f t="shared" si="67"/>
        <v>0</v>
      </c>
      <c r="G450" s="289">
        <f t="shared" si="68"/>
        <v>0</v>
      </c>
      <c r="H450" s="288">
        <f>(M450*Титул!BC$19)+(O450*Титул!BD$19)+(Q450*Титул!BE$19)+(S450*Титул!BF$19)+(U450*Титул!BG$19)+(W450*Титул!BH$19)</f>
        <v>0</v>
      </c>
      <c r="I450" s="290"/>
      <c r="J450" s="291"/>
      <c r="K450" s="292"/>
      <c r="L450" s="288">
        <f t="shared" si="69"/>
        <v>0</v>
      </c>
      <c r="M450" s="290"/>
      <c r="N450" s="291"/>
      <c r="O450" s="291"/>
      <c r="P450" s="291"/>
      <c r="Q450" s="291"/>
      <c r="R450" s="291"/>
      <c r="S450" s="291"/>
      <c r="T450" s="291"/>
      <c r="U450" s="291"/>
      <c r="V450" s="291"/>
      <c r="W450" s="291"/>
      <c r="X450" s="291"/>
      <c r="Y450" s="323"/>
      <c r="Z450" s="195" t="str">
        <f>'Основні дані'!$B$1</f>
        <v>Е-420с</v>
      </c>
    </row>
    <row r="451" spans="1:26" s="154" customFormat="1" ht="30" hidden="1">
      <c r="A451" s="432" t="s">
        <v>674</v>
      </c>
      <c r="B451" s="418"/>
      <c r="C451" s="327"/>
      <c r="D451" s="327"/>
      <c r="E451" s="327"/>
      <c r="F451" s="288">
        <f t="shared" si="67"/>
        <v>0</v>
      </c>
      <c r="G451" s="289">
        <f t="shared" si="68"/>
        <v>0</v>
      </c>
      <c r="H451" s="288">
        <f>(M451*Титул!BC$19)+(O451*Титул!BD$19)+(Q451*Титул!BE$19)+(S451*Титул!BF$19)+(U451*Титул!BG$19)+(W451*Титул!BH$19)</f>
        <v>0</v>
      </c>
      <c r="I451" s="290"/>
      <c r="J451" s="291"/>
      <c r="K451" s="292"/>
      <c r="L451" s="288">
        <f t="shared" si="69"/>
        <v>0</v>
      </c>
      <c r="M451" s="290"/>
      <c r="N451" s="291"/>
      <c r="O451" s="291"/>
      <c r="P451" s="291"/>
      <c r="Q451" s="291"/>
      <c r="R451" s="291"/>
      <c r="S451" s="291"/>
      <c r="T451" s="291"/>
      <c r="U451" s="291"/>
      <c r="V451" s="291"/>
      <c r="W451" s="291"/>
      <c r="X451" s="291"/>
      <c r="Y451" s="323"/>
      <c r="Z451" s="195" t="str">
        <f>'Основні дані'!$B$1</f>
        <v>Е-420с</v>
      </c>
    </row>
    <row r="452" spans="1:26" s="154" customFormat="1" ht="30" hidden="1">
      <c r="A452" s="432" t="s">
        <v>675</v>
      </c>
      <c r="B452" s="418"/>
      <c r="C452" s="327"/>
      <c r="D452" s="327"/>
      <c r="E452" s="327"/>
      <c r="F452" s="288">
        <f t="shared" si="67"/>
        <v>0</v>
      </c>
      <c r="G452" s="289">
        <f t="shared" si="68"/>
        <v>0</v>
      </c>
      <c r="H452" s="288">
        <f>(M452*Титул!BC$19)+(O452*Титул!BD$19)+(Q452*Титул!BE$19)+(S452*Титул!BF$19)+(U452*Титул!BG$19)+(W452*Титул!BH$19)</f>
        <v>0</v>
      </c>
      <c r="I452" s="290"/>
      <c r="J452" s="291"/>
      <c r="K452" s="292"/>
      <c r="L452" s="288">
        <f t="shared" si="69"/>
        <v>0</v>
      </c>
      <c r="M452" s="290"/>
      <c r="N452" s="291"/>
      <c r="O452" s="291"/>
      <c r="P452" s="291"/>
      <c r="Q452" s="291"/>
      <c r="R452" s="291"/>
      <c r="S452" s="291"/>
      <c r="T452" s="291"/>
      <c r="U452" s="291"/>
      <c r="V452" s="291"/>
      <c r="W452" s="291"/>
      <c r="X452" s="291"/>
      <c r="Y452" s="323"/>
      <c r="Z452" s="195" t="str">
        <f>'Основні дані'!$B$1</f>
        <v>Е-420с</v>
      </c>
    </row>
    <row r="453" spans="1:26" s="154" customFormat="1" ht="30" hidden="1">
      <c r="A453" s="432" t="s">
        <v>676</v>
      </c>
      <c r="B453" s="418"/>
      <c r="C453" s="327"/>
      <c r="D453" s="327"/>
      <c r="E453" s="327"/>
      <c r="F453" s="288">
        <f t="shared" si="67"/>
        <v>0</v>
      </c>
      <c r="G453" s="289">
        <f t="shared" si="68"/>
        <v>0</v>
      </c>
      <c r="H453" s="288">
        <f>(M453*Титул!BC$19)+(O453*Титул!BD$19)+(Q453*Титул!BE$19)+(S453*Титул!BF$19)+(U453*Титул!BG$19)+(W453*Титул!BH$19)</f>
        <v>0</v>
      </c>
      <c r="I453" s="290"/>
      <c r="J453" s="291"/>
      <c r="K453" s="292"/>
      <c r="L453" s="288">
        <f t="shared" si="69"/>
        <v>0</v>
      </c>
      <c r="M453" s="290"/>
      <c r="N453" s="291"/>
      <c r="O453" s="291"/>
      <c r="P453" s="291"/>
      <c r="Q453" s="291"/>
      <c r="R453" s="291"/>
      <c r="S453" s="291"/>
      <c r="T453" s="291"/>
      <c r="U453" s="291"/>
      <c r="V453" s="291"/>
      <c r="W453" s="291"/>
      <c r="X453" s="291"/>
      <c r="Y453" s="323"/>
      <c r="Z453" s="195" t="str">
        <f>'Основні дані'!$B$1</f>
        <v>Е-420с</v>
      </c>
    </row>
    <row r="454" spans="1:26" s="154" customFormat="1" ht="30" hidden="1">
      <c r="A454" s="432" t="s">
        <v>677</v>
      </c>
      <c r="B454" s="416"/>
      <c r="C454" s="415"/>
      <c r="D454" s="326"/>
      <c r="E454" s="326"/>
      <c r="F454" s="288">
        <f t="shared" si="67"/>
        <v>0</v>
      </c>
      <c r="G454" s="289">
        <f t="shared" si="68"/>
        <v>0</v>
      </c>
      <c r="H454" s="288">
        <f>(M454*Титул!BC$19)+(O454*Титул!BD$19)+(Q454*Титул!BE$19)+(S454*Титул!BF$19)+(U454*Титул!BG$19)+(W454*Титул!BH$19)</f>
        <v>0</v>
      </c>
      <c r="I454" s="290"/>
      <c r="J454" s="291"/>
      <c r="K454" s="292"/>
      <c r="L454" s="288">
        <f t="shared" si="69"/>
        <v>0</v>
      </c>
      <c r="M454" s="290"/>
      <c r="N454" s="291"/>
      <c r="O454" s="291"/>
      <c r="P454" s="291"/>
      <c r="Q454" s="291"/>
      <c r="R454" s="291"/>
      <c r="S454" s="291"/>
      <c r="T454" s="291"/>
      <c r="U454" s="291"/>
      <c r="V454" s="291"/>
      <c r="W454" s="291"/>
      <c r="X454" s="291"/>
      <c r="Y454" s="323"/>
      <c r="Z454" s="195" t="str">
        <f>'Основні дані'!$B$1</f>
        <v>Е-420с</v>
      </c>
    </row>
    <row r="455" spans="1:26" s="154" customFormat="1" ht="30" hidden="1">
      <c r="A455" s="432" t="s">
        <v>678</v>
      </c>
      <c r="B455" s="417"/>
      <c r="C455" s="415"/>
      <c r="D455" s="326"/>
      <c r="E455" s="326"/>
      <c r="F455" s="288">
        <f t="shared" si="67"/>
        <v>0</v>
      </c>
      <c r="G455" s="289">
        <f t="shared" si="68"/>
        <v>0</v>
      </c>
      <c r="H455" s="288">
        <f>(M455*Титул!BC$19)+(O455*Титул!BD$19)+(Q455*Титул!BE$19)+(S455*Титул!BF$19)+(U455*Титул!BG$19)+(W455*Титул!BH$19)</f>
        <v>0</v>
      </c>
      <c r="I455" s="290"/>
      <c r="J455" s="291"/>
      <c r="K455" s="292"/>
      <c r="L455" s="288">
        <f t="shared" si="69"/>
        <v>0</v>
      </c>
      <c r="M455" s="290"/>
      <c r="N455" s="291"/>
      <c r="O455" s="291"/>
      <c r="P455" s="291"/>
      <c r="Q455" s="291"/>
      <c r="R455" s="291"/>
      <c r="S455" s="291"/>
      <c r="T455" s="291"/>
      <c r="U455" s="291"/>
      <c r="V455" s="291"/>
      <c r="W455" s="291"/>
      <c r="X455" s="291"/>
      <c r="Y455" s="323"/>
      <c r="Z455" s="195" t="str">
        <f>'Основні дані'!$B$1</f>
        <v>Е-420с</v>
      </c>
    </row>
    <row r="456" spans="1:26" s="154" customFormat="1" ht="30" hidden="1">
      <c r="A456" s="432" t="s">
        <v>679</v>
      </c>
      <c r="B456" s="418"/>
      <c r="C456" s="415"/>
      <c r="D456" s="327"/>
      <c r="E456" s="326"/>
      <c r="F456" s="288">
        <f t="shared" si="67"/>
        <v>0</v>
      </c>
      <c r="G456" s="289">
        <f t="shared" si="68"/>
        <v>0</v>
      </c>
      <c r="H456" s="288">
        <f>(M456*Титул!BC$19)+(O456*Титул!BD$19)+(Q456*Титул!BE$19)+(S456*Титул!BF$19)+(U456*Титул!BG$19)+(W456*Титул!BH$19)</f>
        <v>0</v>
      </c>
      <c r="I456" s="290"/>
      <c r="J456" s="291"/>
      <c r="K456" s="292"/>
      <c r="L456" s="288">
        <f t="shared" si="69"/>
        <v>0</v>
      </c>
      <c r="M456" s="290"/>
      <c r="N456" s="291"/>
      <c r="O456" s="291"/>
      <c r="P456" s="291"/>
      <c r="Q456" s="291"/>
      <c r="R456" s="291"/>
      <c r="S456" s="291"/>
      <c r="T456" s="291"/>
      <c r="U456" s="291"/>
      <c r="V456" s="291"/>
      <c r="W456" s="291"/>
      <c r="X456" s="291"/>
      <c r="Y456" s="323"/>
      <c r="Z456" s="195" t="str">
        <f>'Основні дані'!$B$1</f>
        <v>Е-420с</v>
      </c>
    </row>
    <row r="457" spans="1:26" s="154" customFormat="1" ht="30" hidden="1">
      <c r="A457" s="432" t="s">
        <v>680</v>
      </c>
      <c r="B457" s="418"/>
      <c r="C457" s="415"/>
      <c r="D457" s="327"/>
      <c r="E457" s="326"/>
      <c r="F457" s="288">
        <f t="shared" si="67"/>
        <v>0</v>
      </c>
      <c r="G457" s="289">
        <f t="shared" si="68"/>
        <v>0</v>
      </c>
      <c r="H457" s="288">
        <f>(M457*Титул!BC$19)+(O457*Титул!BD$19)+(Q457*Титул!BE$19)+(S457*Титул!BF$19)+(U457*Титул!BG$19)+(W457*Титул!BH$19)</f>
        <v>0</v>
      </c>
      <c r="I457" s="290"/>
      <c r="J457" s="291"/>
      <c r="K457" s="292"/>
      <c r="L457" s="288">
        <f t="shared" si="69"/>
        <v>0</v>
      </c>
      <c r="M457" s="290"/>
      <c r="N457" s="291"/>
      <c r="O457" s="291"/>
      <c r="P457" s="291"/>
      <c r="Q457" s="291"/>
      <c r="R457" s="291"/>
      <c r="S457" s="291"/>
      <c r="T457" s="291"/>
      <c r="U457" s="291"/>
      <c r="V457" s="291"/>
      <c r="W457" s="291"/>
      <c r="X457" s="291"/>
      <c r="Y457" s="323"/>
      <c r="Z457" s="195" t="str">
        <f>'Основні дані'!$B$1</f>
        <v>Е-420с</v>
      </c>
    </row>
    <row r="458" spans="1:26" s="154" customFormat="1" ht="30" hidden="1">
      <c r="A458" s="432" t="s">
        <v>681</v>
      </c>
      <c r="B458" s="480"/>
      <c r="C458" s="481"/>
      <c r="D458" s="482"/>
      <c r="E458" s="483"/>
      <c r="F458" s="301">
        <f t="shared" si="67"/>
        <v>0</v>
      </c>
      <c r="G458" s="302">
        <f t="shared" si="68"/>
        <v>0</v>
      </c>
      <c r="H458" s="301">
        <f>(M458*Титул!BC$19)+(O458*Титул!BD$19)+(Q458*Титул!BE$19)+(S458*Титул!BF$19)+(U458*Титул!BG$19)+(W458*Титул!BH$19)</f>
        <v>0</v>
      </c>
      <c r="I458" s="293"/>
      <c r="J458" s="294"/>
      <c r="K458" s="295"/>
      <c r="L458" s="301">
        <f t="shared" si="69"/>
        <v>0</v>
      </c>
      <c r="M458" s="293"/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324"/>
      <c r="Z458" s="195" t="str">
        <f>'Основні дані'!$B$1</f>
        <v>Е-420с</v>
      </c>
    </row>
    <row r="459" spans="1:26" s="487" customFormat="1" ht="28.5" hidden="1" thickBot="1">
      <c r="A459" s="484"/>
      <c r="B459" s="500" t="s">
        <v>32</v>
      </c>
      <c r="C459" s="494"/>
      <c r="D459" s="499" t="s">
        <v>811</v>
      </c>
      <c r="E459" s="495"/>
      <c r="F459" s="489">
        <f t="shared" si="67"/>
        <v>6</v>
      </c>
      <c r="G459" s="490">
        <f t="shared" si="68"/>
        <v>180</v>
      </c>
      <c r="H459" s="490">
        <f>(M459*Титул!BC$19)+(O459*Титул!BD$19)+(Q459*Титул!BE$19)+(S459*Титул!BF$19)+(U459*Титул!BG$19)+(W459*Титул!BH$19)</f>
        <v>0</v>
      </c>
      <c r="I459" s="490"/>
      <c r="J459" s="490"/>
      <c r="K459" s="490"/>
      <c r="L459" s="490">
        <f t="shared" si="69"/>
        <v>180</v>
      </c>
      <c r="M459" s="490"/>
      <c r="N459" s="490">
        <f>Титул!$BC$21*1.5</f>
        <v>0</v>
      </c>
      <c r="O459" s="490"/>
      <c r="P459" s="490">
        <f>Титул!$BD$21*1.5</f>
        <v>0</v>
      </c>
      <c r="Q459" s="490"/>
      <c r="R459" s="490">
        <f>Титул!$BE$21*1.5</f>
        <v>0</v>
      </c>
      <c r="S459" s="490"/>
      <c r="T459" s="490">
        <f>Титул!$BF$21*1.5</f>
        <v>0</v>
      </c>
      <c r="U459" s="490"/>
      <c r="V459" s="490">
        <f>Титул!$BG$21*1.5</f>
        <v>0</v>
      </c>
      <c r="W459" s="490"/>
      <c r="X459" s="490">
        <f>Титул!$BH$21*1.5</f>
        <v>6</v>
      </c>
      <c r="Y459" s="485"/>
      <c r="Z459" s="486" t="str">
        <f>'Основні дані'!$B$1</f>
        <v>Е-420с</v>
      </c>
    </row>
    <row r="460" spans="1:26" s="154" customFormat="1" ht="28.5" hidden="1" thickBot="1">
      <c r="A460" s="265"/>
      <c r="B460" s="501" t="s">
        <v>113</v>
      </c>
      <c r="C460" s="496"/>
      <c r="D460" s="496"/>
      <c r="E460" s="497"/>
      <c r="F460" s="492">
        <f t="shared" si="67"/>
        <v>6</v>
      </c>
      <c r="G460" s="492">
        <f t="shared" si="68"/>
        <v>180</v>
      </c>
      <c r="H460" s="492"/>
      <c r="I460" s="492"/>
      <c r="J460" s="492"/>
      <c r="K460" s="492"/>
      <c r="L460" s="492">
        <f>IF(G460-H460=G460-I460-J460-K460,G460-H460,"!ОШИБКА!")</f>
        <v>180</v>
      </c>
      <c r="M460" s="492"/>
      <c r="N460" s="492"/>
      <c r="O460" s="492"/>
      <c r="P460" s="492"/>
      <c r="Q460" s="492"/>
      <c r="R460" s="492"/>
      <c r="S460" s="492"/>
      <c r="T460" s="492"/>
      <c r="U460" s="492"/>
      <c r="V460" s="492"/>
      <c r="W460" s="492"/>
      <c r="X460" s="492">
        <f>Титул!$AS$36+Титул!$AS$37</f>
        <v>6</v>
      </c>
      <c r="Y460" s="363"/>
      <c r="Z460" s="195" t="str">
        <f>'Основні дані'!$B$1</f>
        <v>Е-420с</v>
      </c>
    </row>
    <row r="461" spans="1:26" s="154" customFormat="1" ht="27" hidden="1">
      <c r="A461" s="476" t="s">
        <v>683</v>
      </c>
      <c r="B461" s="477" t="s">
        <v>682</v>
      </c>
      <c r="C461" s="478"/>
      <c r="D461" s="478"/>
      <c r="E461" s="478"/>
      <c r="F461" s="498">
        <f>IF(SUM(F462:F488)=F$97,F$97,"ОШИБКА")</f>
        <v>12</v>
      </c>
      <c r="G461" s="498">
        <f>IF(SUM(G462:G488)=G$97,G$97,"ОШИБКА")</f>
        <v>360</v>
      </c>
      <c r="H461" s="488">
        <f aca="true" t="shared" si="70" ref="H461:X461">SUM(H462:H488)</f>
        <v>0</v>
      </c>
      <c r="I461" s="488">
        <f t="shared" si="70"/>
        <v>0</v>
      </c>
      <c r="J461" s="488">
        <f t="shared" si="70"/>
        <v>0</v>
      </c>
      <c r="K461" s="488">
        <f t="shared" si="70"/>
        <v>0</v>
      </c>
      <c r="L461" s="488">
        <f t="shared" si="70"/>
        <v>360</v>
      </c>
      <c r="M461" s="488">
        <f t="shared" si="70"/>
        <v>0</v>
      </c>
      <c r="N461" s="488">
        <f t="shared" si="70"/>
        <v>0</v>
      </c>
      <c r="O461" s="488">
        <f t="shared" si="70"/>
        <v>0</v>
      </c>
      <c r="P461" s="488">
        <f t="shared" si="70"/>
        <v>0</v>
      </c>
      <c r="Q461" s="488">
        <f t="shared" si="70"/>
        <v>0</v>
      </c>
      <c r="R461" s="488">
        <f t="shared" si="70"/>
        <v>0</v>
      </c>
      <c r="S461" s="488">
        <f t="shared" si="70"/>
        <v>0</v>
      </c>
      <c r="T461" s="488">
        <f t="shared" si="70"/>
        <v>0</v>
      </c>
      <c r="U461" s="488">
        <f t="shared" si="70"/>
        <v>0</v>
      </c>
      <c r="V461" s="488">
        <f t="shared" si="70"/>
        <v>0</v>
      </c>
      <c r="W461" s="488">
        <f t="shared" si="70"/>
        <v>0</v>
      </c>
      <c r="X461" s="488">
        <f t="shared" si="70"/>
        <v>12</v>
      </c>
      <c r="Y461" s="479"/>
      <c r="Z461" s="195" t="str">
        <f>'Основні дані'!$B$1</f>
        <v>Е-420с</v>
      </c>
    </row>
    <row r="462" spans="1:26" s="154" customFormat="1" ht="30" hidden="1">
      <c r="A462" s="432" t="s">
        <v>684</v>
      </c>
      <c r="B462" s="416"/>
      <c r="C462" s="475"/>
      <c r="D462" s="475"/>
      <c r="E462" s="475"/>
      <c r="F462" s="296">
        <f aca="true" t="shared" si="71" ref="F462:F488">N462+P462+R462+T462+V462+X462</f>
        <v>0</v>
      </c>
      <c r="G462" s="297">
        <f aca="true" t="shared" si="72" ref="G462:G488">F462*30</f>
        <v>0</v>
      </c>
      <c r="H462" s="296">
        <f>(M462*Титул!BC$19)+(O462*Титул!BD$19)+(Q462*Титул!BE$19)+(S462*Титул!BF$19)+(U462*Титул!BG$19)+(W462*Титул!BH$19)</f>
        <v>0</v>
      </c>
      <c r="I462" s="298"/>
      <c r="J462" s="299"/>
      <c r="K462" s="300"/>
      <c r="L462" s="296">
        <f aca="true" t="shared" si="73" ref="L462:L487">IF(H462=I462+J462+K462,G462-H462,"!ОШИБКА!")</f>
        <v>0</v>
      </c>
      <c r="M462" s="298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473"/>
      <c r="Z462" s="195" t="str">
        <f>'Основні дані'!$B$1</f>
        <v>Е-420с</v>
      </c>
    </row>
    <row r="463" spans="1:26" s="154" customFormat="1" ht="30" hidden="1">
      <c r="A463" s="432" t="s">
        <v>685</v>
      </c>
      <c r="B463" s="414"/>
      <c r="C463" s="415"/>
      <c r="D463" s="415"/>
      <c r="E463" s="415"/>
      <c r="F463" s="288">
        <f t="shared" si="71"/>
        <v>0</v>
      </c>
      <c r="G463" s="289">
        <f t="shared" si="72"/>
        <v>0</v>
      </c>
      <c r="H463" s="288">
        <f>(M463*Титул!BC$19)+(O463*Титул!BD$19)+(Q463*Титул!BE$19)+(S463*Титул!BF$19)+(U463*Титул!BG$19)+(W463*Титул!BH$19)</f>
        <v>0</v>
      </c>
      <c r="I463" s="290"/>
      <c r="J463" s="291"/>
      <c r="K463" s="292"/>
      <c r="L463" s="288">
        <f t="shared" si="73"/>
        <v>0</v>
      </c>
      <c r="M463" s="290"/>
      <c r="N463" s="291"/>
      <c r="O463" s="291"/>
      <c r="P463" s="291"/>
      <c r="Q463" s="291"/>
      <c r="R463" s="291"/>
      <c r="S463" s="291"/>
      <c r="T463" s="291"/>
      <c r="U463" s="291"/>
      <c r="V463" s="291"/>
      <c r="W463" s="291"/>
      <c r="X463" s="291"/>
      <c r="Y463" s="474"/>
      <c r="Z463" s="195" t="str">
        <f>'Основні дані'!$B$1</f>
        <v>Е-420с</v>
      </c>
    </row>
    <row r="464" spans="1:26" s="154" customFormat="1" ht="30" hidden="1">
      <c r="A464" s="432" t="s">
        <v>686</v>
      </c>
      <c r="B464" s="414"/>
      <c r="C464" s="415"/>
      <c r="D464" s="415"/>
      <c r="E464" s="415"/>
      <c r="F464" s="288">
        <f t="shared" si="71"/>
        <v>0</v>
      </c>
      <c r="G464" s="289">
        <f t="shared" si="72"/>
        <v>0</v>
      </c>
      <c r="H464" s="288">
        <f>(M464*Титул!BC$19)+(O464*Титул!BD$19)+(Q464*Титул!BE$19)+(S464*Титул!BF$19)+(U464*Титул!BG$19)+(W464*Титул!BH$19)</f>
        <v>0</v>
      </c>
      <c r="I464" s="290"/>
      <c r="J464" s="291"/>
      <c r="K464" s="292"/>
      <c r="L464" s="288">
        <f t="shared" si="73"/>
        <v>0</v>
      </c>
      <c r="M464" s="290"/>
      <c r="N464" s="291"/>
      <c r="O464" s="291"/>
      <c r="P464" s="291"/>
      <c r="Q464" s="291"/>
      <c r="R464" s="291"/>
      <c r="S464" s="291"/>
      <c r="T464" s="291"/>
      <c r="U464" s="291"/>
      <c r="V464" s="291"/>
      <c r="W464" s="291"/>
      <c r="X464" s="291"/>
      <c r="Y464" s="323"/>
      <c r="Z464" s="195" t="str">
        <f>'Основні дані'!$B$1</f>
        <v>Е-420с</v>
      </c>
    </row>
    <row r="465" spans="1:26" s="154" customFormat="1" ht="30" hidden="1">
      <c r="A465" s="432" t="s">
        <v>687</v>
      </c>
      <c r="B465" s="414"/>
      <c r="C465" s="415"/>
      <c r="D465" s="415"/>
      <c r="E465" s="415"/>
      <c r="F465" s="288">
        <f t="shared" si="71"/>
        <v>0</v>
      </c>
      <c r="G465" s="289">
        <f t="shared" si="72"/>
        <v>0</v>
      </c>
      <c r="H465" s="288">
        <f>(M465*Титул!BC$19)+(O465*Титул!BD$19)+(Q465*Титул!BE$19)+(S465*Титул!BF$19)+(U465*Титул!BG$19)+(W465*Титул!BH$19)</f>
        <v>0</v>
      </c>
      <c r="I465" s="290"/>
      <c r="J465" s="291"/>
      <c r="K465" s="292"/>
      <c r="L465" s="288">
        <f t="shared" si="73"/>
        <v>0</v>
      </c>
      <c r="M465" s="290"/>
      <c r="N465" s="291"/>
      <c r="O465" s="291"/>
      <c r="P465" s="291"/>
      <c r="Q465" s="291"/>
      <c r="R465" s="291"/>
      <c r="S465" s="291"/>
      <c r="T465" s="291"/>
      <c r="U465" s="291"/>
      <c r="V465" s="291"/>
      <c r="W465" s="291"/>
      <c r="X465" s="291"/>
      <c r="Y465" s="323"/>
      <c r="Z465" s="195" t="str">
        <f>'Основні дані'!$B$1</f>
        <v>Е-420с</v>
      </c>
    </row>
    <row r="466" spans="1:26" s="154" customFormat="1" ht="30" hidden="1">
      <c r="A466" s="432" t="s">
        <v>688</v>
      </c>
      <c r="B466" s="414"/>
      <c r="C466" s="415"/>
      <c r="D466" s="326"/>
      <c r="E466" s="327"/>
      <c r="F466" s="288">
        <f t="shared" si="71"/>
        <v>0</v>
      </c>
      <c r="G466" s="289">
        <f t="shared" si="72"/>
        <v>0</v>
      </c>
      <c r="H466" s="288">
        <f>(M466*Титул!BC$19)+(O466*Титул!BD$19)+(Q466*Титул!BE$19)+(S466*Титул!BF$19)+(U466*Титул!BG$19)+(W466*Титул!BH$19)</f>
        <v>0</v>
      </c>
      <c r="I466" s="290"/>
      <c r="J466" s="291"/>
      <c r="K466" s="292"/>
      <c r="L466" s="288">
        <f t="shared" si="73"/>
        <v>0</v>
      </c>
      <c r="M466" s="290"/>
      <c r="N466" s="291"/>
      <c r="O466" s="291"/>
      <c r="P466" s="291"/>
      <c r="Q466" s="291"/>
      <c r="R466" s="291"/>
      <c r="S466" s="291"/>
      <c r="T466" s="291"/>
      <c r="U466" s="291"/>
      <c r="V466" s="291"/>
      <c r="W466" s="291"/>
      <c r="X466" s="291"/>
      <c r="Y466" s="323"/>
      <c r="Z466" s="195" t="str">
        <f>'Основні дані'!$B$1</f>
        <v>Е-420с</v>
      </c>
    </row>
    <row r="467" spans="1:26" s="154" customFormat="1" ht="30" hidden="1">
      <c r="A467" s="432" t="s">
        <v>689</v>
      </c>
      <c r="B467" s="416"/>
      <c r="C467" s="415"/>
      <c r="D467" s="326"/>
      <c r="E467" s="326"/>
      <c r="F467" s="288">
        <f t="shared" si="71"/>
        <v>0</v>
      </c>
      <c r="G467" s="289">
        <f t="shared" si="72"/>
        <v>0</v>
      </c>
      <c r="H467" s="288">
        <f>(M467*Титул!BC$19)+(O467*Титул!BD$19)+(Q467*Титул!BE$19)+(S467*Титул!BF$19)+(U467*Титул!BG$19)+(W467*Титул!BH$19)</f>
        <v>0</v>
      </c>
      <c r="I467" s="290"/>
      <c r="J467" s="291"/>
      <c r="K467" s="292"/>
      <c r="L467" s="288">
        <f t="shared" si="73"/>
        <v>0</v>
      </c>
      <c r="M467" s="290"/>
      <c r="N467" s="291"/>
      <c r="O467" s="291"/>
      <c r="P467" s="291"/>
      <c r="Q467" s="291"/>
      <c r="R467" s="291"/>
      <c r="S467" s="291"/>
      <c r="T467" s="291"/>
      <c r="U467" s="291"/>
      <c r="V467" s="291"/>
      <c r="W467" s="291"/>
      <c r="X467" s="291"/>
      <c r="Y467" s="323"/>
      <c r="Z467" s="195" t="str">
        <f>'Основні дані'!$B$1</f>
        <v>Е-420с</v>
      </c>
    </row>
    <row r="468" spans="1:26" s="154" customFormat="1" ht="30" hidden="1">
      <c r="A468" s="432" t="s">
        <v>690</v>
      </c>
      <c r="B468" s="417"/>
      <c r="C468" s="415"/>
      <c r="D468" s="326"/>
      <c r="E468" s="326"/>
      <c r="F468" s="288">
        <f t="shared" si="71"/>
        <v>0</v>
      </c>
      <c r="G468" s="289">
        <f t="shared" si="72"/>
        <v>0</v>
      </c>
      <c r="H468" s="288">
        <f>(M468*Титул!BC$19)+(O468*Титул!BD$19)+(Q468*Титул!BE$19)+(S468*Титул!BF$19)+(U468*Титул!BG$19)+(W468*Титул!BH$19)</f>
        <v>0</v>
      </c>
      <c r="I468" s="290"/>
      <c r="J468" s="291"/>
      <c r="K468" s="292"/>
      <c r="L468" s="288">
        <f t="shared" si="73"/>
        <v>0</v>
      </c>
      <c r="M468" s="290"/>
      <c r="N468" s="291"/>
      <c r="O468" s="291"/>
      <c r="P468" s="291"/>
      <c r="Q468" s="291"/>
      <c r="R468" s="291"/>
      <c r="S468" s="291"/>
      <c r="T468" s="291"/>
      <c r="U468" s="291"/>
      <c r="V468" s="291"/>
      <c r="W468" s="291"/>
      <c r="X468" s="291"/>
      <c r="Y468" s="323"/>
      <c r="Z468" s="195" t="str">
        <f>'Основні дані'!$B$1</f>
        <v>Е-420с</v>
      </c>
    </row>
    <row r="469" spans="1:26" s="154" customFormat="1" ht="30" hidden="1">
      <c r="A469" s="432" t="s">
        <v>691</v>
      </c>
      <c r="B469" s="418"/>
      <c r="C469" s="415"/>
      <c r="D469" s="327"/>
      <c r="E469" s="326"/>
      <c r="F469" s="288">
        <f t="shared" si="71"/>
        <v>0</v>
      </c>
      <c r="G469" s="289">
        <f t="shared" si="72"/>
        <v>0</v>
      </c>
      <c r="H469" s="288">
        <f>(M469*Титул!BC$19)+(O469*Титул!BD$19)+(Q469*Титул!BE$19)+(S469*Титул!BF$19)+(U469*Титул!BG$19)+(W469*Титул!BH$19)</f>
        <v>0</v>
      </c>
      <c r="I469" s="290"/>
      <c r="J469" s="291"/>
      <c r="K469" s="292"/>
      <c r="L469" s="288">
        <f t="shared" si="73"/>
        <v>0</v>
      </c>
      <c r="M469" s="290"/>
      <c r="N469" s="291"/>
      <c r="O469" s="291"/>
      <c r="P469" s="291"/>
      <c r="Q469" s="291"/>
      <c r="R469" s="291"/>
      <c r="S469" s="291"/>
      <c r="T469" s="291"/>
      <c r="U469" s="291"/>
      <c r="V469" s="291"/>
      <c r="W469" s="291"/>
      <c r="X469" s="291"/>
      <c r="Y469" s="323"/>
      <c r="Z469" s="195" t="str">
        <f>'Основні дані'!$B$1</f>
        <v>Е-420с</v>
      </c>
    </row>
    <row r="470" spans="1:26" s="154" customFormat="1" ht="30" hidden="1">
      <c r="A470" s="432" t="s">
        <v>692</v>
      </c>
      <c r="B470" s="418"/>
      <c r="C470" s="415"/>
      <c r="D470" s="327"/>
      <c r="E470" s="326"/>
      <c r="F470" s="288">
        <f t="shared" si="71"/>
        <v>0</v>
      </c>
      <c r="G470" s="289">
        <f t="shared" si="72"/>
        <v>0</v>
      </c>
      <c r="H470" s="288">
        <f>(M470*Титул!BC$19)+(O470*Титул!BD$19)+(Q470*Титул!BE$19)+(S470*Титул!BF$19)+(U470*Титул!BG$19)+(W470*Титул!BH$19)</f>
        <v>0</v>
      </c>
      <c r="I470" s="290"/>
      <c r="J470" s="291"/>
      <c r="K470" s="292"/>
      <c r="L470" s="288">
        <f t="shared" si="73"/>
        <v>0</v>
      </c>
      <c r="M470" s="290"/>
      <c r="N470" s="291"/>
      <c r="O470" s="291"/>
      <c r="P470" s="291"/>
      <c r="Q470" s="291"/>
      <c r="R470" s="291"/>
      <c r="S470" s="291"/>
      <c r="T470" s="291"/>
      <c r="U470" s="291"/>
      <c r="V470" s="291"/>
      <c r="W470" s="291"/>
      <c r="X470" s="291"/>
      <c r="Y470" s="323"/>
      <c r="Z470" s="195" t="str">
        <f>'Основні дані'!$B$1</f>
        <v>Е-420с</v>
      </c>
    </row>
    <row r="471" spans="1:26" s="154" customFormat="1" ht="30" hidden="1">
      <c r="A471" s="432" t="s">
        <v>693</v>
      </c>
      <c r="B471" s="418"/>
      <c r="C471" s="415"/>
      <c r="D471" s="327"/>
      <c r="E471" s="326"/>
      <c r="F471" s="288">
        <f t="shared" si="71"/>
        <v>0</v>
      </c>
      <c r="G471" s="289">
        <f t="shared" si="72"/>
        <v>0</v>
      </c>
      <c r="H471" s="288">
        <f>(M471*Титул!BC$19)+(O471*Титул!BD$19)+(Q471*Титул!BE$19)+(S471*Титул!BF$19)+(U471*Титул!BG$19)+(W471*Титул!BH$19)</f>
        <v>0</v>
      </c>
      <c r="I471" s="290"/>
      <c r="J471" s="291"/>
      <c r="K471" s="292"/>
      <c r="L471" s="288">
        <f t="shared" si="73"/>
        <v>0</v>
      </c>
      <c r="M471" s="290"/>
      <c r="N471" s="291"/>
      <c r="O471" s="291"/>
      <c r="P471" s="291"/>
      <c r="Q471" s="291"/>
      <c r="R471" s="291"/>
      <c r="S471" s="291"/>
      <c r="T471" s="291"/>
      <c r="U471" s="291"/>
      <c r="V471" s="291"/>
      <c r="W471" s="291"/>
      <c r="X471" s="291"/>
      <c r="Y471" s="323"/>
      <c r="Z471" s="195" t="str">
        <f>'Основні дані'!$B$1</f>
        <v>Е-420с</v>
      </c>
    </row>
    <row r="472" spans="1:26" s="154" customFormat="1" ht="30" hidden="1">
      <c r="A472" s="432" t="s">
        <v>694</v>
      </c>
      <c r="B472" s="418"/>
      <c r="C472" s="326"/>
      <c r="D472" s="327"/>
      <c r="E472" s="327"/>
      <c r="F472" s="288">
        <f t="shared" si="71"/>
        <v>0</v>
      </c>
      <c r="G472" s="289">
        <f t="shared" si="72"/>
        <v>0</v>
      </c>
      <c r="H472" s="288">
        <f>(M472*Титул!BC$19)+(O472*Титул!BD$19)+(Q472*Титул!BE$19)+(S472*Титул!BF$19)+(U472*Титул!BG$19)+(W472*Титул!BH$19)</f>
        <v>0</v>
      </c>
      <c r="I472" s="290"/>
      <c r="J472" s="291"/>
      <c r="K472" s="292"/>
      <c r="L472" s="288">
        <f t="shared" si="73"/>
        <v>0</v>
      </c>
      <c r="M472" s="290"/>
      <c r="N472" s="291"/>
      <c r="O472" s="291"/>
      <c r="P472" s="291"/>
      <c r="Q472" s="291"/>
      <c r="R472" s="291"/>
      <c r="S472" s="291"/>
      <c r="T472" s="291"/>
      <c r="U472" s="291"/>
      <c r="V472" s="291"/>
      <c r="W472" s="291"/>
      <c r="X472" s="291"/>
      <c r="Y472" s="323"/>
      <c r="Z472" s="195" t="str">
        <f>'Основні дані'!$B$1</f>
        <v>Е-420с</v>
      </c>
    </row>
    <row r="473" spans="1:26" s="154" customFormat="1" ht="30" hidden="1">
      <c r="A473" s="432" t="s">
        <v>695</v>
      </c>
      <c r="B473" s="418"/>
      <c r="C473" s="326"/>
      <c r="D473" s="327"/>
      <c r="E473" s="327"/>
      <c r="F473" s="288">
        <f t="shared" si="71"/>
        <v>0</v>
      </c>
      <c r="G473" s="289">
        <f t="shared" si="72"/>
        <v>0</v>
      </c>
      <c r="H473" s="288">
        <f>(M473*Титул!BC$19)+(O473*Титул!BD$19)+(Q473*Титул!BE$19)+(S473*Титул!BF$19)+(U473*Титул!BG$19)+(W473*Титул!BH$19)</f>
        <v>0</v>
      </c>
      <c r="I473" s="290"/>
      <c r="J473" s="291"/>
      <c r="K473" s="292"/>
      <c r="L473" s="288">
        <f t="shared" si="73"/>
        <v>0</v>
      </c>
      <c r="M473" s="290"/>
      <c r="N473" s="291"/>
      <c r="O473" s="291"/>
      <c r="P473" s="291"/>
      <c r="Q473" s="291"/>
      <c r="R473" s="291"/>
      <c r="S473" s="291"/>
      <c r="T473" s="291"/>
      <c r="U473" s="291"/>
      <c r="V473" s="291"/>
      <c r="W473" s="291"/>
      <c r="X473" s="291"/>
      <c r="Y473" s="323"/>
      <c r="Z473" s="195" t="str">
        <f>'Основні дані'!$B$1</f>
        <v>Е-420с</v>
      </c>
    </row>
    <row r="474" spans="1:26" s="154" customFormat="1" ht="30" hidden="1">
      <c r="A474" s="432" t="s">
        <v>696</v>
      </c>
      <c r="B474" s="418"/>
      <c r="C474" s="326"/>
      <c r="D474" s="327"/>
      <c r="E474" s="327"/>
      <c r="F474" s="288">
        <f t="shared" si="71"/>
        <v>0</v>
      </c>
      <c r="G474" s="289">
        <f t="shared" si="72"/>
        <v>0</v>
      </c>
      <c r="H474" s="288">
        <f>(M474*Титул!BC$19)+(O474*Титул!BD$19)+(Q474*Титул!BE$19)+(S474*Титул!BF$19)+(U474*Титул!BG$19)+(W474*Титул!BH$19)</f>
        <v>0</v>
      </c>
      <c r="I474" s="290"/>
      <c r="J474" s="291"/>
      <c r="K474" s="292"/>
      <c r="L474" s="288">
        <f t="shared" si="73"/>
        <v>0</v>
      </c>
      <c r="M474" s="290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323"/>
      <c r="Z474" s="195" t="str">
        <f>'Основні дані'!$B$1</f>
        <v>Е-420с</v>
      </c>
    </row>
    <row r="475" spans="1:26" s="154" customFormat="1" ht="30" hidden="1">
      <c r="A475" s="432" t="s">
        <v>697</v>
      </c>
      <c r="B475" s="418"/>
      <c r="C475" s="327"/>
      <c r="D475" s="327"/>
      <c r="E475" s="327"/>
      <c r="F475" s="288">
        <f t="shared" si="71"/>
        <v>0</v>
      </c>
      <c r="G475" s="289">
        <f t="shared" si="72"/>
        <v>0</v>
      </c>
      <c r="H475" s="288">
        <f>(M475*Титул!BC$19)+(O475*Титул!BD$19)+(Q475*Титул!BE$19)+(S475*Титул!BF$19)+(U475*Титул!BG$19)+(W475*Титул!BH$19)</f>
        <v>0</v>
      </c>
      <c r="I475" s="290"/>
      <c r="J475" s="291"/>
      <c r="K475" s="292"/>
      <c r="L475" s="288">
        <f t="shared" si="73"/>
        <v>0</v>
      </c>
      <c r="M475" s="290"/>
      <c r="N475" s="291"/>
      <c r="O475" s="291"/>
      <c r="P475" s="291"/>
      <c r="Q475" s="291"/>
      <c r="R475" s="291"/>
      <c r="S475" s="291"/>
      <c r="T475" s="291"/>
      <c r="U475" s="291"/>
      <c r="V475" s="291"/>
      <c r="W475" s="291"/>
      <c r="X475" s="291"/>
      <c r="Y475" s="323"/>
      <c r="Z475" s="195" t="str">
        <f>'Основні дані'!$B$1</f>
        <v>Е-420с</v>
      </c>
    </row>
    <row r="476" spans="1:26" s="154" customFormat="1" ht="30" hidden="1">
      <c r="A476" s="432" t="s">
        <v>698</v>
      </c>
      <c r="B476" s="418"/>
      <c r="C476" s="327"/>
      <c r="D476" s="327"/>
      <c r="E476" s="327"/>
      <c r="F476" s="288">
        <f t="shared" si="71"/>
        <v>0</v>
      </c>
      <c r="G476" s="289">
        <f t="shared" si="72"/>
        <v>0</v>
      </c>
      <c r="H476" s="288">
        <f>(M476*Титул!BC$19)+(O476*Титул!BD$19)+(Q476*Титул!BE$19)+(S476*Титул!BF$19)+(U476*Титул!BG$19)+(W476*Титул!BH$19)</f>
        <v>0</v>
      </c>
      <c r="I476" s="290"/>
      <c r="J476" s="291"/>
      <c r="K476" s="292"/>
      <c r="L476" s="288">
        <f t="shared" si="73"/>
        <v>0</v>
      </c>
      <c r="M476" s="290"/>
      <c r="N476" s="291"/>
      <c r="O476" s="291"/>
      <c r="P476" s="291"/>
      <c r="Q476" s="291"/>
      <c r="R476" s="291"/>
      <c r="S476" s="291"/>
      <c r="T476" s="291"/>
      <c r="U476" s="291"/>
      <c r="V476" s="291"/>
      <c r="W476" s="291"/>
      <c r="X476" s="291"/>
      <c r="Y476" s="323"/>
      <c r="Z476" s="195" t="str">
        <f>'Основні дані'!$B$1</f>
        <v>Е-420с</v>
      </c>
    </row>
    <row r="477" spans="1:26" s="154" customFormat="1" ht="30" hidden="1">
      <c r="A477" s="432" t="s">
        <v>699</v>
      </c>
      <c r="B477" s="418"/>
      <c r="C477" s="327"/>
      <c r="D477" s="327"/>
      <c r="E477" s="327"/>
      <c r="F477" s="288">
        <f t="shared" si="71"/>
        <v>0</v>
      </c>
      <c r="G477" s="289">
        <f t="shared" si="72"/>
        <v>0</v>
      </c>
      <c r="H477" s="288">
        <f>(M477*Титул!BC$19)+(O477*Титул!BD$19)+(Q477*Титул!BE$19)+(S477*Титул!BF$19)+(U477*Титул!BG$19)+(W477*Титул!BH$19)</f>
        <v>0</v>
      </c>
      <c r="I477" s="290"/>
      <c r="J477" s="291"/>
      <c r="K477" s="292"/>
      <c r="L477" s="288">
        <f t="shared" si="73"/>
        <v>0</v>
      </c>
      <c r="M477" s="290"/>
      <c r="N477" s="291"/>
      <c r="O477" s="291"/>
      <c r="P477" s="291"/>
      <c r="Q477" s="291"/>
      <c r="R477" s="291"/>
      <c r="S477" s="291"/>
      <c r="T477" s="291"/>
      <c r="U477" s="291"/>
      <c r="V477" s="291"/>
      <c r="W477" s="291"/>
      <c r="X477" s="291"/>
      <c r="Y477" s="323"/>
      <c r="Z477" s="195" t="str">
        <f>'Основні дані'!$B$1</f>
        <v>Е-420с</v>
      </c>
    </row>
    <row r="478" spans="1:26" s="154" customFormat="1" ht="30" hidden="1">
      <c r="A478" s="432" t="s">
        <v>700</v>
      </c>
      <c r="B478" s="418"/>
      <c r="C478" s="327"/>
      <c r="D478" s="327"/>
      <c r="E478" s="327"/>
      <c r="F478" s="288">
        <f t="shared" si="71"/>
        <v>0</v>
      </c>
      <c r="G478" s="289">
        <f t="shared" si="72"/>
        <v>0</v>
      </c>
      <c r="H478" s="288">
        <f>(M478*Титул!BC$19)+(O478*Титул!BD$19)+(Q478*Титул!BE$19)+(S478*Титул!BF$19)+(U478*Титул!BG$19)+(W478*Титул!BH$19)</f>
        <v>0</v>
      </c>
      <c r="I478" s="290"/>
      <c r="J478" s="291"/>
      <c r="K478" s="292"/>
      <c r="L478" s="288">
        <f t="shared" si="73"/>
        <v>0</v>
      </c>
      <c r="M478" s="290"/>
      <c r="N478" s="291"/>
      <c r="O478" s="291"/>
      <c r="P478" s="291"/>
      <c r="Q478" s="291"/>
      <c r="R478" s="291"/>
      <c r="S478" s="291"/>
      <c r="T478" s="291"/>
      <c r="U478" s="291"/>
      <c r="V478" s="291"/>
      <c r="W478" s="291"/>
      <c r="X478" s="291"/>
      <c r="Y478" s="323"/>
      <c r="Z478" s="195" t="str">
        <f>'Основні дані'!$B$1</f>
        <v>Е-420с</v>
      </c>
    </row>
    <row r="479" spans="1:26" s="154" customFormat="1" ht="30" hidden="1">
      <c r="A479" s="432" t="s">
        <v>701</v>
      </c>
      <c r="B479" s="418"/>
      <c r="C479" s="327"/>
      <c r="D479" s="327"/>
      <c r="E479" s="327"/>
      <c r="F479" s="288">
        <f t="shared" si="71"/>
        <v>0</v>
      </c>
      <c r="G479" s="289">
        <f t="shared" si="72"/>
        <v>0</v>
      </c>
      <c r="H479" s="288">
        <f>(M479*Титул!BC$19)+(O479*Титул!BD$19)+(Q479*Титул!BE$19)+(S479*Титул!BF$19)+(U479*Титул!BG$19)+(W479*Титул!BH$19)</f>
        <v>0</v>
      </c>
      <c r="I479" s="290"/>
      <c r="J479" s="291"/>
      <c r="K479" s="292"/>
      <c r="L479" s="288">
        <f t="shared" si="73"/>
        <v>0</v>
      </c>
      <c r="M479" s="290"/>
      <c r="N479" s="291"/>
      <c r="O479" s="291"/>
      <c r="P479" s="291"/>
      <c r="Q479" s="291"/>
      <c r="R479" s="291"/>
      <c r="S479" s="291"/>
      <c r="T479" s="291"/>
      <c r="U479" s="291"/>
      <c r="V479" s="291"/>
      <c r="W479" s="291"/>
      <c r="X479" s="291"/>
      <c r="Y479" s="323"/>
      <c r="Z479" s="195" t="str">
        <f>'Основні дані'!$B$1</f>
        <v>Е-420с</v>
      </c>
    </row>
    <row r="480" spans="1:26" s="154" customFormat="1" ht="30" hidden="1">
      <c r="A480" s="432" t="s">
        <v>702</v>
      </c>
      <c r="B480" s="418"/>
      <c r="C480" s="327"/>
      <c r="D480" s="327"/>
      <c r="E480" s="327"/>
      <c r="F480" s="288">
        <f t="shared" si="71"/>
        <v>0</v>
      </c>
      <c r="G480" s="289">
        <f t="shared" si="72"/>
        <v>0</v>
      </c>
      <c r="H480" s="288">
        <f>(M480*Титул!BC$19)+(O480*Титул!BD$19)+(Q480*Титул!BE$19)+(S480*Титул!BF$19)+(U480*Титул!BG$19)+(W480*Титул!BH$19)</f>
        <v>0</v>
      </c>
      <c r="I480" s="290"/>
      <c r="J480" s="291"/>
      <c r="K480" s="292"/>
      <c r="L480" s="288">
        <f t="shared" si="73"/>
        <v>0</v>
      </c>
      <c r="M480" s="290"/>
      <c r="N480" s="291"/>
      <c r="O480" s="291"/>
      <c r="P480" s="291"/>
      <c r="Q480" s="291"/>
      <c r="R480" s="291"/>
      <c r="S480" s="291"/>
      <c r="T480" s="291"/>
      <c r="U480" s="291"/>
      <c r="V480" s="291"/>
      <c r="W480" s="291"/>
      <c r="X480" s="291"/>
      <c r="Y480" s="323"/>
      <c r="Z480" s="195" t="str">
        <f>'Основні дані'!$B$1</f>
        <v>Е-420с</v>
      </c>
    </row>
    <row r="481" spans="1:26" s="154" customFormat="1" ht="30" hidden="1">
      <c r="A481" s="432" t="s">
        <v>703</v>
      </c>
      <c r="B481" s="418"/>
      <c r="C481" s="327"/>
      <c r="D481" s="327"/>
      <c r="E481" s="327"/>
      <c r="F481" s="288">
        <f t="shared" si="71"/>
        <v>0</v>
      </c>
      <c r="G481" s="289">
        <f t="shared" si="72"/>
        <v>0</v>
      </c>
      <c r="H481" s="288">
        <f>(M481*Титул!BC$19)+(O481*Титул!BD$19)+(Q481*Титул!BE$19)+(S481*Титул!BF$19)+(U481*Титул!BG$19)+(W481*Титул!BH$19)</f>
        <v>0</v>
      </c>
      <c r="I481" s="290"/>
      <c r="J481" s="291"/>
      <c r="K481" s="292"/>
      <c r="L481" s="288">
        <f t="shared" si="73"/>
        <v>0</v>
      </c>
      <c r="M481" s="290"/>
      <c r="N481" s="291"/>
      <c r="O481" s="291"/>
      <c r="P481" s="291"/>
      <c r="Q481" s="291"/>
      <c r="R481" s="291"/>
      <c r="S481" s="291"/>
      <c r="T481" s="291"/>
      <c r="U481" s="291"/>
      <c r="V481" s="291"/>
      <c r="W481" s="291"/>
      <c r="X481" s="291"/>
      <c r="Y481" s="323"/>
      <c r="Z481" s="195" t="str">
        <f>'Основні дані'!$B$1</f>
        <v>Е-420с</v>
      </c>
    </row>
    <row r="482" spans="1:26" s="154" customFormat="1" ht="30" hidden="1">
      <c r="A482" s="432" t="s">
        <v>704</v>
      </c>
      <c r="B482" s="416"/>
      <c r="C482" s="415"/>
      <c r="D482" s="326"/>
      <c r="E482" s="326"/>
      <c r="F482" s="288">
        <f t="shared" si="71"/>
        <v>0</v>
      </c>
      <c r="G482" s="289">
        <f t="shared" si="72"/>
        <v>0</v>
      </c>
      <c r="H482" s="288">
        <f>(M482*Титул!BC$19)+(O482*Титул!BD$19)+(Q482*Титул!BE$19)+(S482*Титул!BF$19)+(U482*Титул!BG$19)+(W482*Титул!BH$19)</f>
        <v>0</v>
      </c>
      <c r="I482" s="290"/>
      <c r="J482" s="291"/>
      <c r="K482" s="292"/>
      <c r="L482" s="288">
        <f t="shared" si="73"/>
        <v>0</v>
      </c>
      <c r="M482" s="290"/>
      <c r="N482" s="291"/>
      <c r="O482" s="291"/>
      <c r="P482" s="291"/>
      <c r="Q482" s="291"/>
      <c r="R482" s="291"/>
      <c r="S482" s="291"/>
      <c r="T482" s="291"/>
      <c r="U482" s="291"/>
      <c r="V482" s="291"/>
      <c r="W482" s="291"/>
      <c r="X482" s="291"/>
      <c r="Y482" s="323"/>
      <c r="Z482" s="195" t="str">
        <f>'Основні дані'!$B$1</f>
        <v>Е-420с</v>
      </c>
    </row>
    <row r="483" spans="1:26" s="154" customFormat="1" ht="30" hidden="1">
      <c r="A483" s="432" t="s">
        <v>705</v>
      </c>
      <c r="B483" s="417"/>
      <c r="C483" s="415"/>
      <c r="D483" s="326"/>
      <c r="E483" s="326"/>
      <c r="F483" s="288">
        <f t="shared" si="71"/>
        <v>0</v>
      </c>
      <c r="G483" s="289">
        <f t="shared" si="72"/>
        <v>0</v>
      </c>
      <c r="H483" s="288">
        <f>(M483*Титул!BC$19)+(O483*Титул!BD$19)+(Q483*Титул!BE$19)+(S483*Титул!BF$19)+(U483*Титул!BG$19)+(W483*Титул!BH$19)</f>
        <v>0</v>
      </c>
      <c r="I483" s="290"/>
      <c r="J483" s="291"/>
      <c r="K483" s="292"/>
      <c r="L483" s="288">
        <f t="shared" si="73"/>
        <v>0</v>
      </c>
      <c r="M483" s="290"/>
      <c r="N483" s="291"/>
      <c r="O483" s="291"/>
      <c r="P483" s="291"/>
      <c r="Q483" s="291"/>
      <c r="R483" s="291"/>
      <c r="S483" s="291"/>
      <c r="T483" s="291"/>
      <c r="U483" s="291"/>
      <c r="V483" s="291"/>
      <c r="W483" s="291"/>
      <c r="X483" s="291"/>
      <c r="Y483" s="323"/>
      <c r="Z483" s="195" t="str">
        <f>'Основні дані'!$B$1</f>
        <v>Е-420с</v>
      </c>
    </row>
    <row r="484" spans="1:26" s="154" customFormat="1" ht="30" hidden="1">
      <c r="A484" s="432" t="s">
        <v>706</v>
      </c>
      <c r="B484" s="418"/>
      <c r="C484" s="415"/>
      <c r="D484" s="327"/>
      <c r="E484" s="326"/>
      <c r="F484" s="288">
        <f t="shared" si="71"/>
        <v>0</v>
      </c>
      <c r="G484" s="289">
        <f t="shared" si="72"/>
        <v>0</v>
      </c>
      <c r="H484" s="288">
        <f>(M484*Титул!BC$19)+(O484*Титул!BD$19)+(Q484*Титул!BE$19)+(S484*Титул!BF$19)+(U484*Титул!BG$19)+(W484*Титул!BH$19)</f>
        <v>0</v>
      </c>
      <c r="I484" s="290"/>
      <c r="J484" s="291"/>
      <c r="K484" s="292"/>
      <c r="L484" s="288">
        <f t="shared" si="73"/>
        <v>0</v>
      </c>
      <c r="M484" s="290"/>
      <c r="N484" s="291"/>
      <c r="O484" s="291"/>
      <c r="P484" s="291"/>
      <c r="Q484" s="291"/>
      <c r="R484" s="291"/>
      <c r="S484" s="291"/>
      <c r="T484" s="291"/>
      <c r="U484" s="291"/>
      <c r="V484" s="291"/>
      <c r="W484" s="291"/>
      <c r="X484" s="291"/>
      <c r="Y484" s="323"/>
      <c r="Z484" s="195" t="str">
        <f>'Основні дані'!$B$1</f>
        <v>Е-420с</v>
      </c>
    </row>
    <row r="485" spans="1:26" s="154" customFormat="1" ht="30" hidden="1">
      <c r="A485" s="432" t="s">
        <v>707</v>
      </c>
      <c r="B485" s="418"/>
      <c r="C485" s="415"/>
      <c r="D485" s="327"/>
      <c r="E485" s="326"/>
      <c r="F485" s="288">
        <f t="shared" si="71"/>
        <v>0</v>
      </c>
      <c r="G485" s="289">
        <f t="shared" si="72"/>
        <v>0</v>
      </c>
      <c r="H485" s="288">
        <f>(M485*Титул!BC$19)+(O485*Титул!BD$19)+(Q485*Титул!BE$19)+(S485*Титул!BF$19)+(U485*Титул!BG$19)+(W485*Титул!BH$19)</f>
        <v>0</v>
      </c>
      <c r="I485" s="290"/>
      <c r="J485" s="291"/>
      <c r="K485" s="292"/>
      <c r="L485" s="288">
        <f t="shared" si="73"/>
        <v>0</v>
      </c>
      <c r="M485" s="290"/>
      <c r="N485" s="291"/>
      <c r="O485" s="291"/>
      <c r="P485" s="291"/>
      <c r="Q485" s="291"/>
      <c r="R485" s="291"/>
      <c r="S485" s="291"/>
      <c r="T485" s="291"/>
      <c r="U485" s="291"/>
      <c r="V485" s="291"/>
      <c r="W485" s="291"/>
      <c r="X485" s="291"/>
      <c r="Y485" s="323"/>
      <c r="Z485" s="195" t="str">
        <f>'Основні дані'!$B$1</f>
        <v>Е-420с</v>
      </c>
    </row>
    <row r="486" spans="1:26" s="154" customFormat="1" ht="30" hidden="1">
      <c r="A486" s="432" t="s">
        <v>708</v>
      </c>
      <c r="B486" s="480"/>
      <c r="C486" s="481"/>
      <c r="D486" s="482"/>
      <c r="E486" s="483"/>
      <c r="F486" s="301">
        <f t="shared" si="71"/>
        <v>0</v>
      </c>
      <c r="G486" s="302">
        <f t="shared" si="72"/>
        <v>0</v>
      </c>
      <c r="H486" s="301">
        <f>(M486*Титул!BC$19)+(O486*Титул!BD$19)+(Q486*Титул!BE$19)+(S486*Титул!BF$19)+(U486*Титул!BG$19)+(W486*Титул!BH$19)</f>
        <v>0</v>
      </c>
      <c r="I486" s="293"/>
      <c r="J486" s="294"/>
      <c r="K486" s="295"/>
      <c r="L486" s="301">
        <f t="shared" si="73"/>
        <v>0</v>
      </c>
      <c r="M486" s="293"/>
      <c r="N486" s="294"/>
      <c r="O486" s="294"/>
      <c r="P486" s="294"/>
      <c r="Q486" s="294"/>
      <c r="R486" s="294"/>
      <c r="S486" s="294"/>
      <c r="T486" s="294"/>
      <c r="U486" s="294"/>
      <c r="V486" s="294"/>
      <c r="W486" s="294"/>
      <c r="X486" s="294"/>
      <c r="Y486" s="324"/>
      <c r="Z486" s="195" t="str">
        <f>'Основні дані'!$B$1</f>
        <v>Е-420с</v>
      </c>
    </row>
    <row r="487" spans="1:26" s="487" customFormat="1" ht="28.5" hidden="1" thickBot="1">
      <c r="A487" s="484"/>
      <c r="B487" s="500" t="s">
        <v>32</v>
      </c>
      <c r="C487" s="494"/>
      <c r="D487" s="499" t="s">
        <v>811</v>
      </c>
      <c r="E487" s="495"/>
      <c r="F487" s="489">
        <f t="shared" si="71"/>
        <v>6</v>
      </c>
      <c r="G487" s="490">
        <f t="shared" si="72"/>
        <v>180</v>
      </c>
      <c r="H487" s="490">
        <f>(M487*Титул!BC$19)+(O487*Титул!BD$19)+(Q487*Титул!BE$19)+(S487*Титул!BF$19)+(U487*Титул!BG$19)+(W487*Титул!BH$19)</f>
        <v>0</v>
      </c>
      <c r="I487" s="490"/>
      <c r="J487" s="490"/>
      <c r="K487" s="490"/>
      <c r="L487" s="490">
        <f t="shared" si="73"/>
        <v>180</v>
      </c>
      <c r="M487" s="490"/>
      <c r="N487" s="490">
        <f>Титул!$BC$21*1.5</f>
        <v>0</v>
      </c>
      <c r="O487" s="490"/>
      <c r="P487" s="490">
        <f>Титул!$BD$21*1.5</f>
        <v>0</v>
      </c>
      <c r="Q487" s="490"/>
      <c r="R487" s="490">
        <f>Титул!$BE$21*1.5</f>
        <v>0</v>
      </c>
      <c r="S487" s="490"/>
      <c r="T487" s="490">
        <f>Титул!$BF$21*1.5</f>
        <v>0</v>
      </c>
      <c r="U487" s="490"/>
      <c r="V487" s="490">
        <f>Титул!$BG$21*1.5</f>
        <v>0</v>
      </c>
      <c r="W487" s="490"/>
      <c r="X487" s="490">
        <f>Титул!$BH$21*1.5</f>
        <v>6</v>
      </c>
      <c r="Y487" s="485"/>
      <c r="Z487" s="486" t="str">
        <f>'Основні дані'!$B$1</f>
        <v>Е-420с</v>
      </c>
    </row>
    <row r="488" spans="1:26" s="154" customFormat="1" ht="28.5" hidden="1" thickBot="1">
      <c r="A488" s="265"/>
      <c r="B488" s="501" t="s">
        <v>113</v>
      </c>
      <c r="C488" s="496"/>
      <c r="D488" s="496"/>
      <c r="E488" s="497"/>
      <c r="F488" s="492">
        <f t="shared" si="71"/>
        <v>6</v>
      </c>
      <c r="G488" s="492">
        <f t="shared" si="72"/>
        <v>180</v>
      </c>
      <c r="H488" s="492"/>
      <c r="I488" s="492"/>
      <c r="J488" s="492"/>
      <c r="K488" s="492"/>
      <c r="L488" s="492">
        <f>IF(G488-H488=G488-I488-J488-K488,G488-H488,"!ОШИБКА!")</f>
        <v>180</v>
      </c>
      <c r="M488" s="492"/>
      <c r="N488" s="492"/>
      <c r="O488" s="492"/>
      <c r="P488" s="492"/>
      <c r="Q488" s="492"/>
      <c r="R488" s="492"/>
      <c r="S488" s="492"/>
      <c r="T488" s="492"/>
      <c r="U488" s="492"/>
      <c r="V488" s="492"/>
      <c r="W488" s="492"/>
      <c r="X488" s="492">
        <f>Титул!$AS$36+Титул!$AS$37</f>
        <v>6</v>
      </c>
      <c r="Y488" s="363"/>
      <c r="Z488" s="195" t="str">
        <f>'Основні дані'!$B$1</f>
        <v>Е-420с</v>
      </c>
    </row>
    <row r="489" spans="1:26" s="154" customFormat="1" ht="27" hidden="1">
      <c r="A489" s="476" t="s">
        <v>710</v>
      </c>
      <c r="B489" s="477" t="s">
        <v>709</v>
      </c>
      <c r="C489" s="478"/>
      <c r="D489" s="478"/>
      <c r="E489" s="478"/>
      <c r="F489" s="498">
        <f>IF(SUM(F490:F516)=F$97,F$97,"ОШИБКА")</f>
        <v>12</v>
      </c>
      <c r="G489" s="498">
        <f>IF(SUM(G490:G516)=G$97,G$97,"ОШИБКА")</f>
        <v>360</v>
      </c>
      <c r="H489" s="488">
        <f aca="true" t="shared" si="74" ref="H489:X489">SUM(H490:H516)</f>
        <v>0</v>
      </c>
      <c r="I489" s="488">
        <f t="shared" si="74"/>
        <v>0</v>
      </c>
      <c r="J489" s="488">
        <f t="shared" si="74"/>
        <v>0</v>
      </c>
      <c r="K489" s="488">
        <f t="shared" si="74"/>
        <v>0</v>
      </c>
      <c r="L489" s="488">
        <f t="shared" si="74"/>
        <v>360</v>
      </c>
      <c r="M489" s="488">
        <f t="shared" si="74"/>
        <v>0</v>
      </c>
      <c r="N489" s="488">
        <f t="shared" si="74"/>
        <v>0</v>
      </c>
      <c r="O489" s="488">
        <f t="shared" si="74"/>
        <v>0</v>
      </c>
      <c r="P489" s="488">
        <f t="shared" si="74"/>
        <v>0</v>
      </c>
      <c r="Q489" s="488">
        <f t="shared" si="74"/>
        <v>0</v>
      </c>
      <c r="R489" s="488">
        <f t="shared" si="74"/>
        <v>0</v>
      </c>
      <c r="S489" s="488">
        <f t="shared" si="74"/>
        <v>0</v>
      </c>
      <c r="T489" s="488">
        <f t="shared" si="74"/>
        <v>0</v>
      </c>
      <c r="U489" s="488">
        <f t="shared" si="74"/>
        <v>0</v>
      </c>
      <c r="V489" s="488">
        <f t="shared" si="74"/>
        <v>0</v>
      </c>
      <c r="W489" s="488">
        <f t="shared" si="74"/>
        <v>0</v>
      </c>
      <c r="X489" s="488">
        <f t="shared" si="74"/>
        <v>12</v>
      </c>
      <c r="Y489" s="479"/>
      <c r="Z489" s="195" t="str">
        <f>'Основні дані'!$B$1</f>
        <v>Е-420с</v>
      </c>
    </row>
    <row r="490" spans="1:26" s="154" customFormat="1" ht="30" hidden="1">
      <c r="A490" s="432" t="s">
        <v>711</v>
      </c>
      <c r="B490" s="416"/>
      <c r="C490" s="475"/>
      <c r="D490" s="475"/>
      <c r="E490" s="475"/>
      <c r="F490" s="296">
        <f aca="true" t="shared" si="75" ref="F490:F516">N490+P490+R490+T490+V490+X490</f>
        <v>0</v>
      </c>
      <c r="G490" s="297">
        <f aca="true" t="shared" si="76" ref="G490:G516">F490*30</f>
        <v>0</v>
      </c>
      <c r="H490" s="296">
        <f>(M490*Титул!BC$19)+(O490*Титул!BD$19)+(Q490*Титул!BE$19)+(S490*Титул!BF$19)+(U490*Титул!BG$19)+(W490*Титул!BH$19)</f>
        <v>0</v>
      </c>
      <c r="I490" s="298"/>
      <c r="J490" s="299"/>
      <c r="K490" s="300"/>
      <c r="L490" s="296">
        <f aca="true" t="shared" si="77" ref="L490:L515">IF(H490=I490+J490+K490,G490-H490,"!ОШИБКА!")</f>
        <v>0</v>
      </c>
      <c r="M490" s="298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473"/>
      <c r="Z490" s="195" t="str">
        <f>'Основні дані'!$B$1</f>
        <v>Е-420с</v>
      </c>
    </row>
    <row r="491" spans="1:26" s="154" customFormat="1" ht="30" hidden="1">
      <c r="A491" s="432" t="s">
        <v>712</v>
      </c>
      <c r="B491" s="414"/>
      <c r="C491" s="415"/>
      <c r="D491" s="415"/>
      <c r="E491" s="415"/>
      <c r="F491" s="288">
        <f t="shared" si="75"/>
        <v>0</v>
      </c>
      <c r="G491" s="289">
        <f t="shared" si="76"/>
        <v>0</v>
      </c>
      <c r="H491" s="288">
        <f>(M491*Титул!BC$19)+(O491*Титул!BD$19)+(Q491*Титул!BE$19)+(S491*Титул!BF$19)+(U491*Титул!BG$19)+(W491*Титул!BH$19)</f>
        <v>0</v>
      </c>
      <c r="I491" s="290"/>
      <c r="J491" s="291"/>
      <c r="K491" s="292"/>
      <c r="L491" s="288">
        <f t="shared" si="77"/>
        <v>0</v>
      </c>
      <c r="M491" s="290"/>
      <c r="N491" s="291"/>
      <c r="O491" s="291"/>
      <c r="P491" s="291"/>
      <c r="Q491" s="291"/>
      <c r="R491" s="291"/>
      <c r="S491" s="291"/>
      <c r="T491" s="291"/>
      <c r="U491" s="291"/>
      <c r="V491" s="291"/>
      <c r="W491" s="291"/>
      <c r="X491" s="291"/>
      <c r="Y491" s="474"/>
      <c r="Z491" s="195" t="str">
        <f>'Основні дані'!$B$1</f>
        <v>Е-420с</v>
      </c>
    </row>
    <row r="492" spans="1:26" s="154" customFormat="1" ht="30" hidden="1">
      <c r="A492" s="432" t="s">
        <v>713</v>
      </c>
      <c r="B492" s="414"/>
      <c r="C492" s="415"/>
      <c r="D492" s="415"/>
      <c r="E492" s="415"/>
      <c r="F492" s="288">
        <f t="shared" si="75"/>
        <v>0</v>
      </c>
      <c r="G492" s="289">
        <f t="shared" si="76"/>
        <v>0</v>
      </c>
      <c r="H492" s="288">
        <f>(M492*Титул!BC$19)+(O492*Титул!BD$19)+(Q492*Титул!BE$19)+(S492*Титул!BF$19)+(U492*Титул!BG$19)+(W492*Титул!BH$19)</f>
        <v>0</v>
      </c>
      <c r="I492" s="290"/>
      <c r="J492" s="291"/>
      <c r="K492" s="292"/>
      <c r="L492" s="288">
        <f t="shared" si="77"/>
        <v>0</v>
      </c>
      <c r="M492" s="290"/>
      <c r="N492" s="291"/>
      <c r="O492" s="291"/>
      <c r="P492" s="291"/>
      <c r="Q492" s="291"/>
      <c r="R492" s="291"/>
      <c r="S492" s="291"/>
      <c r="T492" s="291"/>
      <c r="U492" s="291"/>
      <c r="V492" s="291"/>
      <c r="W492" s="291"/>
      <c r="X492" s="291"/>
      <c r="Y492" s="323"/>
      <c r="Z492" s="195" t="str">
        <f>'Основні дані'!$B$1</f>
        <v>Е-420с</v>
      </c>
    </row>
    <row r="493" spans="1:26" s="154" customFormat="1" ht="30" hidden="1">
      <c r="A493" s="432" t="s">
        <v>714</v>
      </c>
      <c r="B493" s="414"/>
      <c r="C493" s="415"/>
      <c r="D493" s="415"/>
      <c r="E493" s="415"/>
      <c r="F493" s="288">
        <f t="shared" si="75"/>
        <v>0</v>
      </c>
      <c r="G493" s="289">
        <f t="shared" si="76"/>
        <v>0</v>
      </c>
      <c r="H493" s="288">
        <f>(M493*Титул!BC$19)+(O493*Титул!BD$19)+(Q493*Титул!BE$19)+(S493*Титул!BF$19)+(U493*Титул!BG$19)+(W493*Титул!BH$19)</f>
        <v>0</v>
      </c>
      <c r="I493" s="290"/>
      <c r="J493" s="291"/>
      <c r="K493" s="292"/>
      <c r="L493" s="288">
        <f t="shared" si="77"/>
        <v>0</v>
      </c>
      <c r="M493" s="290"/>
      <c r="N493" s="291"/>
      <c r="O493" s="291"/>
      <c r="P493" s="291"/>
      <c r="Q493" s="291"/>
      <c r="R493" s="291"/>
      <c r="S493" s="291"/>
      <c r="T493" s="291"/>
      <c r="U493" s="291"/>
      <c r="V493" s="291"/>
      <c r="W493" s="291"/>
      <c r="X493" s="291"/>
      <c r="Y493" s="323"/>
      <c r="Z493" s="195" t="str">
        <f>'Основні дані'!$B$1</f>
        <v>Е-420с</v>
      </c>
    </row>
    <row r="494" spans="1:26" s="154" customFormat="1" ht="30" hidden="1">
      <c r="A494" s="432" t="s">
        <v>715</v>
      </c>
      <c r="B494" s="414"/>
      <c r="C494" s="415"/>
      <c r="D494" s="326"/>
      <c r="E494" s="327"/>
      <c r="F494" s="288">
        <f t="shared" si="75"/>
        <v>0</v>
      </c>
      <c r="G494" s="289">
        <f t="shared" si="76"/>
        <v>0</v>
      </c>
      <c r="H494" s="288">
        <f>(M494*Титул!BC$19)+(O494*Титул!BD$19)+(Q494*Титул!BE$19)+(S494*Титул!BF$19)+(U494*Титул!BG$19)+(W494*Титул!BH$19)</f>
        <v>0</v>
      </c>
      <c r="I494" s="290"/>
      <c r="J494" s="291"/>
      <c r="K494" s="292"/>
      <c r="L494" s="288">
        <f t="shared" si="77"/>
        <v>0</v>
      </c>
      <c r="M494" s="290"/>
      <c r="N494" s="291"/>
      <c r="O494" s="291"/>
      <c r="P494" s="291"/>
      <c r="Q494" s="291"/>
      <c r="R494" s="291"/>
      <c r="S494" s="291"/>
      <c r="T494" s="291"/>
      <c r="U494" s="291"/>
      <c r="V494" s="291"/>
      <c r="W494" s="291"/>
      <c r="X494" s="291"/>
      <c r="Y494" s="323"/>
      <c r="Z494" s="195" t="str">
        <f>'Основні дані'!$B$1</f>
        <v>Е-420с</v>
      </c>
    </row>
    <row r="495" spans="1:26" s="154" customFormat="1" ht="30" hidden="1">
      <c r="A495" s="432" t="s">
        <v>716</v>
      </c>
      <c r="B495" s="416"/>
      <c r="C495" s="415"/>
      <c r="D495" s="326"/>
      <c r="E495" s="326"/>
      <c r="F495" s="288">
        <f t="shared" si="75"/>
        <v>0</v>
      </c>
      <c r="G495" s="289">
        <f t="shared" si="76"/>
        <v>0</v>
      </c>
      <c r="H495" s="288">
        <f>(M495*Титул!BC$19)+(O495*Титул!BD$19)+(Q495*Титул!BE$19)+(S495*Титул!BF$19)+(U495*Титул!BG$19)+(W495*Титул!BH$19)</f>
        <v>0</v>
      </c>
      <c r="I495" s="290"/>
      <c r="J495" s="291"/>
      <c r="K495" s="292"/>
      <c r="L495" s="288">
        <f t="shared" si="77"/>
        <v>0</v>
      </c>
      <c r="M495" s="290"/>
      <c r="N495" s="291"/>
      <c r="O495" s="291"/>
      <c r="P495" s="291"/>
      <c r="Q495" s="291"/>
      <c r="R495" s="291"/>
      <c r="S495" s="291"/>
      <c r="T495" s="291"/>
      <c r="U495" s="291"/>
      <c r="V495" s="291"/>
      <c r="W495" s="291"/>
      <c r="X495" s="291"/>
      <c r="Y495" s="323"/>
      <c r="Z495" s="195" t="str">
        <f>'Основні дані'!$B$1</f>
        <v>Е-420с</v>
      </c>
    </row>
    <row r="496" spans="1:26" s="154" customFormat="1" ht="30" hidden="1">
      <c r="A496" s="432" t="s">
        <v>717</v>
      </c>
      <c r="B496" s="417"/>
      <c r="C496" s="415"/>
      <c r="D496" s="326"/>
      <c r="E496" s="326"/>
      <c r="F496" s="288">
        <f t="shared" si="75"/>
        <v>0</v>
      </c>
      <c r="G496" s="289">
        <f t="shared" si="76"/>
        <v>0</v>
      </c>
      <c r="H496" s="288">
        <f>(M496*Титул!BC$19)+(O496*Титул!BD$19)+(Q496*Титул!BE$19)+(S496*Титул!BF$19)+(U496*Титул!BG$19)+(W496*Титул!BH$19)</f>
        <v>0</v>
      </c>
      <c r="I496" s="290"/>
      <c r="J496" s="291"/>
      <c r="K496" s="292"/>
      <c r="L496" s="288">
        <f t="shared" si="77"/>
        <v>0</v>
      </c>
      <c r="M496" s="290"/>
      <c r="N496" s="291"/>
      <c r="O496" s="291"/>
      <c r="P496" s="291"/>
      <c r="Q496" s="291"/>
      <c r="R496" s="291"/>
      <c r="S496" s="291"/>
      <c r="T496" s="291"/>
      <c r="U496" s="291"/>
      <c r="V496" s="291"/>
      <c r="W496" s="291"/>
      <c r="X496" s="291"/>
      <c r="Y496" s="323"/>
      <c r="Z496" s="195" t="str">
        <f>'Основні дані'!$B$1</f>
        <v>Е-420с</v>
      </c>
    </row>
    <row r="497" spans="1:26" s="154" customFormat="1" ht="30" hidden="1">
      <c r="A497" s="432" t="s">
        <v>718</v>
      </c>
      <c r="B497" s="418"/>
      <c r="C497" s="415"/>
      <c r="D497" s="327"/>
      <c r="E497" s="326"/>
      <c r="F497" s="288">
        <f t="shared" si="75"/>
        <v>0</v>
      </c>
      <c r="G497" s="289">
        <f t="shared" si="76"/>
        <v>0</v>
      </c>
      <c r="H497" s="288">
        <f>(M497*Титул!BC$19)+(O497*Титул!BD$19)+(Q497*Титул!BE$19)+(S497*Титул!BF$19)+(U497*Титул!BG$19)+(W497*Титул!BH$19)</f>
        <v>0</v>
      </c>
      <c r="I497" s="290"/>
      <c r="J497" s="291"/>
      <c r="K497" s="292"/>
      <c r="L497" s="288">
        <f t="shared" si="77"/>
        <v>0</v>
      </c>
      <c r="M497" s="290"/>
      <c r="N497" s="291"/>
      <c r="O497" s="291"/>
      <c r="P497" s="291"/>
      <c r="Q497" s="291"/>
      <c r="R497" s="291"/>
      <c r="S497" s="291"/>
      <c r="T497" s="291"/>
      <c r="U497" s="291"/>
      <c r="V497" s="291"/>
      <c r="W497" s="291"/>
      <c r="X497" s="291"/>
      <c r="Y497" s="323"/>
      <c r="Z497" s="195" t="str">
        <f>'Основні дані'!$B$1</f>
        <v>Е-420с</v>
      </c>
    </row>
    <row r="498" spans="1:26" s="154" customFormat="1" ht="30" hidden="1">
      <c r="A498" s="432" t="s">
        <v>719</v>
      </c>
      <c r="B498" s="418"/>
      <c r="C498" s="415"/>
      <c r="D498" s="327"/>
      <c r="E498" s="326"/>
      <c r="F498" s="288">
        <f t="shared" si="75"/>
        <v>0</v>
      </c>
      <c r="G498" s="289">
        <f t="shared" si="76"/>
        <v>0</v>
      </c>
      <c r="H498" s="288">
        <f>(M498*Титул!BC$19)+(O498*Титул!BD$19)+(Q498*Титул!BE$19)+(S498*Титул!BF$19)+(U498*Титул!BG$19)+(W498*Титул!BH$19)</f>
        <v>0</v>
      </c>
      <c r="I498" s="290"/>
      <c r="J498" s="291"/>
      <c r="K498" s="292"/>
      <c r="L498" s="288">
        <f t="shared" si="77"/>
        <v>0</v>
      </c>
      <c r="M498" s="290"/>
      <c r="N498" s="291"/>
      <c r="O498" s="291"/>
      <c r="P498" s="291"/>
      <c r="Q498" s="291"/>
      <c r="R498" s="291"/>
      <c r="S498" s="291"/>
      <c r="T498" s="291"/>
      <c r="U498" s="291"/>
      <c r="V498" s="291"/>
      <c r="W498" s="291"/>
      <c r="X498" s="291"/>
      <c r="Y498" s="323"/>
      <c r="Z498" s="195" t="str">
        <f>'Основні дані'!$B$1</f>
        <v>Е-420с</v>
      </c>
    </row>
    <row r="499" spans="1:26" s="154" customFormat="1" ht="30" hidden="1">
      <c r="A499" s="432" t="s">
        <v>720</v>
      </c>
      <c r="B499" s="418"/>
      <c r="C499" s="415"/>
      <c r="D499" s="327"/>
      <c r="E499" s="326"/>
      <c r="F499" s="288">
        <f t="shared" si="75"/>
        <v>0</v>
      </c>
      <c r="G499" s="289">
        <f t="shared" si="76"/>
        <v>0</v>
      </c>
      <c r="H499" s="288">
        <f>(M499*Титул!BC$19)+(O499*Титул!BD$19)+(Q499*Титул!BE$19)+(S499*Титул!BF$19)+(U499*Титул!BG$19)+(W499*Титул!BH$19)</f>
        <v>0</v>
      </c>
      <c r="I499" s="290"/>
      <c r="J499" s="291"/>
      <c r="K499" s="292"/>
      <c r="L499" s="288">
        <f t="shared" si="77"/>
        <v>0</v>
      </c>
      <c r="M499" s="290"/>
      <c r="N499" s="291"/>
      <c r="O499" s="291"/>
      <c r="P499" s="291"/>
      <c r="Q499" s="291"/>
      <c r="R499" s="291"/>
      <c r="S499" s="291"/>
      <c r="T499" s="291"/>
      <c r="U499" s="291"/>
      <c r="V499" s="291"/>
      <c r="W499" s="291"/>
      <c r="X499" s="291"/>
      <c r="Y499" s="323"/>
      <c r="Z499" s="195" t="str">
        <f>'Основні дані'!$B$1</f>
        <v>Е-420с</v>
      </c>
    </row>
    <row r="500" spans="1:26" s="154" customFormat="1" ht="30" hidden="1">
      <c r="A500" s="432" t="s">
        <v>721</v>
      </c>
      <c r="B500" s="418"/>
      <c r="C500" s="326"/>
      <c r="D500" s="327"/>
      <c r="E500" s="327"/>
      <c r="F500" s="288">
        <f t="shared" si="75"/>
        <v>0</v>
      </c>
      <c r="G500" s="289">
        <f t="shared" si="76"/>
        <v>0</v>
      </c>
      <c r="H500" s="288">
        <f>(M500*Титул!BC$19)+(O500*Титул!BD$19)+(Q500*Титул!BE$19)+(S500*Титул!BF$19)+(U500*Титул!BG$19)+(W500*Титул!BH$19)</f>
        <v>0</v>
      </c>
      <c r="I500" s="290"/>
      <c r="J500" s="291"/>
      <c r="K500" s="292"/>
      <c r="L500" s="288">
        <f t="shared" si="77"/>
        <v>0</v>
      </c>
      <c r="M500" s="290"/>
      <c r="N500" s="291"/>
      <c r="O500" s="291"/>
      <c r="P500" s="291"/>
      <c r="Q500" s="291"/>
      <c r="R500" s="291"/>
      <c r="S500" s="291"/>
      <c r="T500" s="291"/>
      <c r="U500" s="291"/>
      <c r="V500" s="291"/>
      <c r="W500" s="291"/>
      <c r="X500" s="291"/>
      <c r="Y500" s="323"/>
      <c r="Z500" s="195" t="str">
        <f>'Основні дані'!$B$1</f>
        <v>Е-420с</v>
      </c>
    </row>
    <row r="501" spans="1:26" s="154" customFormat="1" ht="30" hidden="1">
      <c r="A501" s="432" t="s">
        <v>722</v>
      </c>
      <c r="B501" s="418"/>
      <c r="C501" s="326"/>
      <c r="D501" s="327"/>
      <c r="E501" s="327"/>
      <c r="F501" s="288">
        <f t="shared" si="75"/>
        <v>0</v>
      </c>
      <c r="G501" s="289">
        <f t="shared" si="76"/>
        <v>0</v>
      </c>
      <c r="H501" s="288">
        <f>(M501*Титул!BC$19)+(O501*Титул!BD$19)+(Q501*Титул!BE$19)+(S501*Титул!BF$19)+(U501*Титул!BG$19)+(W501*Титул!BH$19)</f>
        <v>0</v>
      </c>
      <c r="I501" s="290"/>
      <c r="J501" s="291"/>
      <c r="K501" s="292"/>
      <c r="L501" s="288">
        <f t="shared" si="77"/>
        <v>0</v>
      </c>
      <c r="M501" s="290"/>
      <c r="N501" s="291"/>
      <c r="O501" s="291"/>
      <c r="P501" s="291"/>
      <c r="Q501" s="291"/>
      <c r="R501" s="291"/>
      <c r="S501" s="291"/>
      <c r="T501" s="291"/>
      <c r="U501" s="291"/>
      <c r="V501" s="291"/>
      <c r="W501" s="291"/>
      <c r="X501" s="291"/>
      <c r="Y501" s="323"/>
      <c r="Z501" s="195" t="str">
        <f>'Основні дані'!$B$1</f>
        <v>Е-420с</v>
      </c>
    </row>
    <row r="502" spans="1:26" s="154" customFormat="1" ht="30" hidden="1">
      <c r="A502" s="432" t="s">
        <v>723</v>
      </c>
      <c r="B502" s="418"/>
      <c r="C502" s="326"/>
      <c r="D502" s="327"/>
      <c r="E502" s="327"/>
      <c r="F502" s="288">
        <f t="shared" si="75"/>
        <v>0</v>
      </c>
      <c r="G502" s="289">
        <f t="shared" si="76"/>
        <v>0</v>
      </c>
      <c r="H502" s="288">
        <f>(M502*Титул!BC$19)+(O502*Титул!BD$19)+(Q502*Титул!BE$19)+(S502*Титул!BF$19)+(U502*Титул!BG$19)+(W502*Титул!BH$19)</f>
        <v>0</v>
      </c>
      <c r="I502" s="290"/>
      <c r="J502" s="291"/>
      <c r="K502" s="292"/>
      <c r="L502" s="288">
        <f t="shared" si="77"/>
        <v>0</v>
      </c>
      <c r="M502" s="290"/>
      <c r="N502" s="291"/>
      <c r="O502" s="291"/>
      <c r="P502" s="291"/>
      <c r="Q502" s="291"/>
      <c r="R502" s="291"/>
      <c r="S502" s="291"/>
      <c r="T502" s="291"/>
      <c r="U502" s="291"/>
      <c r="V502" s="291"/>
      <c r="W502" s="291"/>
      <c r="X502" s="291"/>
      <c r="Y502" s="323"/>
      <c r="Z502" s="195" t="str">
        <f>'Основні дані'!$B$1</f>
        <v>Е-420с</v>
      </c>
    </row>
    <row r="503" spans="1:26" s="154" customFormat="1" ht="30" hidden="1">
      <c r="A503" s="432" t="s">
        <v>724</v>
      </c>
      <c r="B503" s="418"/>
      <c r="C503" s="327"/>
      <c r="D503" s="327"/>
      <c r="E503" s="327"/>
      <c r="F503" s="288">
        <f t="shared" si="75"/>
        <v>0</v>
      </c>
      <c r="G503" s="289">
        <f t="shared" si="76"/>
        <v>0</v>
      </c>
      <c r="H503" s="288">
        <f>(M503*Титул!BC$19)+(O503*Титул!BD$19)+(Q503*Титул!BE$19)+(S503*Титул!BF$19)+(U503*Титул!BG$19)+(W503*Титул!BH$19)</f>
        <v>0</v>
      </c>
      <c r="I503" s="290"/>
      <c r="J503" s="291"/>
      <c r="K503" s="292"/>
      <c r="L503" s="288">
        <f t="shared" si="77"/>
        <v>0</v>
      </c>
      <c r="M503" s="290"/>
      <c r="N503" s="291"/>
      <c r="O503" s="291"/>
      <c r="P503" s="291"/>
      <c r="Q503" s="291"/>
      <c r="R503" s="291"/>
      <c r="S503" s="291"/>
      <c r="T503" s="291"/>
      <c r="U503" s="291"/>
      <c r="V503" s="291"/>
      <c r="W503" s="291"/>
      <c r="X503" s="291"/>
      <c r="Y503" s="323"/>
      <c r="Z503" s="195" t="str">
        <f>'Основні дані'!$B$1</f>
        <v>Е-420с</v>
      </c>
    </row>
    <row r="504" spans="1:26" s="154" customFormat="1" ht="30" hidden="1">
      <c r="A504" s="432" t="s">
        <v>725</v>
      </c>
      <c r="B504" s="418"/>
      <c r="C504" s="327"/>
      <c r="D504" s="327"/>
      <c r="E504" s="327"/>
      <c r="F504" s="288">
        <f t="shared" si="75"/>
        <v>0</v>
      </c>
      <c r="G504" s="289">
        <f t="shared" si="76"/>
        <v>0</v>
      </c>
      <c r="H504" s="288">
        <f>(M504*Титул!BC$19)+(O504*Титул!BD$19)+(Q504*Титул!BE$19)+(S504*Титул!BF$19)+(U504*Титул!BG$19)+(W504*Титул!BH$19)</f>
        <v>0</v>
      </c>
      <c r="I504" s="290"/>
      <c r="J504" s="291"/>
      <c r="K504" s="292"/>
      <c r="L504" s="288">
        <f t="shared" si="77"/>
        <v>0</v>
      </c>
      <c r="M504" s="290"/>
      <c r="N504" s="291"/>
      <c r="O504" s="291"/>
      <c r="P504" s="291"/>
      <c r="Q504" s="291"/>
      <c r="R504" s="291"/>
      <c r="S504" s="291"/>
      <c r="T504" s="291"/>
      <c r="U504" s="291"/>
      <c r="V504" s="291"/>
      <c r="W504" s="291"/>
      <c r="X504" s="291"/>
      <c r="Y504" s="323"/>
      <c r="Z504" s="195" t="str">
        <f>'Основні дані'!$B$1</f>
        <v>Е-420с</v>
      </c>
    </row>
    <row r="505" spans="1:26" s="154" customFormat="1" ht="30" hidden="1">
      <c r="A505" s="432" t="s">
        <v>726</v>
      </c>
      <c r="B505" s="418"/>
      <c r="C505" s="327"/>
      <c r="D505" s="327"/>
      <c r="E505" s="327"/>
      <c r="F505" s="288">
        <f t="shared" si="75"/>
        <v>0</v>
      </c>
      <c r="G505" s="289">
        <f t="shared" si="76"/>
        <v>0</v>
      </c>
      <c r="H505" s="288">
        <f>(M505*Титул!BC$19)+(O505*Титул!BD$19)+(Q505*Титул!BE$19)+(S505*Титул!BF$19)+(U505*Титул!BG$19)+(W505*Титул!BH$19)</f>
        <v>0</v>
      </c>
      <c r="I505" s="290"/>
      <c r="J505" s="291"/>
      <c r="K505" s="292"/>
      <c r="L505" s="288">
        <f t="shared" si="77"/>
        <v>0</v>
      </c>
      <c r="M505" s="290"/>
      <c r="N505" s="291"/>
      <c r="O505" s="291"/>
      <c r="P505" s="291"/>
      <c r="Q505" s="291"/>
      <c r="R505" s="291"/>
      <c r="S505" s="291"/>
      <c r="T505" s="291"/>
      <c r="U505" s="291"/>
      <c r="V505" s="291"/>
      <c r="W505" s="291"/>
      <c r="X505" s="291"/>
      <c r="Y505" s="323"/>
      <c r="Z505" s="195" t="str">
        <f>'Основні дані'!$B$1</f>
        <v>Е-420с</v>
      </c>
    </row>
    <row r="506" spans="1:26" s="154" customFormat="1" ht="30" hidden="1">
      <c r="A506" s="432" t="s">
        <v>727</v>
      </c>
      <c r="B506" s="418"/>
      <c r="C506" s="327"/>
      <c r="D506" s="327"/>
      <c r="E506" s="327"/>
      <c r="F506" s="288">
        <f t="shared" si="75"/>
        <v>0</v>
      </c>
      <c r="G506" s="289">
        <f t="shared" si="76"/>
        <v>0</v>
      </c>
      <c r="H506" s="288">
        <f>(M506*Титул!BC$19)+(O506*Титул!BD$19)+(Q506*Титул!BE$19)+(S506*Титул!BF$19)+(U506*Титул!BG$19)+(W506*Титул!BH$19)</f>
        <v>0</v>
      </c>
      <c r="I506" s="290"/>
      <c r="J506" s="291"/>
      <c r="K506" s="292"/>
      <c r="L506" s="288">
        <f t="shared" si="77"/>
        <v>0</v>
      </c>
      <c r="M506" s="290"/>
      <c r="N506" s="291"/>
      <c r="O506" s="291"/>
      <c r="P506" s="291"/>
      <c r="Q506" s="291"/>
      <c r="R506" s="291"/>
      <c r="S506" s="291"/>
      <c r="T506" s="291"/>
      <c r="U506" s="291"/>
      <c r="V506" s="291"/>
      <c r="W506" s="291"/>
      <c r="X506" s="291"/>
      <c r="Y506" s="323"/>
      <c r="Z506" s="195" t="str">
        <f>'Основні дані'!$B$1</f>
        <v>Е-420с</v>
      </c>
    </row>
    <row r="507" spans="1:26" s="154" customFormat="1" ht="30" hidden="1">
      <c r="A507" s="432" t="s">
        <v>728</v>
      </c>
      <c r="B507" s="418"/>
      <c r="C507" s="327"/>
      <c r="D507" s="327"/>
      <c r="E507" s="327"/>
      <c r="F507" s="288">
        <f t="shared" si="75"/>
        <v>0</v>
      </c>
      <c r="G507" s="289">
        <f t="shared" si="76"/>
        <v>0</v>
      </c>
      <c r="H507" s="288">
        <f>(M507*Титул!BC$19)+(O507*Титул!BD$19)+(Q507*Титул!BE$19)+(S507*Титул!BF$19)+(U507*Титул!BG$19)+(W507*Титул!BH$19)</f>
        <v>0</v>
      </c>
      <c r="I507" s="290"/>
      <c r="J507" s="291"/>
      <c r="K507" s="292"/>
      <c r="L507" s="288">
        <f t="shared" si="77"/>
        <v>0</v>
      </c>
      <c r="M507" s="290"/>
      <c r="N507" s="291"/>
      <c r="O507" s="291"/>
      <c r="P507" s="291"/>
      <c r="Q507" s="291"/>
      <c r="R507" s="291"/>
      <c r="S507" s="291"/>
      <c r="T507" s="291"/>
      <c r="U507" s="291"/>
      <c r="V507" s="291"/>
      <c r="W507" s="291"/>
      <c r="X507" s="291"/>
      <c r="Y507" s="323"/>
      <c r="Z507" s="195" t="str">
        <f>'Основні дані'!$B$1</f>
        <v>Е-420с</v>
      </c>
    </row>
    <row r="508" spans="1:26" s="154" customFormat="1" ht="30" hidden="1">
      <c r="A508" s="432" t="s">
        <v>729</v>
      </c>
      <c r="B508" s="418"/>
      <c r="C508" s="327"/>
      <c r="D508" s="327"/>
      <c r="E508" s="327"/>
      <c r="F508" s="288">
        <f t="shared" si="75"/>
        <v>0</v>
      </c>
      <c r="G508" s="289">
        <f t="shared" si="76"/>
        <v>0</v>
      </c>
      <c r="H508" s="288">
        <f>(M508*Титул!BC$19)+(O508*Титул!BD$19)+(Q508*Титул!BE$19)+(S508*Титул!BF$19)+(U508*Титул!BG$19)+(W508*Титул!BH$19)</f>
        <v>0</v>
      </c>
      <c r="I508" s="290"/>
      <c r="J508" s="291"/>
      <c r="K508" s="292"/>
      <c r="L508" s="288">
        <f t="shared" si="77"/>
        <v>0</v>
      </c>
      <c r="M508" s="290"/>
      <c r="N508" s="291"/>
      <c r="O508" s="291"/>
      <c r="P508" s="291"/>
      <c r="Q508" s="291"/>
      <c r="R508" s="291"/>
      <c r="S508" s="291"/>
      <c r="T508" s="291"/>
      <c r="U508" s="291"/>
      <c r="V508" s="291"/>
      <c r="W508" s="291"/>
      <c r="X508" s="291"/>
      <c r="Y508" s="323"/>
      <c r="Z508" s="195" t="str">
        <f>'Основні дані'!$B$1</f>
        <v>Е-420с</v>
      </c>
    </row>
    <row r="509" spans="1:26" s="154" customFormat="1" ht="30" hidden="1">
      <c r="A509" s="432" t="s">
        <v>730</v>
      </c>
      <c r="B509" s="418"/>
      <c r="C509" s="327"/>
      <c r="D509" s="327"/>
      <c r="E509" s="327"/>
      <c r="F509" s="288">
        <f t="shared" si="75"/>
        <v>0</v>
      </c>
      <c r="G509" s="289">
        <f t="shared" si="76"/>
        <v>0</v>
      </c>
      <c r="H509" s="288">
        <f>(M509*Титул!BC$19)+(O509*Титул!BD$19)+(Q509*Титул!BE$19)+(S509*Титул!BF$19)+(U509*Титул!BG$19)+(W509*Титул!BH$19)</f>
        <v>0</v>
      </c>
      <c r="I509" s="290"/>
      <c r="J509" s="291"/>
      <c r="K509" s="292"/>
      <c r="L509" s="288">
        <f t="shared" si="77"/>
        <v>0</v>
      </c>
      <c r="M509" s="290"/>
      <c r="N509" s="291"/>
      <c r="O509" s="291"/>
      <c r="P509" s="291"/>
      <c r="Q509" s="291"/>
      <c r="R509" s="291"/>
      <c r="S509" s="291"/>
      <c r="T509" s="291"/>
      <c r="U509" s="291"/>
      <c r="V509" s="291"/>
      <c r="W509" s="291"/>
      <c r="X509" s="291"/>
      <c r="Y509" s="323"/>
      <c r="Z509" s="195" t="str">
        <f>'Основні дані'!$B$1</f>
        <v>Е-420с</v>
      </c>
    </row>
    <row r="510" spans="1:26" s="154" customFormat="1" ht="30" hidden="1">
      <c r="A510" s="432" t="s">
        <v>731</v>
      </c>
      <c r="B510" s="416"/>
      <c r="C510" s="415"/>
      <c r="D510" s="326"/>
      <c r="E510" s="326"/>
      <c r="F510" s="288">
        <f t="shared" si="75"/>
        <v>0</v>
      </c>
      <c r="G510" s="289">
        <f t="shared" si="76"/>
        <v>0</v>
      </c>
      <c r="H510" s="288">
        <f>(M510*Титул!BC$19)+(O510*Титул!BD$19)+(Q510*Титул!BE$19)+(S510*Титул!BF$19)+(U510*Титул!BG$19)+(W510*Титул!BH$19)</f>
        <v>0</v>
      </c>
      <c r="I510" s="290"/>
      <c r="J510" s="291"/>
      <c r="K510" s="292"/>
      <c r="L510" s="288">
        <f t="shared" si="77"/>
        <v>0</v>
      </c>
      <c r="M510" s="290"/>
      <c r="N510" s="291"/>
      <c r="O510" s="291"/>
      <c r="P510" s="291"/>
      <c r="Q510" s="291"/>
      <c r="R510" s="291"/>
      <c r="S510" s="291"/>
      <c r="T510" s="291"/>
      <c r="U510" s="291"/>
      <c r="V510" s="291"/>
      <c r="W510" s="291"/>
      <c r="X510" s="291"/>
      <c r="Y510" s="323"/>
      <c r="Z510" s="195" t="str">
        <f>'Основні дані'!$B$1</f>
        <v>Е-420с</v>
      </c>
    </row>
    <row r="511" spans="1:26" s="154" customFormat="1" ht="30" hidden="1">
      <c r="A511" s="432" t="s">
        <v>732</v>
      </c>
      <c r="B511" s="417"/>
      <c r="C511" s="415"/>
      <c r="D511" s="326"/>
      <c r="E511" s="326"/>
      <c r="F511" s="288">
        <f t="shared" si="75"/>
        <v>0</v>
      </c>
      <c r="G511" s="289">
        <f t="shared" si="76"/>
        <v>0</v>
      </c>
      <c r="H511" s="288">
        <f>(M511*Титул!BC$19)+(O511*Титул!BD$19)+(Q511*Титул!BE$19)+(S511*Титул!BF$19)+(U511*Титул!BG$19)+(W511*Титул!BH$19)</f>
        <v>0</v>
      </c>
      <c r="I511" s="290"/>
      <c r="J511" s="291"/>
      <c r="K511" s="292"/>
      <c r="L511" s="288">
        <f t="shared" si="77"/>
        <v>0</v>
      </c>
      <c r="M511" s="290"/>
      <c r="N511" s="291"/>
      <c r="O511" s="291"/>
      <c r="P511" s="291"/>
      <c r="Q511" s="291"/>
      <c r="R511" s="291"/>
      <c r="S511" s="291"/>
      <c r="T511" s="291"/>
      <c r="U511" s="291"/>
      <c r="V511" s="291"/>
      <c r="W511" s="291"/>
      <c r="X511" s="291"/>
      <c r="Y511" s="323"/>
      <c r="Z511" s="195" t="str">
        <f>'Основні дані'!$B$1</f>
        <v>Е-420с</v>
      </c>
    </row>
    <row r="512" spans="1:26" s="154" customFormat="1" ht="30" hidden="1">
      <c r="A512" s="432" t="s">
        <v>733</v>
      </c>
      <c r="B512" s="418"/>
      <c r="C512" s="415"/>
      <c r="D512" s="327"/>
      <c r="E512" s="326"/>
      <c r="F512" s="288">
        <f t="shared" si="75"/>
        <v>0</v>
      </c>
      <c r="G512" s="289">
        <f t="shared" si="76"/>
        <v>0</v>
      </c>
      <c r="H512" s="288">
        <f>(M512*Титул!BC$19)+(O512*Титул!BD$19)+(Q512*Титул!BE$19)+(S512*Титул!BF$19)+(U512*Титул!BG$19)+(W512*Титул!BH$19)</f>
        <v>0</v>
      </c>
      <c r="I512" s="290"/>
      <c r="J512" s="291"/>
      <c r="K512" s="292"/>
      <c r="L512" s="288">
        <f t="shared" si="77"/>
        <v>0</v>
      </c>
      <c r="M512" s="290"/>
      <c r="N512" s="291"/>
      <c r="O512" s="291"/>
      <c r="P512" s="291"/>
      <c r="Q512" s="291"/>
      <c r="R512" s="291"/>
      <c r="S512" s="291"/>
      <c r="T512" s="291"/>
      <c r="U512" s="291"/>
      <c r="V512" s="291"/>
      <c r="W512" s="291"/>
      <c r="X512" s="291"/>
      <c r="Y512" s="323"/>
      <c r="Z512" s="195" t="str">
        <f>'Основні дані'!$B$1</f>
        <v>Е-420с</v>
      </c>
    </row>
    <row r="513" spans="1:26" s="154" customFormat="1" ht="30" hidden="1">
      <c r="A513" s="432" t="s">
        <v>734</v>
      </c>
      <c r="B513" s="418"/>
      <c r="C513" s="415"/>
      <c r="D513" s="327"/>
      <c r="E513" s="326"/>
      <c r="F513" s="288">
        <f t="shared" si="75"/>
        <v>0</v>
      </c>
      <c r="G513" s="289">
        <f t="shared" si="76"/>
        <v>0</v>
      </c>
      <c r="H513" s="288">
        <f>(M513*Титул!BC$19)+(O513*Титул!BD$19)+(Q513*Титул!BE$19)+(S513*Титул!BF$19)+(U513*Титул!BG$19)+(W513*Титул!BH$19)</f>
        <v>0</v>
      </c>
      <c r="I513" s="290"/>
      <c r="J513" s="291"/>
      <c r="K513" s="292"/>
      <c r="L513" s="288">
        <f t="shared" si="77"/>
        <v>0</v>
      </c>
      <c r="M513" s="290"/>
      <c r="N513" s="291"/>
      <c r="O513" s="291"/>
      <c r="P513" s="291"/>
      <c r="Q513" s="291"/>
      <c r="R513" s="291"/>
      <c r="S513" s="291"/>
      <c r="T513" s="291"/>
      <c r="U513" s="291"/>
      <c r="V513" s="291"/>
      <c r="W513" s="291"/>
      <c r="X513" s="291"/>
      <c r="Y513" s="323"/>
      <c r="Z513" s="195" t="str">
        <f>'Основні дані'!$B$1</f>
        <v>Е-420с</v>
      </c>
    </row>
    <row r="514" spans="1:26" s="154" customFormat="1" ht="30" hidden="1">
      <c r="A514" s="432" t="s">
        <v>735</v>
      </c>
      <c r="B514" s="480"/>
      <c r="C514" s="481"/>
      <c r="D514" s="482"/>
      <c r="E514" s="483"/>
      <c r="F514" s="301">
        <f t="shared" si="75"/>
        <v>0</v>
      </c>
      <c r="G514" s="302">
        <f t="shared" si="76"/>
        <v>0</v>
      </c>
      <c r="H514" s="301">
        <f>(M514*Титул!BC$19)+(O514*Титул!BD$19)+(Q514*Титул!BE$19)+(S514*Титул!BF$19)+(U514*Титул!BG$19)+(W514*Титул!BH$19)</f>
        <v>0</v>
      </c>
      <c r="I514" s="293"/>
      <c r="J514" s="294"/>
      <c r="K514" s="295"/>
      <c r="L514" s="301">
        <f t="shared" si="77"/>
        <v>0</v>
      </c>
      <c r="M514" s="293"/>
      <c r="N514" s="294"/>
      <c r="O514" s="294"/>
      <c r="P514" s="294"/>
      <c r="Q514" s="294"/>
      <c r="R514" s="294"/>
      <c r="S514" s="294"/>
      <c r="T514" s="294"/>
      <c r="U514" s="294"/>
      <c r="V514" s="294"/>
      <c r="W514" s="294"/>
      <c r="X514" s="294"/>
      <c r="Y514" s="324"/>
      <c r="Z514" s="195" t="str">
        <f>'Основні дані'!$B$1</f>
        <v>Е-420с</v>
      </c>
    </row>
    <row r="515" spans="1:26" s="487" customFormat="1" ht="28.5" hidden="1" thickBot="1">
      <c r="A515" s="484"/>
      <c r="B515" s="500" t="s">
        <v>32</v>
      </c>
      <c r="C515" s="494"/>
      <c r="D515" s="499" t="s">
        <v>811</v>
      </c>
      <c r="E515" s="495"/>
      <c r="F515" s="489">
        <f t="shared" si="75"/>
        <v>6</v>
      </c>
      <c r="G515" s="490">
        <f t="shared" si="76"/>
        <v>180</v>
      </c>
      <c r="H515" s="490">
        <f>(M515*Титул!BC$19)+(O515*Титул!BD$19)+(Q515*Титул!BE$19)+(S515*Титул!BF$19)+(U515*Титул!BG$19)+(W515*Титул!BH$19)</f>
        <v>0</v>
      </c>
      <c r="I515" s="490"/>
      <c r="J515" s="490"/>
      <c r="K515" s="490"/>
      <c r="L515" s="490">
        <f t="shared" si="77"/>
        <v>180</v>
      </c>
      <c r="M515" s="490"/>
      <c r="N515" s="490">
        <f>Титул!$BC$21*1.5</f>
        <v>0</v>
      </c>
      <c r="O515" s="490"/>
      <c r="P515" s="490">
        <f>Титул!$BD$21*1.5</f>
        <v>0</v>
      </c>
      <c r="Q515" s="490"/>
      <c r="R515" s="490">
        <f>Титул!$BE$21*1.5</f>
        <v>0</v>
      </c>
      <c r="S515" s="490"/>
      <c r="T515" s="490">
        <f>Титул!$BF$21*1.5</f>
        <v>0</v>
      </c>
      <c r="U515" s="490"/>
      <c r="V515" s="490">
        <f>Титул!$BG$21*1.5</f>
        <v>0</v>
      </c>
      <c r="W515" s="490"/>
      <c r="X515" s="490">
        <f>Титул!$BH$21*1.5</f>
        <v>6</v>
      </c>
      <c r="Y515" s="485"/>
      <c r="Z515" s="486" t="str">
        <f>'Основні дані'!$B$1</f>
        <v>Е-420с</v>
      </c>
    </row>
    <row r="516" spans="1:26" s="154" customFormat="1" ht="28.5" hidden="1" thickBot="1">
      <c r="A516" s="265"/>
      <c r="B516" s="501" t="s">
        <v>113</v>
      </c>
      <c r="C516" s="496"/>
      <c r="D516" s="496"/>
      <c r="E516" s="497"/>
      <c r="F516" s="492">
        <f t="shared" si="75"/>
        <v>6</v>
      </c>
      <c r="G516" s="492">
        <f t="shared" si="76"/>
        <v>180</v>
      </c>
      <c r="H516" s="492"/>
      <c r="I516" s="492"/>
      <c r="J516" s="492"/>
      <c r="K516" s="492"/>
      <c r="L516" s="492">
        <f>IF(G516-H516=G516-I516-J516-K516,G516-H516,"!ОШИБКА!")</f>
        <v>180</v>
      </c>
      <c r="M516" s="492"/>
      <c r="N516" s="492"/>
      <c r="O516" s="492"/>
      <c r="P516" s="492"/>
      <c r="Q516" s="492"/>
      <c r="R516" s="492"/>
      <c r="S516" s="492"/>
      <c r="T516" s="492"/>
      <c r="U516" s="492"/>
      <c r="V516" s="492"/>
      <c r="W516" s="492"/>
      <c r="X516" s="492">
        <f>Титул!$AS$36+Титул!$AS$37</f>
        <v>6</v>
      </c>
      <c r="Y516" s="363"/>
      <c r="Z516" s="195" t="str">
        <f>'Основні дані'!$B$1</f>
        <v>Е-420с</v>
      </c>
    </row>
    <row r="517" spans="1:26" s="154" customFormat="1" ht="27" hidden="1">
      <c r="A517" s="476" t="s">
        <v>737</v>
      </c>
      <c r="B517" s="477" t="s">
        <v>736</v>
      </c>
      <c r="C517" s="478"/>
      <c r="D517" s="478"/>
      <c r="E517" s="478"/>
      <c r="F517" s="498">
        <f>IF(SUM(F518:F544)=F$97,F$97,"ОШИБКА")</f>
        <v>12</v>
      </c>
      <c r="G517" s="498">
        <f>IF(SUM(G518:G544)=G$97,G$97,"ОШИБКА")</f>
        <v>360</v>
      </c>
      <c r="H517" s="488">
        <f aca="true" t="shared" si="78" ref="H517:X517">SUM(H518:H544)</f>
        <v>0</v>
      </c>
      <c r="I517" s="488">
        <f t="shared" si="78"/>
        <v>0</v>
      </c>
      <c r="J517" s="488">
        <f t="shared" si="78"/>
        <v>0</v>
      </c>
      <c r="K517" s="488">
        <f t="shared" si="78"/>
        <v>0</v>
      </c>
      <c r="L517" s="488">
        <f t="shared" si="78"/>
        <v>360</v>
      </c>
      <c r="M517" s="488">
        <f t="shared" si="78"/>
        <v>0</v>
      </c>
      <c r="N517" s="488">
        <f t="shared" si="78"/>
        <v>0</v>
      </c>
      <c r="O517" s="488">
        <f t="shared" si="78"/>
        <v>0</v>
      </c>
      <c r="P517" s="488">
        <f t="shared" si="78"/>
        <v>0</v>
      </c>
      <c r="Q517" s="488">
        <f t="shared" si="78"/>
        <v>0</v>
      </c>
      <c r="R517" s="488">
        <f t="shared" si="78"/>
        <v>0</v>
      </c>
      <c r="S517" s="488">
        <f t="shared" si="78"/>
        <v>0</v>
      </c>
      <c r="T517" s="488">
        <f t="shared" si="78"/>
        <v>0</v>
      </c>
      <c r="U517" s="488">
        <f t="shared" si="78"/>
        <v>0</v>
      </c>
      <c r="V517" s="488">
        <f t="shared" si="78"/>
        <v>0</v>
      </c>
      <c r="W517" s="488">
        <f t="shared" si="78"/>
        <v>0</v>
      </c>
      <c r="X517" s="488">
        <f t="shared" si="78"/>
        <v>12</v>
      </c>
      <c r="Y517" s="479"/>
      <c r="Z517" s="195" t="str">
        <f>'Основні дані'!$B$1</f>
        <v>Е-420с</v>
      </c>
    </row>
    <row r="518" spans="1:26" s="154" customFormat="1" ht="30" hidden="1">
      <c r="A518" s="432" t="s">
        <v>738</v>
      </c>
      <c r="B518" s="416"/>
      <c r="C518" s="475"/>
      <c r="D518" s="475"/>
      <c r="E518" s="475"/>
      <c r="F518" s="296">
        <f aca="true" t="shared" si="79" ref="F518:F544">N518+P518+R518+T518+V518+X518</f>
        <v>0</v>
      </c>
      <c r="G518" s="297">
        <f aca="true" t="shared" si="80" ref="G518:G544">F518*30</f>
        <v>0</v>
      </c>
      <c r="H518" s="296">
        <f>(M518*Титул!BC$19)+(O518*Титул!BD$19)+(Q518*Титул!BE$19)+(S518*Титул!BF$19)+(U518*Титул!BG$19)+(W518*Титул!BH$19)</f>
        <v>0</v>
      </c>
      <c r="I518" s="298"/>
      <c r="J518" s="299"/>
      <c r="K518" s="300"/>
      <c r="L518" s="296">
        <f aca="true" t="shared" si="81" ref="L518:L543">IF(H518=I518+J518+K518,G518-H518,"!ОШИБКА!")</f>
        <v>0</v>
      </c>
      <c r="M518" s="298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473"/>
      <c r="Z518" s="195" t="str">
        <f>'Основні дані'!$B$1</f>
        <v>Е-420с</v>
      </c>
    </row>
    <row r="519" spans="1:26" s="154" customFormat="1" ht="30" hidden="1">
      <c r="A519" s="432" t="s">
        <v>739</v>
      </c>
      <c r="B519" s="414"/>
      <c r="C519" s="415"/>
      <c r="D519" s="415"/>
      <c r="E519" s="415"/>
      <c r="F519" s="288">
        <f t="shared" si="79"/>
        <v>0</v>
      </c>
      <c r="G519" s="289">
        <f t="shared" si="80"/>
        <v>0</v>
      </c>
      <c r="H519" s="288">
        <f>(M519*Титул!BC$19)+(O519*Титул!BD$19)+(Q519*Титул!BE$19)+(S519*Титул!BF$19)+(U519*Титул!BG$19)+(W519*Титул!BH$19)</f>
        <v>0</v>
      </c>
      <c r="I519" s="290"/>
      <c r="J519" s="291"/>
      <c r="K519" s="292"/>
      <c r="L519" s="288">
        <f t="shared" si="81"/>
        <v>0</v>
      </c>
      <c r="M519" s="290"/>
      <c r="N519" s="291"/>
      <c r="O519" s="291"/>
      <c r="P519" s="291"/>
      <c r="Q519" s="291"/>
      <c r="R519" s="291"/>
      <c r="S519" s="291"/>
      <c r="T519" s="291"/>
      <c r="U519" s="291"/>
      <c r="V519" s="291"/>
      <c r="W519" s="291"/>
      <c r="X519" s="291"/>
      <c r="Y519" s="474"/>
      <c r="Z519" s="195" t="str">
        <f>'Основні дані'!$B$1</f>
        <v>Е-420с</v>
      </c>
    </row>
    <row r="520" spans="1:26" s="154" customFormat="1" ht="30" hidden="1">
      <c r="A520" s="432" t="s">
        <v>740</v>
      </c>
      <c r="B520" s="414"/>
      <c r="C520" s="415"/>
      <c r="D520" s="415"/>
      <c r="E520" s="415"/>
      <c r="F520" s="288">
        <f t="shared" si="79"/>
        <v>0</v>
      </c>
      <c r="G520" s="289">
        <f t="shared" si="80"/>
        <v>0</v>
      </c>
      <c r="H520" s="288">
        <f>(M520*Титул!BC$19)+(O520*Титул!BD$19)+(Q520*Титул!BE$19)+(S520*Титул!BF$19)+(U520*Титул!BG$19)+(W520*Титул!BH$19)</f>
        <v>0</v>
      </c>
      <c r="I520" s="290"/>
      <c r="J520" s="291"/>
      <c r="K520" s="292"/>
      <c r="L520" s="288">
        <f t="shared" si="81"/>
        <v>0</v>
      </c>
      <c r="M520" s="290"/>
      <c r="N520" s="291"/>
      <c r="O520" s="291"/>
      <c r="P520" s="291"/>
      <c r="Q520" s="291"/>
      <c r="R520" s="291"/>
      <c r="S520" s="291"/>
      <c r="T520" s="291"/>
      <c r="U520" s="291"/>
      <c r="V520" s="291"/>
      <c r="W520" s="291"/>
      <c r="X520" s="291"/>
      <c r="Y520" s="323"/>
      <c r="Z520" s="195" t="str">
        <f>'Основні дані'!$B$1</f>
        <v>Е-420с</v>
      </c>
    </row>
    <row r="521" spans="1:26" s="154" customFormat="1" ht="30" hidden="1">
      <c r="A521" s="432" t="s">
        <v>741</v>
      </c>
      <c r="B521" s="414"/>
      <c r="C521" s="415"/>
      <c r="D521" s="415"/>
      <c r="E521" s="415"/>
      <c r="F521" s="288">
        <f t="shared" si="79"/>
        <v>0</v>
      </c>
      <c r="G521" s="289">
        <f t="shared" si="80"/>
        <v>0</v>
      </c>
      <c r="H521" s="288">
        <f>(M521*Титул!BC$19)+(O521*Титул!BD$19)+(Q521*Титул!BE$19)+(S521*Титул!BF$19)+(U521*Титул!BG$19)+(W521*Титул!BH$19)</f>
        <v>0</v>
      </c>
      <c r="I521" s="290"/>
      <c r="J521" s="291"/>
      <c r="K521" s="292"/>
      <c r="L521" s="288">
        <f t="shared" si="81"/>
        <v>0</v>
      </c>
      <c r="M521" s="290"/>
      <c r="N521" s="291"/>
      <c r="O521" s="291"/>
      <c r="P521" s="291"/>
      <c r="Q521" s="291"/>
      <c r="R521" s="291"/>
      <c r="S521" s="291"/>
      <c r="T521" s="291"/>
      <c r="U521" s="291"/>
      <c r="V521" s="291"/>
      <c r="W521" s="291"/>
      <c r="X521" s="291"/>
      <c r="Y521" s="323"/>
      <c r="Z521" s="195" t="str">
        <f>'Основні дані'!$B$1</f>
        <v>Е-420с</v>
      </c>
    </row>
    <row r="522" spans="1:26" s="154" customFormat="1" ht="30" hidden="1">
      <c r="A522" s="432" t="s">
        <v>742</v>
      </c>
      <c r="B522" s="414"/>
      <c r="C522" s="415"/>
      <c r="D522" s="326"/>
      <c r="E522" s="327"/>
      <c r="F522" s="288">
        <f t="shared" si="79"/>
        <v>0</v>
      </c>
      <c r="G522" s="289">
        <f t="shared" si="80"/>
        <v>0</v>
      </c>
      <c r="H522" s="288">
        <f>(M522*Титул!BC$19)+(O522*Титул!BD$19)+(Q522*Титул!BE$19)+(S522*Титул!BF$19)+(U522*Титул!BG$19)+(W522*Титул!BH$19)</f>
        <v>0</v>
      </c>
      <c r="I522" s="290"/>
      <c r="J522" s="291"/>
      <c r="K522" s="292"/>
      <c r="L522" s="288">
        <f t="shared" si="81"/>
        <v>0</v>
      </c>
      <c r="M522" s="290"/>
      <c r="N522" s="291"/>
      <c r="O522" s="291"/>
      <c r="P522" s="291"/>
      <c r="Q522" s="291"/>
      <c r="R522" s="291"/>
      <c r="S522" s="291"/>
      <c r="T522" s="291"/>
      <c r="U522" s="291"/>
      <c r="V522" s="291"/>
      <c r="W522" s="291"/>
      <c r="X522" s="291"/>
      <c r="Y522" s="323"/>
      <c r="Z522" s="195" t="str">
        <f>'Основні дані'!$B$1</f>
        <v>Е-420с</v>
      </c>
    </row>
    <row r="523" spans="1:26" s="154" customFormat="1" ht="30" hidden="1">
      <c r="A523" s="432" t="s">
        <v>743</v>
      </c>
      <c r="B523" s="416"/>
      <c r="C523" s="415"/>
      <c r="D523" s="326"/>
      <c r="E523" s="326"/>
      <c r="F523" s="288">
        <f t="shared" si="79"/>
        <v>0</v>
      </c>
      <c r="G523" s="289">
        <f t="shared" si="80"/>
        <v>0</v>
      </c>
      <c r="H523" s="288">
        <f>(M523*Титул!BC$19)+(O523*Титул!BD$19)+(Q523*Титул!BE$19)+(S523*Титул!BF$19)+(U523*Титул!BG$19)+(W523*Титул!BH$19)</f>
        <v>0</v>
      </c>
      <c r="I523" s="290"/>
      <c r="J523" s="291"/>
      <c r="K523" s="292"/>
      <c r="L523" s="288">
        <f t="shared" si="81"/>
        <v>0</v>
      </c>
      <c r="M523" s="290"/>
      <c r="N523" s="291"/>
      <c r="O523" s="291"/>
      <c r="P523" s="291"/>
      <c r="Q523" s="291"/>
      <c r="R523" s="291"/>
      <c r="S523" s="291"/>
      <c r="T523" s="291"/>
      <c r="U523" s="291"/>
      <c r="V523" s="291"/>
      <c r="W523" s="291"/>
      <c r="X523" s="291"/>
      <c r="Y523" s="323"/>
      <c r="Z523" s="195" t="str">
        <f>'Основні дані'!$B$1</f>
        <v>Е-420с</v>
      </c>
    </row>
    <row r="524" spans="1:26" s="154" customFormat="1" ht="30" hidden="1">
      <c r="A524" s="432" t="s">
        <v>744</v>
      </c>
      <c r="B524" s="417"/>
      <c r="C524" s="415"/>
      <c r="D524" s="326"/>
      <c r="E524" s="326"/>
      <c r="F524" s="288">
        <f t="shared" si="79"/>
        <v>0</v>
      </c>
      <c r="G524" s="289">
        <f t="shared" si="80"/>
        <v>0</v>
      </c>
      <c r="H524" s="288">
        <f>(M524*Титул!BC$19)+(O524*Титул!BD$19)+(Q524*Титул!BE$19)+(S524*Титул!BF$19)+(U524*Титул!BG$19)+(W524*Титул!BH$19)</f>
        <v>0</v>
      </c>
      <c r="I524" s="290"/>
      <c r="J524" s="291"/>
      <c r="K524" s="292"/>
      <c r="L524" s="288">
        <f t="shared" si="81"/>
        <v>0</v>
      </c>
      <c r="M524" s="290"/>
      <c r="N524" s="291"/>
      <c r="O524" s="291"/>
      <c r="P524" s="291"/>
      <c r="Q524" s="291"/>
      <c r="R524" s="291"/>
      <c r="S524" s="291"/>
      <c r="T524" s="291"/>
      <c r="U524" s="291"/>
      <c r="V524" s="291"/>
      <c r="W524" s="291"/>
      <c r="X524" s="291"/>
      <c r="Y524" s="323"/>
      <c r="Z524" s="195" t="str">
        <f>'Основні дані'!$B$1</f>
        <v>Е-420с</v>
      </c>
    </row>
    <row r="525" spans="1:26" s="154" customFormat="1" ht="30" hidden="1">
      <c r="A525" s="432" t="s">
        <v>745</v>
      </c>
      <c r="B525" s="418"/>
      <c r="C525" s="415"/>
      <c r="D525" s="327"/>
      <c r="E525" s="326"/>
      <c r="F525" s="288">
        <f t="shared" si="79"/>
        <v>0</v>
      </c>
      <c r="G525" s="289">
        <f t="shared" si="80"/>
        <v>0</v>
      </c>
      <c r="H525" s="288">
        <f>(M525*Титул!BC$19)+(O525*Титул!BD$19)+(Q525*Титул!BE$19)+(S525*Титул!BF$19)+(U525*Титул!BG$19)+(W525*Титул!BH$19)</f>
        <v>0</v>
      </c>
      <c r="I525" s="290"/>
      <c r="J525" s="291"/>
      <c r="K525" s="292"/>
      <c r="L525" s="288">
        <f t="shared" si="81"/>
        <v>0</v>
      </c>
      <c r="M525" s="290"/>
      <c r="N525" s="291"/>
      <c r="O525" s="291"/>
      <c r="P525" s="291"/>
      <c r="Q525" s="291"/>
      <c r="R525" s="291"/>
      <c r="S525" s="291"/>
      <c r="T525" s="291"/>
      <c r="U525" s="291"/>
      <c r="V525" s="291"/>
      <c r="W525" s="291"/>
      <c r="X525" s="291"/>
      <c r="Y525" s="323"/>
      <c r="Z525" s="195" t="str">
        <f>'Основні дані'!$B$1</f>
        <v>Е-420с</v>
      </c>
    </row>
    <row r="526" spans="1:26" s="154" customFormat="1" ht="30" hidden="1">
      <c r="A526" s="432" t="s">
        <v>746</v>
      </c>
      <c r="B526" s="418"/>
      <c r="C526" s="415"/>
      <c r="D526" s="327"/>
      <c r="E526" s="326"/>
      <c r="F526" s="288">
        <f t="shared" si="79"/>
        <v>0</v>
      </c>
      <c r="G526" s="289">
        <f t="shared" si="80"/>
        <v>0</v>
      </c>
      <c r="H526" s="288">
        <f>(M526*Титул!BC$19)+(O526*Титул!BD$19)+(Q526*Титул!BE$19)+(S526*Титул!BF$19)+(U526*Титул!BG$19)+(W526*Титул!BH$19)</f>
        <v>0</v>
      </c>
      <c r="I526" s="290"/>
      <c r="J526" s="291"/>
      <c r="K526" s="292"/>
      <c r="L526" s="288">
        <f t="shared" si="81"/>
        <v>0</v>
      </c>
      <c r="M526" s="290"/>
      <c r="N526" s="291"/>
      <c r="O526" s="291"/>
      <c r="P526" s="291"/>
      <c r="Q526" s="291"/>
      <c r="R526" s="291"/>
      <c r="S526" s="291"/>
      <c r="T526" s="291"/>
      <c r="U526" s="291"/>
      <c r="V526" s="291"/>
      <c r="W526" s="291"/>
      <c r="X526" s="291"/>
      <c r="Y526" s="323"/>
      <c r="Z526" s="195" t="str">
        <f>'Основні дані'!$B$1</f>
        <v>Е-420с</v>
      </c>
    </row>
    <row r="527" spans="1:26" s="154" customFormat="1" ht="30" hidden="1">
      <c r="A527" s="432" t="s">
        <v>747</v>
      </c>
      <c r="B527" s="418"/>
      <c r="C527" s="415"/>
      <c r="D527" s="327"/>
      <c r="E527" s="326"/>
      <c r="F527" s="288">
        <f t="shared" si="79"/>
        <v>0</v>
      </c>
      <c r="G527" s="289">
        <f t="shared" si="80"/>
        <v>0</v>
      </c>
      <c r="H527" s="288">
        <f>(M527*Титул!BC$19)+(O527*Титул!BD$19)+(Q527*Титул!BE$19)+(S527*Титул!BF$19)+(U527*Титул!BG$19)+(W527*Титул!BH$19)</f>
        <v>0</v>
      </c>
      <c r="I527" s="290"/>
      <c r="J527" s="291"/>
      <c r="K527" s="292"/>
      <c r="L527" s="288">
        <f t="shared" si="81"/>
        <v>0</v>
      </c>
      <c r="M527" s="290"/>
      <c r="N527" s="291"/>
      <c r="O527" s="291"/>
      <c r="P527" s="291"/>
      <c r="Q527" s="291"/>
      <c r="R527" s="291"/>
      <c r="S527" s="291"/>
      <c r="T527" s="291"/>
      <c r="U527" s="291"/>
      <c r="V527" s="291"/>
      <c r="W527" s="291"/>
      <c r="X527" s="291"/>
      <c r="Y527" s="323"/>
      <c r="Z527" s="195" t="str">
        <f>'Основні дані'!$B$1</f>
        <v>Е-420с</v>
      </c>
    </row>
    <row r="528" spans="1:26" s="154" customFormat="1" ht="30" hidden="1">
      <c r="A528" s="432" t="s">
        <v>748</v>
      </c>
      <c r="B528" s="418"/>
      <c r="C528" s="326"/>
      <c r="D528" s="327"/>
      <c r="E528" s="327"/>
      <c r="F528" s="288">
        <f t="shared" si="79"/>
        <v>0</v>
      </c>
      <c r="G528" s="289">
        <f t="shared" si="80"/>
        <v>0</v>
      </c>
      <c r="H528" s="288">
        <f>(M528*Титул!BC$19)+(O528*Титул!BD$19)+(Q528*Титул!BE$19)+(S528*Титул!BF$19)+(U528*Титул!BG$19)+(W528*Титул!BH$19)</f>
        <v>0</v>
      </c>
      <c r="I528" s="290"/>
      <c r="J528" s="291"/>
      <c r="K528" s="292"/>
      <c r="L528" s="288">
        <f t="shared" si="81"/>
        <v>0</v>
      </c>
      <c r="M528" s="290"/>
      <c r="N528" s="291"/>
      <c r="O528" s="291"/>
      <c r="P528" s="291"/>
      <c r="Q528" s="291"/>
      <c r="R528" s="291"/>
      <c r="S528" s="291"/>
      <c r="T528" s="291"/>
      <c r="U528" s="291"/>
      <c r="V528" s="291"/>
      <c r="W528" s="291"/>
      <c r="X528" s="291"/>
      <c r="Y528" s="323"/>
      <c r="Z528" s="195" t="str">
        <f>'Основні дані'!$B$1</f>
        <v>Е-420с</v>
      </c>
    </row>
    <row r="529" spans="1:26" s="154" customFormat="1" ht="30" hidden="1">
      <c r="A529" s="432" t="s">
        <v>749</v>
      </c>
      <c r="B529" s="418"/>
      <c r="C529" s="326"/>
      <c r="D529" s="327"/>
      <c r="E529" s="327"/>
      <c r="F529" s="288">
        <f t="shared" si="79"/>
        <v>0</v>
      </c>
      <c r="G529" s="289">
        <f t="shared" si="80"/>
        <v>0</v>
      </c>
      <c r="H529" s="288">
        <f>(M529*Титул!BC$19)+(O529*Титул!BD$19)+(Q529*Титул!BE$19)+(S529*Титул!BF$19)+(U529*Титул!BG$19)+(W529*Титул!BH$19)</f>
        <v>0</v>
      </c>
      <c r="I529" s="290"/>
      <c r="J529" s="291"/>
      <c r="K529" s="292"/>
      <c r="L529" s="288">
        <f t="shared" si="81"/>
        <v>0</v>
      </c>
      <c r="M529" s="290"/>
      <c r="N529" s="291"/>
      <c r="O529" s="291"/>
      <c r="P529" s="291"/>
      <c r="Q529" s="291"/>
      <c r="R529" s="291"/>
      <c r="S529" s="291"/>
      <c r="T529" s="291"/>
      <c r="U529" s="291"/>
      <c r="V529" s="291"/>
      <c r="W529" s="291"/>
      <c r="X529" s="291"/>
      <c r="Y529" s="323"/>
      <c r="Z529" s="195" t="str">
        <f>'Основні дані'!$B$1</f>
        <v>Е-420с</v>
      </c>
    </row>
    <row r="530" spans="1:26" s="154" customFormat="1" ht="30" hidden="1">
      <c r="A530" s="432" t="s">
        <v>750</v>
      </c>
      <c r="B530" s="418"/>
      <c r="C530" s="326"/>
      <c r="D530" s="327"/>
      <c r="E530" s="327"/>
      <c r="F530" s="288">
        <f t="shared" si="79"/>
        <v>0</v>
      </c>
      <c r="G530" s="289">
        <f t="shared" si="80"/>
        <v>0</v>
      </c>
      <c r="H530" s="288">
        <f>(M530*Титул!BC$19)+(O530*Титул!BD$19)+(Q530*Титул!BE$19)+(S530*Титул!BF$19)+(U530*Титул!BG$19)+(W530*Титул!BH$19)</f>
        <v>0</v>
      </c>
      <c r="I530" s="290"/>
      <c r="J530" s="291"/>
      <c r="K530" s="292"/>
      <c r="L530" s="288">
        <f t="shared" si="81"/>
        <v>0</v>
      </c>
      <c r="M530" s="290"/>
      <c r="N530" s="291"/>
      <c r="O530" s="291"/>
      <c r="P530" s="291"/>
      <c r="Q530" s="291"/>
      <c r="R530" s="291"/>
      <c r="S530" s="291"/>
      <c r="T530" s="291"/>
      <c r="U530" s="291"/>
      <c r="V530" s="291"/>
      <c r="W530" s="291"/>
      <c r="X530" s="291"/>
      <c r="Y530" s="323"/>
      <c r="Z530" s="195" t="str">
        <f>'Основні дані'!$B$1</f>
        <v>Е-420с</v>
      </c>
    </row>
    <row r="531" spans="1:26" s="154" customFormat="1" ht="30" hidden="1">
      <c r="A531" s="432" t="s">
        <v>751</v>
      </c>
      <c r="B531" s="418"/>
      <c r="C531" s="327"/>
      <c r="D531" s="327"/>
      <c r="E531" s="327"/>
      <c r="F531" s="288">
        <f t="shared" si="79"/>
        <v>0</v>
      </c>
      <c r="G531" s="289">
        <f t="shared" si="80"/>
        <v>0</v>
      </c>
      <c r="H531" s="288">
        <f>(M531*Титул!BC$19)+(O531*Титул!BD$19)+(Q531*Титул!BE$19)+(S531*Титул!BF$19)+(U531*Титул!BG$19)+(W531*Титул!BH$19)</f>
        <v>0</v>
      </c>
      <c r="I531" s="290"/>
      <c r="J531" s="291"/>
      <c r="K531" s="292"/>
      <c r="L531" s="288">
        <f t="shared" si="81"/>
        <v>0</v>
      </c>
      <c r="M531" s="290"/>
      <c r="N531" s="291"/>
      <c r="O531" s="291"/>
      <c r="P531" s="291"/>
      <c r="Q531" s="291"/>
      <c r="R531" s="291"/>
      <c r="S531" s="291"/>
      <c r="T531" s="291"/>
      <c r="U531" s="291"/>
      <c r="V531" s="291"/>
      <c r="W531" s="291"/>
      <c r="X531" s="291"/>
      <c r="Y531" s="323"/>
      <c r="Z531" s="195" t="str">
        <f>'Основні дані'!$B$1</f>
        <v>Е-420с</v>
      </c>
    </row>
    <row r="532" spans="1:26" s="154" customFormat="1" ht="30" hidden="1">
      <c r="A532" s="432" t="s">
        <v>752</v>
      </c>
      <c r="B532" s="418"/>
      <c r="C532" s="327"/>
      <c r="D532" s="327"/>
      <c r="E532" s="327"/>
      <c r="F532" s="288">
        <f t="shared" si="79"/>
        <v>0</v>
      </c>
      <c r="G532" s="289">
        <f t="shared" si="80"/>
        <v>0</v>
      </c>
      <c r="H532" s="288">
        <f>(M532*Титул!BC$19)+(O532*Титул!BD$19)+(Q532*Титул!BE$19)+(S532*Титул!BF$19)+(U532*Титул!BG$19)+(W532*Титул!BH$19)</f>
        <v>0</v>
      </c>
      <c r="I532" s="290"/>
      <c r="J532" s="291"/>
      <c r="K532" s="292"/>
      <c r="L532" s="288">
        <f t="shared" si="81"/>
        <v>0</v>
      </c>
      <c r="M532" s="290"/>
      <c r="N532" s="291"/>
      <c r="O532" s="291"/>
      <c r="P532" s="291"/>
      <c r="Q532" s="291"/>
      <c r="R532" s="291"/>
      <c r="S532" s="291"/>
      <c r="T532" s="291"/>
      <c r="U532" s="291"/>
      <c r="V532" s="291"/>
      <c r="W532" s="291"/>
      <c r="X532" s="291"/>
      <c r="Y532" s="323"/>
      <c r="Z532" s="195" t="str">
        <f>'Основні дані'!$B$1</f>
        <v>Е-420с</v>
      </c>
    </row>
    <row r="533" spans="1:26" s="154" customFormat="1" ht="30" hidden="1">
      <c r="A533" s="432" t="s">
        <v>753</v>
      </c>
      <c r="B533" s="418"/>
      <c r="C533" s="327"/>
      <c r="D533" s="327"/>
      <c r="E533" s="327"/>
      <c r="F533" s="288">
        <f t="shared" si="79"/>
        <v>0</v>
      </c>
      <c r="G533" s="289">
        <f t="shared" si="80"/>
        <v>0</v>
      </c>
      <c r="H533" s="288">
        <f>(M533*Титул!BC$19)+(O533*Титул!BD$19)+(Q533*Титул!BE$19)+(S533*Титул!BF$19)+(U533*Титул!BG$19)+(W533*Титул!BH$19)</f>
        <v>0</v>
      </c>
      <c r="I533" s="290"/>
      <c r="J533" s="291"/>
      <c r="K533" s="292"/>
      <c r="L533" s="288">
        <f t="shared" si="81"/>
        <v>0</v>
      </c>
      <c r="M533" s="290"/>
      <c r="N533" s="291"/>
      <c r="O533" s="291"/>
      <c r="P533" s="291"/>
      <c r="Q533" s="291"/>
      <c r="R533" s="291"/>
      <c r="S533" s="291"/>
      <c r="T533" s="291"/>
      <c r="U533" s="291"/>
      <c r="V533" s="291"/>
      <c r="W533" s="291"/>
      <c r="X533" s="291"/>
      <c r="Y533" s="323"/>
      <c r="Z533" s="195" t="str">
        <f>'Основні дані'!$B$1</f>
        <v>Е-420с</v>
      </c>
    </row>
    <row r="534" spans="1:26" s="154" customFormat="1" ht="30" hidden="1">
      <c r="A534" s="432" t="s">
        <v>754</v>
      </c>
      <c r="B534" s="418"/>
      <c r="C534" s="327"/>
      <c r="D534" s="327"/>
      <c r="E534" s="327"/>
      <c r="F534" s="288">
        <f t="shared" si="79"/>
        <v>0</v>
      </c>
      <c r="G534" s="289">
        <f t="shared" si="80"/>
        <v>0</v>
      </c>
      <c r="H534" s="288">
        <f>(M534*Титул!BC$19)+(O534*Титул!BD$19)+(Q534*Титул!BE$19)+(S534*Титул!BF$19)+(U534*Титул!BG$19)+(W534*Титул!BH$19)</f>
        <v>0</v>
      </c>
      <c r="I534" s="290"/>
      <c r="J534" s="291"/>
      <c r="K534" s="292"/>
      <c r="L534" s="288">
        <f t="shared" si="81"/>
        <v>0</v>
      </c>
      <c r="M534" s="290"/>
      <c r="N534" s="291"/>
      <c r="O534" s="291"/>
      <c r="P534" s="291"/>
      <c r="Q534" s="291"/>
      <c r="R534" s="291"/>
      <c r="S534" s="291"/>
      <c r="T534" s="291"/>
      <c r="U534" s="291"/>
      <c r="V534" s="291"/>
      <c r="W534" s="291"/>
      <c r="X534" s="291"/>
      <c r="Y534" s="323"/>
      <c r="Z534" s="195" t="str">
        <f>'Основні дані'!$B$1</f>
        <v>Е-420с</v>
      </c>
    </row>
    <row r="535" spans="1:26" s="154" customFormat="1" ht="30" hidden="1">
      <c r="A535" s="432" t="s">
        <v>755</v>
      </c>
      <c r="B535" s="418"/>
      <c r="C535" s="327"/>
      <c r="D535" s="327"/>
      <c r="E535" s="327"/>
      <c r="F535" s="288">
        <f t="shared" si="79"/>
        <v>0</v>
      </c>
      <c r="G535" s="289">
        <f t="shared" si="80"/>
        <v>0</v>
      </c>
      <c r="H535" s="288">
        <f>(M535*Титул!BC$19)+(O535*Титул!BD$19)+(Q535*Титул!BE$19)+(S535*Титул!BF$19)+(U535*Титул!BG$19)+(W535*Титул!BH$19)</f>
        <v>0</v>
      </c>
      <c r="I535" s="290"/>
      <c r="J535" s="291"/>
      <c r="K535" s="292"/>
      <c r="L535" s="288">
        <f t="shared" si="81"/>
        <v>0</v>
      </c>
      <c r="M535" s="290"/>
      <c r="N535" s="291"/>
      <c r="O535" s="291"/>
      <c r="P535" s="291"/>
      <c r="Q535" s="291"/>
      <c r="R535" s="291"/>
      <c r="S535" s="291"/>
      <c r="T535" s="291"/>
      <c r="U535" s="291"/>
      <c r="V535" s="291"/>
      <c r="W535" s="291"/>
      <c r="X535" s="291"/>
      <c r="Y535" s="323"/>
      <c r="Z535" s="195" t="str">
        <f>'Основні дані'!$B$1</f>
        <v>Е-420с</v>
      </c>
    </row>
    <row r="536" spans="1:26" s="154" customFormat="1" ht="30" hidden="1">
      <c r="A536" s="432" t="s">
        <v>756</v>
      </c>
      <c r="B536" s="418"/>
      <c r="C536" s="327"/>
      <c r="D536" s="327"/>
      <c r="E536" s="327"/>
      <c r="F536" s="288">
        <f t="shared" si="79"/>
        <v>0</v>
      </c>
      <c r="G536" s="289">
        <f t="shared" si="80"/>
        <v>0</v>
      </c>
      <c r="H536" s="288">
        <f>(M536*Титул!BC$19)+(O536*Титул!BD$19)+(Q536*Титул!BE$19)+(S536*Титул!BF$19)+(U536*Титул!BG$19)+(W536*Титул!BH$19)</f>
        <v>0</v>
      </c>
      <c r="I536" s="290"/>
      <c r="J536" s="291"/>
      <c r="K536" s="292"/>
      <c r="L536" s="288">
        <f t="shared" si="81"/>
        <v>0</v>
      </c>
      <c r="M536" s="290"/>
      <c r="N536" s="291"/>
      <c r="O536" s="291"/>
      <c r="P536" s="291"/>
      <c r="Q536" s="291"/>
      <c r="R536" s="291"/>
      <c r="S536" s="291"/>
      <c r="T536" s="291"/>
      <c r="U536" s="291"/>
      <c r="V536" s="291"/>
      <c r="W536" s="291"/>
      <c r="X536" s="291"/>
      <c r="Y536" s="323"/>
      <c r="Z536" s="195" t="str">
        <f>'Основні дані'!$B$1</f>
        <v>Е-420с</v>
      </c>
    </row>
    <row r="537" spans="1:26" s="154" customFormat="1" ht="30" hidden="1">
      <c r="A537" s="432" t="s">
        <v>757</v>
      </c>
      <c r="B537" s="418"/>
      <c r="C537" s="327"/>
      <c r="D537" s="327"/>
      <c r="E537" s="327"/>
      <c r="F537" s="288">
        <f t="shared" si="79"/>
        <v>0</v>
      </c>
      <c r="G537" s="289">
        <f t="shared" si="80"/>
        <v>0</v>
      </c>
      <c r="H537" s="288">
        <f>(M537*Титул!BC$19)+(O537*Титул!BD$19)+(Q537*Титул!BE$19)+(S537*Титул!BF$19)+(U537*Титул!BG$19)+(W537*Титул!BH$19)</f>
        <v>0</v>
      </c>
      <c r="I537" s="290"/>
      <c r="J537" s="291"/>
      <c r="K537" s="292"/>
      <c r="L537" s="288">
        <f t="shared" si="81"/>
        <v>0</v>
      </c>
      <c r="M537" s="290"/>
      <c r="N537" s="291"/>
      <c r="O537" s="291"/>
      <c r="P537" s="291"/>
      <c r="Q537" s="291"/>
      <c r="R537" s="291"/>
      <c r="S537" s="291"/>
      <c r="T537" s="291"/>
      <c r="U537" s="291"/>
      <c r="V537" s="291"/>
      <c r="W537" s="291"/>
      <c r="X537" s="291"/>
      <c r="Y537" s="323"/>
      <c r="Z537" s="195" t="str">
        <f>'Основні дані'!$B$1</f>
        <v>Е-420с</v>
      </c>
    </row>
    <row r="538" spans="1:26" s="154" customFormat="1" ht="30" hidden="1">
      <c r="A538" s="432" t="s">
        <v>758</v>
      </c>
      <c r="B538" s="416"/>
      <c r="C538" s="415"/>
      <c r="D538" s="326"/>
      <c r="E538" s="326"/>
      <c r="F538" s="288">
        <f t="shared" si="79"/>
        <v>0</v>
      </c>
      <c r="G538" s="289">
        <f t="shared" si="80"/>
        <v>0</v>
      </c>
      <c r="H538" s="288">
        <f>(M538*Титул!BC$19)+(O538*Титул!BD$19)+(Q538*Титул!BE$19)+(S538*Титул!BF$19)+(U538*Титул!BG$19)+(W538*Титул!BH$19)</f>
        <v>0</v>
      </c>
      <c r="I538" s="290"/>
      <c r="J538" s="291"/>
      <c r="K538" s="292"/>
      <c r="L538" s="288">
        <f t="shared" si="81"/>
        <v>0</v>
      </c>
      <c r="M538" s="290"/>
      <c r="N538" s="291"/>
      <c r="O538" s="291"/>
      <c r="P538" s="291"/>
      <c r="Q538" s="291"/>
      <c r="R538" s="291"/>
      <c r="S538" s="291"/>
      <c r="T538" s="291"/>
      <c r="U538" s="291"/>
      <c r="V538" s="291"/>
      <c r="W538" s="291"/>
      <c r="X538" s="291"/>
      <c r="Y538" s="323"/>
      <c r="Z538" s="195" t="str">
        <f>'Основні дані'!$B$1</f>
        <v>Е-420с</v>
      </c>
    </row>
    <row r="539" spans="1:26" s="154" customFormat="1" ht="30" hidden="1">
      <c r="A539" s="432" t="s">
        <v>759</v>
      </c>
      <c r="B539" s="417"/>
      <c r="C539" s="415"/>
      <c r="D539" s="326"/>
      <c r="E539" s="326"/>
      <c r="F539" s="288">
        <f t="shared" si="79"/>
        <v>0</v>
      </c>
      <c r="G539" s="289">
        <f t="shared" si="80"/>
        <v>0</v>
      </c>
      <c r="H539" s="288">
        <f>(M539*Титул!BC$19)+(O539*Титул!BD$19)+(Q539*Титул!BE$19)+(S539*Титул!BF$19)+(U539*Титул!BG$19)+(W539*Титул!BH$19)</f>
        <v>0</v>
      </c>
      <c r="I539" s="290"/>
      <c r="J539" s="291"/>
      <c r="K539" s="292"/>
      <c r="L539" s="288">
        <f t="shared" si="81"/>
        <v>0</v>
      </c>
      <c r="M539" s="290"/>
      <c r="N539" s="291"/>
      <c r="O539" s="291"/>
      <c r="P539" s="291"/>
      <c r="Q539" s="291"/>
      <c r="R539" s="291"/>
      <c r="S539" s="291"/>
      <c r="T539" s="291"/>
      <c r="U539" s="291"/>
      <c r="V539" s="291"/>
      <c r="W539" s="291"/>
      <c r="X539" s="291"/>
      <c r="Y539" s="323"/>
      <c r="Z539" s="195" t="str">
        <f>'Основні дані'!$B$1</f>
        <v>Е-420с</v>
      </c>
    </row>
    <row r="540" spans="1:26" s="154" customFormat="1" ht="30" hidden="1">
      <c r="A540" s="432" t="s">
        <v>760</v>
      </c>
      <c r="B540" s="418"/>
      <c r="C540" s="415"/>
      <c r="D540" s="327"/>
      <c r="E540" s="326"/>
      <c r="F540" s="288">
        <f t="shared" si="79"/>
        <v>0</v>
      </c>
      <c r="G540" s="289">
        <f t="shared" si="80"/>
        <v>0</v>
      </c>
      <c r="H540" s="288">
        <f>(M540*Титул!BC$19)+(O540*Титул!BD$19)+(Q540*Титул!BE$19)+(S540*Титул!BF$19)+(U540*Титул!BG$19)+(W540*Титул!BH$19)</f>
        <v>0</v>
      </c>
      <c r="I540" s="290"/>
      <c r="J540" s="291"/>
      <c r="K540" s="292"/>
      <c r="L540" s="288">
        <f t="shared" si="81"/>
        <v>0</v>
      </c>
      <c r="M540" s="290"/>
      <c r="N540" s="291"/>
      <c r="O540" s="291"/>
      <c r="P540" s="291"/>
      <c r="Q540" s="291"/>
      <c r="R540" s="291"/>
      <c r="S540" s="291"/>
      <c r="T540" s="291"/>
      <c r="U540" s="291"/>
      <c r="V540" s="291"/>
      <c r="W540" s="291"/>
      <c r="X540" s="291"/>
      <c r="Y540" s="323"/>
      <c r="Z540" s="195" t="str">
        <f>'Основні дані'!$B$1</f>
        <v>Е-420с</v>
      </c>
    </row>
    <row r="541" spans="1:26" s="154" customFormat="1" ht="30" hidden="1">
      <c r="A541" s="432" t="s">
        <v>761</v>
      </c>
      <c r="B541" s="418"/>
      <c r="C541" s="415"/>
      <c r="D541" s="327"/>
      <c r="E541" s="326"/>
      <c r="F541" s="288">
        <f t="shared" si="79"/>
        <v>0</v>
      </c>
      <c r="G541" s="289">
        <f t="shared" si="80"/>
        <v>0</v>
      </c>
      <c r="H541" s="288">
        <f>(M541*Титул!BC$19)+(O541*Титул!BD$19)+(Q541*Титул!BE$19)+(S541*Титул!BF$19)+(U541*Титул!BG$19)+(W541*Титул!BH$19)</f>
        <v>0</v>
      </c>
      <c r="I541" s="290"/>
      <c r="J541" s="291"/>
      <c r="K541" s="292"/>
      <c r="L541" s="288">
        <f t="shared" si="81"/>
        <v>0</v>
      </c>
      <c r="M541" s="290"/>
      <c r="N541" s="291"/>
      <c r="O541" s="291"/>
      <c r="P541" s="291"/>
      <c r="Q541" s="291"/>
      <c r="R541" s="291"/>
      <c r="S541" s="291"/>
      <c r="T541" s="291"/>
      <c r="U541" s="291"/>
      <c r="V541" s="291"/>
      <c r="W541" s="291"/>
      <c r="X541" s="291"/>
      <c r="Y541" s="323"/>
      <c r="Z541" s="195" t="str">
        <f>'Основні дані'!$B$1</f>
        <v>Е-420с</v>
      </c>
    </row>
    <row r="542" spans="1:26" s="154" customFormat="1" ht="30" hidden="1">
      <c r="A542" s="432" t="s">
        <v>762</v>
      </c>
      <c r="B542" s="480"/>
      <c r="C542" s="481"/>
      <c r="D542" s="482"/>
      <c r="E542" s="483"/>
      <c r="F542" s="301">
        <f t="shared" si="79"/>
        <v>0</v>
      </c>
      <c r="G542" s="302">
        <f t="shared" si="80"/>
        <v>0</v>
      </c>
      <c r="H542" s="301">
        <f>(M542*Титул!BC$19)+(O542*Титул!BD$19)+(Q542*Титул!BE$19)+(S542*Титул!BF$19)+(U542*Титул!BG$19)+(W542*Титул!BH$19)</f>
        <v>0</v>
      </c>
      <c r="I542" s="293"/>
      <c r="J542" s="294"/>
      <c r="K542" s="295"/>
      <c r="L542" s="301">
        <f t="shared" si="81"/>
        <v>0</v>
      </c>
      <c r="M542" s="293"/>
      <c r="N542" s="294"/>
      <c r="O542" s="294"/>
      <c r="P542" s="294"/>
      <c r="Q542" s="294"/>
      <c r="R542" s="294"/>
      <c r="S542" s="294"/>
      <c r="T542" s="294"/>
      <c r="U542" s="294"/>
      <c r="V542" s="294"/>
      <c r="W542" s="294"/>
      <c r="X542" s="294"/>
      <c r="Y542" s="324"/>
      <c r="Z542" s="195" t="str">
        <f>'Основні дані'!$B$1</f>
        <v>Е-420с</v>
      </c>
    </row>
    <row r="543" spans="1:26" s="487" customFormat="1" ht="28.5" hidden="1" thickBot="1">
      <c r="A543" s="484"/>
      <c r="B543" s="500" t="s">
        <v>32</v>
      </c>
      <c r="C543" s="494"/>
      <c r="D543" s="499" t="s">
        <v>811</v>
      </c>
      <c r="E543" s="495"/>
      <c r="F543" s="489">
        <f t="shared" si="79"/>
        <v>6</v>
      </c>
      <c r="G543" s="490">
        <f t="shared" si="80"/>
        <v>180</v>
      </c>
      <c r="H543" s="490">
        <f>(M543*Титул!BC$19)+(O543*Титул!BD$19)+(Q543*Титул!BE$19)+(S543*Титул!BF$19)+(U543*Титул!BG$19)+(W543*Титул!BH$19)</f>
        <v>0</v>
      </c>
      <c r="I543" s="490"/>
      <c r="J543" s="490"/>
      <c r="K543" s="490"/>
      <c r="L543" s="490">
        <f t="shared" si="81"/>
        <v>180</v>
      </c>
      <c r="M543" s="490"/>
      <c r="N543" s="490">
        <f>Титул!$BC$21*1.5</f>
        <v>0</v>
      </c>
      <c r="O543" s="490"/>
      <c r="P543" s="490">
        <f>Титул!$BD$21*1.5</f>
        <v>0</v>
      </c>
      <c r="Q543" s="490"/>
      <c r="R543" s="490">
        <f>Титул!$BE$21*1.5</f>
        <v>0</v>
      </c>
      <c r="S543" s="490"/>
      <c r="T543" s="490">
        <f>Титул!$BF$21*1.5</f>
        <v>0</v>
      </c>
      <c r="U543" s="490"/>
      <c r="V543" s="490">
        <f>Титул!$BG$21*1.5</f>
        <v>0</v>
      </c>
      <c r="W543" s="490"/>
      <c r="X543" s="490">
        <f>Титул!$BH$21*1.5</f>
        <v>6</v>
      </c>
      <c r="Y543" s="485"/>
      <c r="Z543" s="486" t="str">
        <f>'Основні дані'!$B$1</f>
        <v>Е-420с</v>
      </c>
    </row>
    <row r="544" spans="1:26" s="154" customFormat="1" ht="28.5" hidden="1" thickBot="1">
      <c r="A544" s="265"/>
      <c r="B544" s="501" t="s">
        <v>113</v>
      </c>
      <c r="C544" s="496"/>
      <c r="D544" s="496"/>
      <c r="E544" s="497"/>
      <c r="F544" s="492">
        <f t="shared" si="79"/>
        <v>6</v>
      </c>
      <c r="G544" s="492">
        <f t="shared" si="80"/>
        <v>180</v>
      </c>
      <c r="H544" s="492"/>
      <c r="I544" s="492"/>
      <c r="J544" s="492"/>
      <c r="K544" s="492"/>
      <c r="L544" s="492">
        <f>IF(G544-H544=G544-I544-J544-K544,G544-H544,"!ОШИБКА!")</f>
        <v>180</v>
      </c>
      <c r="M544" s="492"/>
      <c r="N544" s="492"/>
      <c r="O544" s="492"/>
      <c r="P544" s="492"/>
      <c r="Q544" s="492"/>
      <c r="R544" s="492"/>
      <c r="S544" s="492"/>
      <c r="T544" s="492"/>
      <c r="U544" s="492"/>
      <c r="V544" s="492"/>
      <c r="W544" s="492"/>
      <c r="X544" s="492">
        <f>Титул!$AS$36+Титул!$AS$37</f>
        <v>6</v>
      </c>
      <c r="Y544" s="363"/>
      <c r="Z544" s="195" t="str">
        <f>'Основні дані'!$B$1</f>
        <v>Е-420с</v>
      </c>
    </row>
    <row r="545" spans="1:26" s="154" customFormat="1" ht="28.5" thickBot="1">
      <c r="A545" s="467" t="s">
        <v>763</v>
      </c>
      <c r="B545" s="526" t="s">
        <v>216</v>
      </c>
      <c r="C545" s="527"/>
      <c r="D545" s="527"/>
      <c r="E545" s="528"/>
      <c r="F545" s="529">
        <f aca="true" t="shared" si="82" ref="F545:X545">SUM(F546:F548)</f>
        <v>12</v>
      </c>
      <c r="G545" s="529">
        <f t="shared" si="82"/>
        <v>360</v>
      </c>
      <c r="H545" s="529">
        <f t="shared" si="82"/>
        <v>96</v>
      </c>
      <c r="I545" s="529">
        <f t="shared" si="82"/>
        <v>0</v>
      </c>
      <c r="J545" s="529">
        <f t="shared" si="82"/>
        <v>0</v>
      </c>
      <c r="K545" s="529">
        <f t="shared" si="82"/>
        <v>0</v>
      </c>
      <c r="L545" s="529">
        <f t="shared" si="82"/>
        <v>264</v>
      </c>
      <c r="M545" s="529">
        <f t="shared" si="82"/>
        <v>0</v>
      </c>
      <c r="N545" s="529">
        <f t="shared" si="82"/>
        <v>0</v>
      </c>
      <c r="O545" s="529">
        <f t="shared" si="82"/>
        <v>0</v>
      </c>
      <c r="P545" s="529">
        <f t="shared" si="82"/>
        <v>0</v>
      </c>
      <c r="Q545" s="529">
        <f t="shared" si="82"/>
        <v>2</v>
      </c>
      <c r="R545" s="529">
        <f t="shared" si="82"/>
        <v>4</v>
      </c>
      <c r="S545" s="529">
        <f t="shared" si="82"/>
        <v>2</v>
      </c>
      <c r="T545" s="529">
        <f t="shared" si="82"/>
        <v>4</v>
      </c>
      <c r="U545" s="529">
        <f t="shared" si="82"/>
        <v>2</v>
      </c>
      <c r="V545" s="529">
        <f t="shared" si="82"/>
        <v>4</v>
      </c>
      <c r="W545" s="529">
        <f t="shared" si="82"/>
        <v>0</v>
      </c>
      <c r="X545" s="529">
        <f t="shared" si="82"/>
        <v>0</v>
      </c>
      <c r="Y545" s="362"/>
      <c r="Z545" s="195" t="str">
        <f>'Основні дані'!$B$1</f>
        <v>Е-420с</v>
      </c>
    </row>
    <row r="546" spans="1:26" s="154" customFormat="1" ht="27.75">
      <c r="A546" s="432" t="s">
        <v>764</v>
      </c>
      <c r="B546" s="530" t="s">
        <v>217</v>
      </c>
      <c r="C546" s="326"/>
      <c r="D546" s="326" t="s">
        <v>812</v>
      </c>
      <c r="E546" s="326"/>
      <c r="F546" s="296">
        <f>N546+P546+R546+T546+V546+X546</f>
        <v>4</v>
      </c>
      <c r="G546" s="297">
        <f>F546*30</f>
        <v>120</v>
      </c>
      <c r="H546" s="296">
        <f>(M546*Титул!BC$19)+(O546*Титул!BD$19)+(Q546*Титул!BE$19)+(S546*Титул!BF$19)+(U546*Титул!BG$19)+(W546*Титул!BH$19)</f>
        <v>32</v>
      </c>
      <c r="I546" s="298"/>
      <c r="J546" s="299"/>
      <c r="K546" s="300"/>
      <c r="L546" s="296">
        <f>G546-H546</f>
        <v>88</v>
      </c>
      <c r="M546" s="298"/>
      <c r="N546" s="299"/>
      <c r="O546" s="299"/>
      <c r="P546" s="299"/>
      <c r="Q546" s="299">
        <v>2</v>
      </c>
      <c r="R546" s="299">
        <v>4</v>
      </c>
      <c r="S546" s="299"/>
      <c r="T546" s="299"/>
      <c r="U546" s="299"/>
      <c r="V546" s="299"/>
      <c r="W546" s="299"/>
      <c r="X546" s="299"/>
      <c r="Y546" s="322"/>
      <c r="Z546" s="195" t="str">
        <f>'Основні дані'!$B$1</f>
        <v>Е-420с</v>
      </c>
    </row>
    <row r="547" spans="1:26" s="154" customFormat="1" ht="27.75">
      <c r="A547" s="432" t="s">
        <v>765</v>
      </c>
      <c r="B547" s="531" t="s">
        <v>218</v>
      </c>
      <c r="C547" s="326"/>
      <c r="D547" s="326" t="s">
        <v>813</v>
      </c>
      <c r="E547" s="326"/>
      <c r="F547" s="288">
        <f>N547+P547+R547+T547+V547+X547</f>
        <v>4</v>
      </c>
      <c r="G547" s="289">
        <f>F547*30</f>
        <v>120</v>
      </c>
      <c r="H547" s="288">
        <f>(M547*Титул!BC$19)+(O547*Титул!BD$19)+(Q547*Титул!BE$19)+(S547*Титул!BF$19)+(U547*Титул!BG$19)+(W547*Титул!BH$19)</f>
        <v>32</v>
      </c>
      <c r="I547" s="290"/>
      <c r="J547" s="291"/>
      <c r="K547" s="292"/>
      <c r="L547" s="296">
        <f>G547-H547</f>
        <v>88</v>
      </c>
      <c r="M547" s="298"/>
      <c r="N547" s="299"/>
      <c r="O547" s="299"/>
      <c r="P547" s="299"/>
      <c r="Q547" s="299"/>
      <c r="R547" s="299"/>
      <c r="S547" s="299">
        <v>2</v>
      </c>
      <c r="T547" s="299">
        <v>4</v>
      </c>
      <c r="U547" s="299"/>
      <c r="V547" s="299"/>
      <c r="W547" s="299"/>
      <c r="X547" s="299"/>
      <c r="Y547" s="322"/>
      <c r="Z547" s="195" t="str">
        <f>'Основні дані'!$B$1</f>
        <v>Е-420с</v>
      </c>
    </row>
    <row r="548" spans="1:26" s="154" customFormat="1" ht="28.5" thickBot="1">
      <c r="A548" s="432" t="s">
        <v>766</v>
      </c>
      <c r="B548" s="531" t="s">
        <v>219</v>
      </c>
      <c r="C548" s="326"/>
      <c r="D548" s="326" t="s">
        <v>814</v>
      </c>
      <c r="E548" s="326"/>
      <c r="F548" s="288">
        <f>N548+P548+R548+T548+V548+X548</f>
        <v>4</v>
      </c>
      <c r="G548" s="289">
        <f>F548*30</f>
        <v>120</v>
      </c>
      <c r="H548" s="288">
        <f>(M548*Титул!BC$19)+(O548*Титул!BD$19)+(Q548*Титул!BE$19)+(S548*Титул!BF$19)+(U548*Титул!BG$19)+(W548*Титул!BH$19)</f>
        <v>32</v>
      </c>
      <c r="I548" s="290"/>
      <c r="J548" s="291"/>
      <c r="K548" s="292"/>
      <c r="L548" s="296">
        <f>G548-H548</f>
        <v>88</v>
      </c>
      <c r="M548" s="298"/>
      <c r="N548" s="299"/>
      <c r="O548" s="299"/>
      <c r="P548" s="299"/>
      <c r="Q548" s="299"/>
      <c r="R548" s="299"/>
      <c r="S548" s="299"/>
      <c r="T548" s="299"/>
      <c r="U548" s="299">
        <v>2</v>
      </c>
      <c r="V548" s="299">
        <v>4</v>
      </c>
      <c r="W548" s="299"/>
      <c r="X548" s="299"/>
      <c r="Y548" s="322"/>
      <c r="Z548" s="195" t="str">
        <f>'Основні дані'!$B$1</f>
        <v>Е-420с</v>
      </c>
    </row>
    <row r="549" spans="1:26" s="267" customFormat="1" ht="27.75" customHeight="1" thickBot="1">
      <c r="A549" s="266"/>
      <c r="B549" s="818" t="s">
        <v>69</v>
      </c>
      <c r="C549" s="819"/>
      <c r="D549" s="819"/>
      <c r="E549" s="820"/>
      <c r="F549" s="303">
        <f aca="true" t="shared" si="83" ref="F549:X549">F95+F54+F12</f>
        <v>93</v>
      </c>
      <c r="G549" s="303">
        <f t="shared" si="83"/>
        <v>2790</v>
      </c>
      <c r="H549" s="303">
        <f t="shared" si="83"/>
        <v>1044</v>
      </c>
      <c r="I549" s="303">
        <f t="shared" si="83"/>
        <v>384</v>
      </c>
      <c r="J549" s="303">
        <f t="shared" si="83"/>
        <v>128</v>
      </c>
      <c r="K549" s="303">
        <f t="shared" si="83"/>
        <v>436</v>
      </c>
      <c r="L549" s="303">
        <f t="shared" si="83"/>
        <v>1746</v>
      </c>
      <c r="M549" s="303">
        <f t="shared" si="83"/>
        <v>18</v>
      </c>
      <c r="N549" s="303">
        <f t="shared" si="83"/>
        <v>19</v>
      </c>
      <c r="O549" s="303">
        <f t="shared" si="83"/>
        <v>17</v>
      </c>
      <c r="P549" s="303">
        <f t="shared" si="83"/>
        <v>21</v>
      </c>
      <c r="Q549" s="303">
        <f t="shared" si="83"/>
        <v>11</v>
      </c>
      <c r="R549" s="303">
        <f t="shared" si="83"/>
        <v>14</v>
      </c>
      <c r="S549" s="303">
        <f t="shared" si="83"/>
        <v>12</v>
      </c>
      <c r="T549" s="303">
        <f t="shared" si="83"/>
        <v>16</v>
      </c>
      <c r="U549" s="303">
        <f t="shared" si="83"/>
        <v>6</v>
      </c>
      <c r="V549" s="303">
        <f t="shared" si="83"/>
        <v>9</v>
      </c>
      <c r="W549" s="303">
        <f t="shared" si="83"/>
        <v>2</v>
      </c>
      <c r="X549" s="303">
        <f t="shared" si="83"/>
        <v>14</v>
      </c>
      <c r="Y549" s="413"/>
      <c r="Z549" s="195" t="str">
        <f>'Основні дані'!$B$1</f>
        <v>Е-420с</v>
      </c>
    </row>
    <row r="550" spans="1:26" s="154" customFormat="1" ht="27.75" customHeight="1" thickBot="1">
      <c r="A550" s="193"/>
      <c r="B550" s="270" t="s">
        <v>136</v>
      </c>
      <c r="C550" s="271"/>
      <c r="D550" s="271" t="s">
        <v>815</v>
      </c>
      <c r="E550" s="272"/>
      <c r="F550" s="288">
        <f>N550+P550+R550+T550+V550+X550</f>
        <v>19</v>
      </c>
      <c r="G550" s="289">
        <f>F550*30</f>
        <v>570</v>
      </c>
      <c r="H550" s="288">
        <v>432</v>
      </c>
      <c r="I550" s="304"/>
      <c r="J550" s="305"/>
      <c r="K550" s="306">
        <f>H550</f>
        <v>432</v>
      </c>
      <c r="L550" s="288">
        <f>IF(H550=I550+J550+K550,G550-H550,"!ОШИБКА!")</f>
        <v>138</v>
      </c>
      <c r="M550" s="318"/>
      <c r="N550" s="319"/>
      <c r="O550" s="319"/>
      <c r="P550" s="319"/>
      <c r="Q550" s="319"/>
      <c r="R550" s="319">
        <v>5</v>
      </c>
      <c r="S550" s="319"/>
      <c r="T550" s="319">
        <v>5</v>
      </c>
      <c r="U550" s="319"/>
      <c r="V550" s="319">
        <v>5</v>
      </c>
      <c r="W550" s="319"/>
      <c r="X550" s="319">
        <v>4</v>
      </c>
      <c r="Y550" s="454">
        <v>110</v>
      </c>
      <c r="Z550" s="195" t="str">
        <f>'Основні дані'!$B$1</f>
        <v>Е-420с</v>
      </c>
    </row>
    <row r="551" spans="1:26" s="154" customFormat="1" ht="27.75" customHeight="1" thickBot="1">
      <c r="A551" s="773"/>
      <c r="B551" s="812" t="s">
        <v>70</v>
      </c>
      <c r="C551" s="813"/>
      <c r="D551" s="813"/>
      <c r="E551" s="813"/>
      <c r="F551" s="813"/>
      <c r="G551" s="813"/>
      <c r="H551" s="813"/>
      <c r="I551" s="813"/>
      <c r="J551" s="813"/>
      <c r="K551" s="813"/>
      <c r="L551" s="814"/>
      <c r="M551" s="779">
        <f>M549</f>
        <v>18</v>
      </c>
      <c r="N551" s="780"/>
      <c r="O551" s="779">
        <f>O549</f>
        <v>17</v>
      </c>
      <c r="P551" s="780"/>
      <c r="Q551" s="779">
        <f>Q549</f>
        <v>11</v>
      </c>
      <c r="R551" s="780"/>
      <c r="S551" s="779">
        <f>S549</f>
        <v>12</v>
      </c>
      <c r="T551" s="780"/>
      <c r="U551" s="779">
        <f>U549</f>
        <v>6</v>
      </c>
      <c r="V551" s="780"/>
      <c r="W551" s="779">
        <f>W549</f>
        <v>2</v>
      </c>
      <c r="X551" s="780"/>
      <c r="Y551" s="412"/>
      <c r="Z551" s="195" t="str">
        <f>'Основні дані'!$B$1</f>
        <v>Е-420с</v>
      </c>
    </row>
    <row r="552" spans="1:26" s="154" customFormat="1" ht="27.75" customHeight="1" thickBot="1">
      <c r="A552" s="773"/>
      <c r="B552" s="812" t="s">
        <v>71</v>
      </c>
      <c r="C552" s="813"/>
      <c r="D552" s="813"/>
      <c r="E552" s="813"/>
      <c r="F552" s="813"/>
      <c r="G552" s="813"/>
      <c r="H552" s="813"/>
      <c r="I552" s="813"/>
      <c r="J552" s="813"/>
      <c r="K552" s="813"/>
      <c r="L552" s="814"/>
      <c r="M552" s="777"/>
      <c r="N552" s="778"/>
      <c r="O552" s="777"/>
      <c r="P552" s="778"/>
      <c r="Q552" s="777"/>
      <c r="R552" s="778"/>
      <c r="S552" s="777"/>
      <c r="T552" s="778"/>
      <c r="U552" s="777"/>
      <c r="V552" s="778"/>
      <c r="W552" s="777"/>
      <c r="X552" s="778"/>
      <c r="Y552" s="412"/>
      <c r="Z552" s="195" t="str">
        <f>'Основні дані'!$B$1</f>
        <v>Е-420с</v>
      </c>
    </row>
    <row r="553" spans="1:26" s="154" customFormat="1" ht="27.75" customHeight="1" thickBot="1">
      <c r="A553" s="773"/>
      <c r="B553" s="812" t="s">
        <v>72</v>
      </c>
      <c r="C553" s="813"/>
      <c r="D553" s="813"/>
      <c r="E553" s="813"/>
      <c r="F553" s="813"/>
      <c r="G553" s="813"/>
      <c r="H553" s="813"/>
      <c r="I553" s="813"/>
      <c r="J553" s="813"/>
      <c r="K553" s="813"/>
      <c r="L553" s="814"/>
      <c r="M553" s="777"/>
      <c r="N553" s="778"/>
      <c r="O553" s="777"/>
      <c r="P553" s="778"/>
      <c r="Q553" s="777"/>
      <c r="R553" s="778"/>
      <c r="S553" s="777"/>
      <c r="T553" s="778"/>
      <c r="U553" s="777"/>
      <c r="V553" s="778"/>
      <c r="W553" s="777"/>
      <c r="X553" s="778"/>
      <c r="Y553" s="412"/>
      <c r="Z553" s="195" t="str">
        <f>'Основні дані'!$B$1</f>
        <v>Е-420с</v>
      </c>
    </row>
    <row r="554" spans="1:26" s="154" customFormat="1" ht="27.75" customHeight="1" thickBot="1">
      <c r="A554" s="773"/>
      <c r="B554" s="812" t="s">
        <v>86</v>
      </c>
      <c r="C554" s="813"/>
      <c r="D554" s="813"/>
      <c r="E554" s="813"/>
      <c r="F554" s="813"/>
      <c r="G554" s="813"/>
      <c r="H554" s="813"/>
      <c r="I554" s="813"/>
      <c r="J554" s="813"/>
      <c r="K554" s="813"/>
      <c r="L554" s="814"/>
      <c r="M554" s="810"/>
      <c r="N554" s="811"/>
      <c r="O554" s="777"/>
      <c r="P554" s="778"/>
      <c r="Q554" s="777"/>
      <c r="R554" s="778"/>
      <c r="S554" s="777"/>
      <c r="T554" s="778"/>
      <c r="U554" s="777"/>
      <c r="V554" s="778"/>
      <c r="W554" s="777"/>
      <c r="X554" s="778"/>
      <c r="Y554" s="412"/>
      <c r="Z554" s="195" t="str">
        <f>'Основні дані'!$B$1</f>
        <v>Е-420с</v>
      </c>
    </row>
    <row r="555" spans="1:26" s="154" customFormat="1" ht="27.75" customHeight="1" thickBot="1">
      <c r="A555" s="774"/>
      <c r="B555" s="836" t="s">
        <v>220</v>
      </c>
      <c r="C555" s="837"/>
      <c r="D555" s="837"/>
      <c r="E555" s="837"/>
      <c r="F555" s="837"/>
      <c r="G555" s="837"/>
      <c r="H555" s="837"/>
      <c r="I555" s="837"/>
      <c r="J555" s="837"/>
      <c r="K555" s="837"/>
      <c r="L555" s="838"/>
      <c r="M555" s="775">
        <f>COUNT(M13:M53)+COUNT(M55:M94)+COUNT(M98:M124)+COUNT(M546:M548)</f>
        <v>6</v>
      </c>
      <c r="N555" s="776"/>
      <c r="O555" s="775">
        <f>COUNT(O13:O53)+COUNT(O55:O94)+COUNT(O98:O124)+COUNT(O546:O548)</f>
        <v>6</v>
      </c>
      <c r="P555" s="776"/>
      <c r="Q555" s="775">
        <f>COUNT(Q13:Q53)+COUNT(Q55:Q94)+COUNT(Q98:Q124)+COUNT(Q546:Q548)</f>
        <v>4</v>
      </c>
      <c r="R555" s="776"/>
      <c r="S555" s="775">
        <f>COUNT(S13:S53)+COUNT(S55:S94)+COUNT(S98:S124)+COUNT(S546:S548)</f>
        <v>5</v>
      </c>
      <c r="T555" s="776"/>
      <c r="U555" s="775">
        <f>COUNT(U13:U53)+COUNT(U55:U94)+COUNT(U98:U124)+COUNT(U546:U548)</f>
        <v>3</v>
      </c>
      <c r="V555" s="776"/>
      <c r="W555" s="775">
        <f>COUNT(W13:W53)+COUNT(W55:W94)+COUNT(W98:W124)+COUNT(W546:W548)</f>
        <v>1</v>
      </c>
      <c r="X555" s="776"/>
      <c r="Y555" s="412"/>
      <c r="Z555" s="195" t="str">
        <f>'Основні дані'!$B$1</f>
        <v>Е-420с</v>
      </c>
    </row>
    <row r="556" spans="1:26" s="154" customFormat="1" ht="27.75" customHeight="1" thickBot="1">
      <c r="A556" s="134"/>
      <c r="B556" s="410"/>
      <c r="C556" s="409"/>
      <c r="D556" s="409"/>
      <c r="E556" s="409"/>
      <c r="F556" s="409"/>
      <c r="G556" s="409"/>
      <c r="H556" s="409"/>
      <c r="I556" s="410"/>
      <c r="J556" s="410"/>
      <c r="K556" s="410"/>
      <c r="L556" s="410"/>
      <c r="M556" s="255"/>
      <c r="N556" s="255"/>
      <c r="O556" s="411"/>
      <c r="P556" s="411"/>
      <c r="Q556" s="411"/>
      <c r="R556" s="411"/>
      <c r="S556" s="411"/>
      <c r="T556" s="411"/>
      <c r="U556" s="411"/>
      <c r="V556" s="411"/>
      <c r="W556" s="411"/>
      <c r="X556" s="411"/>
      <c r="Y556" s="412"/>
      <c r="Z556" s="195"/>
    </row>
    <row r="557" spans="1:26" s="361" customFormat="1" ht="27.75" customHeight="1" thickBot="1">
      <c r="A557" s="359"/>
      <c r="B557" s="360"/>
      <c r="C557" s="821" t="s">
        <v>59</v>
      </c>
      <c r="D557" s="822"/>
      <c r="E557" s="822"/>
      <c r="F557" s="822"/>
      <c r="G557" s="822"/>
      <c r="H557" s="823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60"/>
      <c r="Z557" s="360"/>
    </row>
    <row r="558" spans="1:26" s="361" customFormat="1" ht="27.75" customHeight="1">
      <c r="A558" s="359"/>
      <c r="B558" s="359"/>
      <c r="C558" s="196" t="s">
        <v>74</v>
      </c>
      <c r="D558" s="830" t="s">
        <v>78</v>
      </c>
      <c r="E558" s="831"/>
      <c r="F558" s="831"/>
      <c r="G558" s="831"/>
      <c r="H558" s="832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60"/>
      <c r="Z558" s="360"/>
    </row>
    <row r="559" spans="1:26" s="361" customFormat="1" ht="57" customHeight="1">
      <c r="A559" s="359"/>
      <c r="B559" s="359"/>
      <c r="C559" s="191" t="s">
        <v>79</v>
      </c>
      <c r="D559" s="827" t="s">
        <v>80</v>
      </c>
      <c r="E559" s="828"/>
      <c r="F559" s="828"/>
      <c r="G559" s="828"/>
      <c r="H559" s="82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60"/>
      <c r="Z559" s="360"/>
    </row>
    <row r="560" spans="1:26" s="361" customFormat="1" ht="27.75" customHeight="1">
      <c r="A560" s="359"/>
      <c r="B560" s="359"/>
      <c r="C560" s="191" t="s">
        <v>73</v>
      </c>
      <c r="D560" s="824" t="s">
        <v>81</v>
      </c>
      <c r="E560" s="825"/>
      <c r="F560" s="825"/>
      <c r="G560" s="825"/>
      <c r="H560" s="826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60"/>
      <c r="Z560" s="360"/>
    </row>
    <row r="561" spans="1:26" s="361" customFormat="1" ht="27.75" customHeight="1">
      <c r="A561" s="359"/>
      <c r="B561" s="359"/>
      <c r="C561" s="191" t="s">
        <v>82</v>
      </c>
      <c r="D561" s="824" t="s">
        <v>87</v>
      </c>
      <c r="E561" s="825"/>
      <c r="F561" s="825"/>
      <c r="G561" s="825"/>
      <c r="H561" s="826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60"/>
      <c r="Z561" s="360"/>
    </row>
    <row r="562" spans="1:26" s="361" customFormat="1" ht="27.75" customHeight="1" thickBot="1">
      <c r="A562" s="359"/>
      <c r="B562" s="359"/>
      <c r="C562" s="192" t="s">
        <v>83</v>
      </c>
      <c r="D562" s="815" t="s">
        <v>88</v>
      </c>
      <c r="E562" s="816"/>
      <c r="F562" s="816"/>
      <c r="G562" s="816"/>
      <c r="H562" s="817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60"/>
      <c r="Z562" s="360"/>
    </row>
    <row r="563" spans="1:26" s="154" customFormat="1" ht="27.75" customHeight="1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5"/>
      <c r="Z563" s="195"/>
    </row>
    <row r="564" spans="1:19" s="198" customFormat="1" ht="27.75" customHeight="1">
      <c r="A564" s="254"/>
      <c r="B564" s="254"/>
      <c r="C564" s="255" t="s">
        <v>230</v>
      </c>
      <c r="D564" s="255"/>
      <c r="E564" s="255"/>
      <c r="F564" s="255"/>
      <c r="G564" s="255"/>
      <c r="H564" s="255"/>
      <c r="I564" s="254"/>
      <c r="J564" s="254"/>
      <c r="K564" s="254"/>
      <c r="L564" s="254"/>
      <c r="M564" s="254"/>
      <c r="N564" s="254"/>
      <c r="O564" s="254"/>
      <c r="P564" s="254"/>
      <c r="Q564" s="203"/>
      <c r="R564" s="203"/>
      <c r="S564" s="452"/>
    </row>
    <row r="565" spans="1:19" s="198" customFormat="1" ht="27.75" customHeight="1">
      <c r="A565" s="254"/>
      <c r="B565" s="254"/>
      <c r="C565" s="255" t="s">
        <v>840</v>
      </c>
      <c r="D565" s="255"/>
      <c r="E565" s="255"/>
      <c r="F565" s="255"/>
      <c r="G565" s="255"/>
      <c r="H565" s="255"/>
      <c r="I565" s="254"/>
      <c r="J565" s="254"/>
      <c r="K565" s="254"/>
      <c r="L565" s="254"/>
      <c r="M565" s="254"/>
      <c r="N565" s="254"/>
      <c r="O565" s="254"/>
      <c r="P565" s="254"/>
      <c r="Q565" s="203"/>
      <c r="R565" s="203"/>
      <c r="S565" s="452"/>
    </row>
    <row r="566" spans="1:19" s="198" customFormat="1" ht="27.75" customHeight="1">
      <c r="A566" s="254"/>
      <c r="B566" s="254"/>
      <c r="C566" s="254"/>
      <c r="D566" s="254"/>
      <c r="E566" s="254"/>
      <c r="F566" s="254"/>
      <c r="G566" s="254"/>
      <c r="H566" s="254"/>
      <c r="I566" s="254"/>
      <c r="J566" s="254"/>
      <c r="K566" s="254"/>
      <c r="L566" s="254"/>
      <c r="M566" s="254"/>
      <c r="N566" s="254"/>
      <c r="O566" s="254"/>
      <c r="P566" s="254"/>
      <c r="Q566" s="203"/>
      <c r="R566" s="203"/>
      <c r="S566" s="452"/>
    </row>
    <row r="567" spans="1:29" s="198" customFormat="1" ht="63.75" customHeight="1">
      <c r="A567" s="254"/>
      <c r="B567" s="557" t="s">
        <v>231</v>
      </c>
      <c r="C567" s="844" t="s">
        <v>226</v>
      </c>
      <c r="D567" s="844"/>
      <c r="E567" s="844"/>
      <c r="F567" s="844"/>
      <c r="G567" s="844"/>
      <c r="H567" s="641"/>
      <c r="I567" s="254"/>
      <c r="J567" s="848" t="s">
        <v>837</v>
      </c>
      <c r="K567" s="849"/>
      <c r="L567" s="849"/>
      <c r="M567" s="849"/>
      <c r="N567" s="849"/>
      <c r="O567" s="849"/>
      <c r="P567" s="850" t="s">
        <v>227</v>
      </c>
      <c r="Q567" s="641"/>
      <c r="R567" s="641"/>
      <c r="S567" s="641"/>
      <c r="T567" s="641"/>
      <c r="U567" s="641"/>
      <c r="V567" s="641"/>
      <c r="W567" s="641"/>
      <c r="X567" s="641"/>
      <c r="Y567" s="254"/>
      <c r="Z567" s="254"/>
      <c r="AA567" s="254"/>
      <c r="AB567" s="254"/>
      <c r="AC567" s="203"/>
    </row>
    <row r="568" spans="1:29" s="198" customFormat="1" ht="60.75" customHeight="1">
      <c r="A568" s="254"/>
      <c r="B568" s="572"/>
      <c r="C568" s="847" t="s">
        <v>228</v>
      </c>
      <c r="D568" s="847"/>
      <c r="E568" s="847"/>
      <c r="F568" s="847"/>
      <c r="G568" s="847"/>
      <c r="H568" s="254"/>
      <c r="I568" s="254"/>
      <c r="J568" s="573"/>
      <c r="K568" s="573"/>
      <c r="L568" s="573"/>
      <c r="M568" s="573"/>
      <c r="N568" s="573"/>
      <c r="O568" s="573"/>
      <c r="P568" s="842" t="s">
        <v>228</v>
      </c>
      <c r="Q568" s="843"/>
      <c r="R568" s="843"/>
      <c r="S568" s="843"/>
      <c r="T568" s="843"/>
      <c r="U568" s="843"/>
      <c r="V568" s="843"/>
      <c r="W568" s="843"/>
      <c r="X568" s="843"/>
      <c r="Y568" s="254"/>
      <c r="Z568" s="254"/>
      <c r="AA568" s="254"/>
      <c r="AB568" s="254"/>
      <c r="AC568" s="203"/>
    </row>
    <row r="569" spans="1:29" s="198" customFormat="1" ht="39.75" customHeight="1" hidden="1">
      <c r="A569" s="254"/>
      <c r="B569" s="572"/>
      <c r="C569" s="255"/>
      <c r="D569" s="255"/>
      <c r="E569" s="254"/>
      <c r="F569" s="254"/>
      <c r="G569" s="254"/>
      <c r="H569" s="254"/>
      <c r="I569" s="254"/>
      <c r="J569" s="573"/>
      <c r="K569" s="573"/>
      <c r="L569" s="573"/>
      <c r="M569" s="573"/>
      <c r="N569" s="573"/>
      <c r="O569" s="573"/>
      <c r="P569" s="254"/>
      <c r="Q569" s="254"/>
      <c r="R569" s="254"/>
      <c r="S569" s="254"/>
      <c r="T569" s="254"/>
      <c r="U569" s="254"/>
      <c r="V569" s="254"/>
      <c r="W569" s="254"/>
      <c r="X569" s="254"/>
      <c r="Y569" s="254"/>
      <c r="Z569" s="254"/>
      <c r="AA569" s="254"/>
      <c r="AB569" s="254"/>
      <c r="AC569" s="203"/>
    </row>
    <row r="570" spans="1:29" s="198" customFormat="1" ht="39.75" customHeight="1">
      <c r="A570" s="254"/>
      <c r="B570" s="557" t="s">
        <v>229</v>
      </c>
      <c r="C570" s="844" t="s">
        <v>226</v>
      </c>
      <c r="D570" s="844"/>
      <c r="E570" s="844"/>
      <c r="F570" s="844"/>
      <c r="G570" s="844"/>
      <c r="H570" s="641"/>
      <c r="I570" s="254"/>
      <c r="J570" s="845" t="s">
        <v>76</v>
      </c>
      <c r="K570" s="846"/>
      <c r="L570" s="846"/>
      <c r="M570" s="846"/>
      <c r="N570" s="846"/>
      <c r="O570" s="846"/>
      <c r="P570" s="850" t="s">
        <v>227</v>
      </c>
      <c r="Q570" s="641"/>
      <c r="R570" s="641"/>
      <c r="S570" s="641"/>
      <c r="T570" s="641"/>
      <c r="U570" s="641"/>
      <c r="V570" s="641"/>
      <c r="W570" s="641"/>
      <c r="X570" s="641"/>
      <c r="Y570" s="254"/>
      <c r="Z570" s="254"/>
      <c r="AA570" s="254"/>
      <c r="AB570" s="254"/>
      <c r="AC570" s="203"/>
    </row>
    <row r="571" spans="1:29" s="198" customFormat="1" ht="39.75" customHeight="1">
      <c r="A571" s="254"/>
      <c r="B571" s="575"/>
      <c r="C571" s="847" t="s">
        <v>228</v>
      </c>
      <c r="D571" s="847"/>
      <c r="E571" s="847"/>
      <c r="F571" s="847"/>
      <c r="G571" s="847"/>
      <c r="H571" s="254"/>
      <c r="I571" s="254"/>
      <c r="J571" s="573"/>
      <c r="K571" s="573"/>
      <c r="L571" s="573"/>
      <c r="M571" s="573"/>
      <c r="N571" s="573"/>
      <c r="O571" s="573"/>
      <c r="P571" s="842" t="s">
        <v>228</v>
      </c>
      <c r="Q571" s="843"/>
      <c r="R571" s="843"/>
      <c r="S571" s="843"/>
      <c r="T571" s="843"/>
      <c r="U571" s="843"/>
      <c r="V571" s="843"/>
      <c r="W571" s="843"/>
      <c r="X571" s="843"/>
      <c r="Y571" s="254"/>
      <c r="Z571" s="254"/>
      <c r="AA571" s="254"/>
      <c r="AB571" s="254"/>
      <c r="AC571" s="203"/>
    </row>
    <row r="572" spans="1:23" s="453" customFormat="1" ht="39.75" customHeight="1">
      <c r="A572" s="503"/>
      <c r="B572" s="576"/>
      <c r="C572" s="503"/>
      <c r="D572" s="503"/>
      <c r="E572" s="503"/>
      <c r="F572" s="503"/>
      <c r="G572" s="503"/>
      <c r="H572" s="503"/>
      <c r="I572" s="503"/>
      <c r="J572" s="576"/>
      <c r="K572" s="576"/>
      <c r="L572" s="576"/>
      <c r="M572" s="576"/>
      <c r="N572" s="576"/>
      <c r="O572" s="576"/>
      <c r="P572" s="503"/>
      <c r="Q572" s="503"/>
      <c r="R572" s="503"/>
      <c r="S572" s="503"/>
      <c r="T572" s="503"/>
      <c r="V572" s="203"/>
      <c r="W572" s="452"/>
    </row>
    <row r="573" spans="1:24" s="453" customFormat="1" ht="27.75" customHeight="1">
      <c r="A573" s="503"/>
      <c r="B573" s="572" t="s">
        <v>76</v>
      </c>
      <c r="C573" s="844" t="s">
        <v>226</v>
      </c>
      <c r="D573" s="844"/>
      <c r="E573" s="844"/>
      <c r="F573" s="844"/>
      <c r="G573" s="844"/>
      <c r="H573" s="641"/>
      <c r="I573" s="504"/>
      <c r="J573" s="845" t="s">
        <v>76</v>
      </c>
      <c r="K573" s="846"/>
      <c r="L573" s="846"/>
      <c r="M573" s="846"/>
      <c r="N573" s="846"/>
      <c r="O573" s="846"/>
      <c r="P573" s="850" t="s">
        <v>227</v>
      </c>
      <c r="Q573" s="641"/>
      <c r="R573" s="641"/>
      <c r="S573" s="641"/>
      <c r="T573" s="641"/>
      <c r="U573" s="641"/>
      <c r="V573" s="641"/>
      <c r="W573" s="641"/>
      <c r="X573" s="641"/>
    </row>
    <row r="574" spans="1:24" s="453" customFormat="1" ht="27.75" customHeight="1">
      <c r="A574" s="503"/>
      <c r="B574" s="573"/>
      <c r="C574" s="847" t="s">
        <v>228</v>
      </c>
      <c r="D574" s="847"/>
      <c r="E574" s="847"/>
      <c r="F574" s="847"/>
      <c r="G574" s="847"/>
      <c r="H574" s="505"/>
      <c r="I574" s="506"/>
      <c r="J574" s="573"/>
      <c r="K574" s="573"/>
      <c r="L574" s="573"/>
      <c r="M574" s="573"/>
      <c r="N574" s="573"/>
      <c r="O574" s="573"/>
      <c r="P574" s="842" t="s">
        <v>228</v>
      </c>
      <c r="Q574" s="843"/>
      <c r="R574" s="843"/>
      <c r="S574" s="843"/>
      <c r="T574" s="843"/>
      <c r="U574" s="843"/>
      <c r="V574" s="843"/>
      <c r="W574" s="843"/>
      <c r="X574" s="843"/>
    </row>
    <row r="575" spans="1:23" s="453" customFormat="1" ht="27.75" customHeight="1">
      <c r="A575" s="503"/>
      <c r="B575" s="576"/>
      <c r="C575" s="503"/>
      <c r="D575" s="503"/>
      <c r="E575" s="503"/>
      <c r="F575" s="503"/>
      <c r="G575" s="503"/>
      <c r="H575" s="503"/>
      <c r="I575" s="503"/>
      <c r="J575" s="576"/>
      <c r="K575" s="576"/>
      <c r="L575" s="576"/>
      <c r="M575" s="576"/>
      <c r="N575" s="576"/>
      <c r="O575" s="576"/>
      <c r="P575" s="503"/>
      <c r="Q575" s="503"/>
      <c r="R575" s="503"/>
      <c r="S575" s="503"/>
      <c r="T575" s="503"/>
      <c r="V575" s="203"/>
      <c r="W575" s="452"/>
    </row>
    <row r="576" spans="1:24" s="453" customFormat="1" ht="27.75" customHeight="1">
      <c r="A576" s="503"/>
      <c r="B576" s="572" t="s">
        <v>76</v>
      </c>
      <c r="C576" s="844" t="s">
        <v>226</v>
      </c>
      <c r="D576" s="844"/>
      <c r="E576" s="844"/>
      <c r="F576" s="844"/>
      <c r="G576" s="844"/>
      <c r="H576" s="641"/>
      <c r="I576" s="504"/>
      <c r="J576" s="845" t="s">
        <v>76</v>
      </c>
      <c r="K576" s="846"/>
      <c r="L576" s="846"/>
      <c r="M576" s="846"/>
      <c r="N576" s="846"/>
      <c r="O576" s="846"/>
      <c r="P576" s="850" t="s">
        <v>227</v>
      </c>
      <c r="Q576" s="641"/>
      <c r="R576" s="641"/>
      <c r="S576" s="641"/>
      <c r="T576" s="641"/>
      <c r="U576" s="641"/>
      <c r="V576" s="641"/>
      <c r="W576" s="641"/>
      <c r="X576" s="641"/>
    </row>
    <row r="577" spans="1:24" s="453" customFormat="1" ht="27.75" customHeight="1">
      <c r="A577" s="503"/>
      <c r="B577" s="573"/>
      <c r="C577" s="847" t="s">
        <v>228</v>
      </c>
      <c r="D577" s="847"/>
      <c r="E577" s="847"/>
      <c r="F577" s="847"/>
      <c r="G577" s="847"/>
      <c r="H577" s="505"/>
      <c r="I577" s="506"/>
      <c r="J577" s="573"/>
      <c r="K577" s="573"/>
      <c r="L577" s="573"/>
      <c r="M577" s="573"/>
      <c r="N577" s="573"/>
      <c r="O577" s="573"/>
      <c r="P577" s="842" t="s">
        <v>228</v>
      </c>
      <c r="Q577" s="843"/>
      <c r="R577" s="843"/>
      <c r="S577" s="843"/>
      <c r="T577" s="843"/>
      <c r="U577" s="843"/>
      <c r="V577" s="843"/>
      <c r="W577" s="843"/>
      <c r="X577" s="843"/>
    </row>
    <row r="578" spans="1:23" s="453" customFormat="1" ht="27.75" customHeight="1">
      <c r="A578" s="503"/>
      <c r="B578" s="576"/>
      <c r="C578" s="503"/>
      <c r="D578" s="503"/>
      <c r="E578" s="503"/>
      <c r="F578" s="503"/>
      <c r="G578" s="503"/>
      <c r="H578" s="503"/>
      <c r="I578" s="503"/>
      <c r="J578" s="576"/>
      <c r="K578" s="576"/>
      <c r="L578" s="576"/>
      <c r="M578" s="576"/>
      <c r="N578" s="576"/>
      <c r="O578" s="576"/>
      <c r="P578" s="503"/>
      <c r="Q578" s="503"/>
      <c r="R578" s="503"/>
      <c r="S578" s="503"/>
      <c r="T578" s="503"/>
      <c r="V578" s="203"/>
      <c r="W578" s="452"/>
    </row>
    <row r="579" spans="1:24" s="453" customFormat="1" ht="27.75" customHeight="1">
      <c r="A579" s="503"/>
      <c r="B579" s="572" t="s">
        <v>76</v>
      </c>
      <c r="C579" s="844" t="s">
        <v>226</v>
      </c>
      <c r="D579" s="844"/>
      <c r="E579" s="844"/>
      <c r="F579" s="844"/>
      <c r="G579" s="844"/>
      <c r="H579" s="641"/>
      <c r="I579" s="504"/>
      <c r="J579" s="845" t="s">
        <v>76</v>
      </c>
      <c r="K579" s="846"/>
      <c r="L579" s="846"/>
      <c r="M579" s="846"/>
      <c r="N579" s="846"/>
      <c r="O579" s="846"/>
      <c r="P579" s="850" t="s">
        <v>227</v>
      </c>
      <c r="Q579" s="641"/>
      <c r="R579" s="641"/>
      <c r="S579" s="641"/>
      <c r="T579" s="641"/>
      <c r="U579" s="641"/>
      <c r="V579" s="641"/>
      <c r="W579" s="641"/>
      <c r="X579" s="641"/>
    </row>
    <row r="580" spans="1:24" s="453" customFormat="1" ht="27.75" customHeight="1">
      <c r="A580" s="503"/>
      <c r="B580" s="573"/>
      <c r="C580" s="847" t="s">
        <v>228</v>
      </c>
      <c r="D580" s="847"/>
      <c r="E580" s="847"/>
      <c r="F580" s="847"/>
      <c r="G580" s="847"/>
      <c r="H580" s="505"/>
      <c r="I580" s="506"/>
      <c r="J580" s="573"/>
      <c r="K580" s="573"/>
      <c r="L580" s="573"/>
      <c r="M580" s="573"/>
      <c r="N580" s="573"/>
      <c r="O580" s="573"/>
      <c r="P580" s="842" t="s">
        <v>228</v>
      </c>
      <c r="Q580" s="843"/>
      <c r="R580" s="843"/>
      <c r="S580" s="843"/>
      <c r="T580" s="843"/>
      <c r="U580" s="843"/>
      <c r="V580" s="843"/>
      <c r="W580" s="843"/>
      <c r="X580" s="843"/>
    </row>
    <row r="581" spans="1:23" s="453" customFormat="1" ht="27.75" customHeight="1">
      <c r="A581" s="503"/>
      <c r="B581" s="576"/>
      <c r="C581" s="503"/>
      <c r="D581" s="503"/>
      <c r="E581" s="503"/>
      <c r="F581" s="503"/>
      <c r="G581" s="503"/>
      <c r="H581" s="503"/>
      <c r="I581" s="503"/>
      <c r="J581" s="576"/>
      <c r="K581" s="576"/>
      <c r="L581" s="576"/>
      <c r="M581" s="576"/>
      <c r="N581" s="576"/>
      <c r="O581" s="576"/>
      <c r="P581" s="503"/>
      <c r="Q581" s="503"/>
      <c r="R581" s="503"/>
      <c r="S581" s="503"/>
      <c r="T581" s="503"/>
      <c r="V581" s="203"/>
      <c r="W581" s="452"/>
    </row>
    <row r="582" spans="1:24" s="453" customFormat="1" ht="27.75" customHeight="1">
      <c r="A582" s="503"/>
      <c r="B582" s="572" t="s">
        <v>76</v>
      </c>
      <c r="C582" s="844" t="s">
        <v>226</v>
      </c>
      <c r="D582" s="844"/>
      <c r="E582" s="844"/>
      <c r="F582" s="844"/>
      <c r="G582" s="844"/>
      <c r="H582" s="641"/>
      <c r="I582" s="504"/>
      <c r="J582" s="845" t="s">
        <v>76</v>
      </c>
      <c r="K582" s="846"/>
      <c r="L582" s="846"/>
      <c r="M582" s="846"/>
      <c r="N582" s="846"/>
      <c r="O582" s="846"/>
      <c r="P582" s="850" t="s">
        <v>227</v>
      </c>
      <c r="Q582" s="641"/>
      <c r="R582" s="641"/>
      <c r="S582" s="641"/>
      <c r="T582" s="641"/>
      <c r="U582" s="641"/>
      <c r="V582" s="641"/>
      <c r="W582" s="641"/>
      <c r="X582" s="641"/>
    </row>
    <row r="583" spans="1:24" s="453" customFormat="1" ht="27.75" customHeight="1">
      <c r="A583" s="503"/>
      <c r="B583" s="573"/>
      <c r="C583" s="847" t="s">
        <v>228</v>
      </c>
      <c r="D583" s="847"/>
      <c r="E583" s="847"/>
      <c r="F583" s="847"/>
      <c r="G583" s="847"/>
      <c r="H583" s="505"/>
      <c r="I583" s="506"/>
      <c r="J583" s="573"/>
      <c r="K583" s="573"/>
      <c r="L583" s="573"/>
      <c r="M583" s="573"/>
      <c r="N583" s="573"/>
      <c r="O583" s="573"/>
      <c r="P583" s="842" t="s">
        <v>228</v>
      </c>
      <c r="Q583" s="843"/>
      <c r="R583" s="843"/>
      <c r="S583" s="843"/>
      <c r="T583" s="843"/>
      <c r="U583" s="843"/>
      <c r="V583" s="843"/>
      <c r="W583" s="843"/>
      <c r="X583" s="843"/>
    </row>
    <row r="584" spans="1:23" s="453" customFormat="1" ht="27.75" customHeight="1">
      <c r="A584" s="503"/>
      <c r="B584" s="576"/>
      <c r="C584" s="503"/>
      <c r="D584" s="503"/>
      <c r="E584" s="503"/>
      <c r="F584" s="503"/>
      <c r="G584" s="503"/>
      <c r="H584" s="503"/>
      <c r="I584" s="503"/>
      <c r="J584" s="576"/>
      <c r="K584" s="576"/>
      <c r="L584" s="576"/>
      <c r="M584" s="576"/>
      <c r="N584" s="576"/>
      <c r="O584" s="576"/>
      <c r="P584" s="503"/>
      <c r="Q584" s="503"/>
      <c r="R584" s="503"/>
      <c r="S584" s="503"/>
      <c r="T584" s="503"/>
      <c r="V584" s="203"/>
      <c r="W584" s="452"/>
    </row>
    <row r="585" spans="1:24" s="453" customFormat="1" ht="27.75" customHeight="1">
      <c r="A585" s="503"/>
      <c r="B585" s="572" t="s">
        <v>76</v>
      </c>
      <c r="C585" s="844" t="s">
        <v>226</v>
      </c>
      <c r="D585" s="844"/>
      <c r="E585" s="844"/>
      <c r="F585" s="844"/>
      <c r="G585" s="844"/>
      <c r="H585" s="641"/>
      <c r="I585" s="504"/>
      <c r="J585" s="845" t="s">
        <v>76</v>
      </c>
      <c r="K585" s="846"/>
      <c r="L585" s="846"/>
      <c r="M585" s="846"/>
      <c r="N585" s="846"/>
      <c r="O585" s="846"/>
      <c r="P585" s="850" t="s">
        <v>227</v>
      </c>
      <c r="Q585" s="641"/>
      <c r="R585" s="641"/>
      <c r="S585" s="641"/>
      <c r="T585" s="641"/>
      <c r="U585" s="641"/>
      <c r="V585" s="641"/>
      <c r="W585" s="641"/>
      <c r="X585" s="641"/>
    </row>
    <row r="586" spans="1:24" s="453" customFormat="1" ht="27.75" customHeight="1">
      <c r="A586" s="503"/>
      <c r="B586" s="573"/>
      <c r="C586" s="847" t="s">
        <v>228</v>
      </c>
      <c r="D586" s="847"/>
      <c r="E586" s="847"/>
      <c r="F586" s="847"/>
      <c r="G586" s="847"/>
      <c r="H586" s="505"/>
      <c r="I586" s="506"/>
      <c r="J586" s="573"/>
      <c r="K586" s="573"/>
      <c r="L586" s="573"/>
      <c r="M586" s="573"/>
      <c r="N586" s="573"/>
      <c r="O586" s="573"/>
      <c r="P586" s="842" t="s">
        <v>228</v>
      </c>
      <c r="Q586" s="843"/>
      <c r="R586" s="843"/>
      <c r="S586" s="843"/>
      <c r="T586" s="843"/>
      <c r="U586" s="843"/>
      <c r="V586" s="843"/>
      <c r="W586" s="843"/>
      <c r="X586" s="843"/>
    </row>
    <row r="587" spans="1:23" s="453" customFormat="1" ht="27.75" customHeight="1">
      <c r="A587" s="503"/>
      <c r="B587" s="576"/>
      <c r="C587" s="503"/>
      <c r="D587" s="503"/>
      <c r="E587" s="503"/>
      <c r="F587" s="503"/>
      <c r="G587" s="503"/>
      <c r="H587" s="503"/>
      <c r="I587" s="503"/>
      <c r="J587" s="576"/>
      <c r="K587" s="576"/>
      <c r="L587" s="576"/>
      <c r="M587" s="576"/>
      <c r="N587" s="576"/>
      <c r="O587" s="576"/>
      <c r="P587" s="503"/>
      <c r="Q587" s="503"/>
      <c r="R587" s="503"/>
      <c r="S587" s="503"/>
      <c r="T587" s="503"/>
      <c r="V587" s="203"/>
      <c r="W587" s="452"/>
    </row>
    <row r="588" spans="1:24" s="453" customFormat="1" ht="27.75" customHeight="1">
      <c r="A588" s="503"/>
      <c r="B588" s="572" t="s">
        <v>76</v>
      </c>
      <c r="C588" s="844" t="s">
        <v>226</v>
      </c>
      <c r="D588" s="844"/>
      <c r="E588" s="844"/>
      <c r="F588" s="844"/>
      <c r="G588" s="844"/>
      <c r="H588" s="641"/>
      <c r="I588" s="504"/>
      <c r="J588" s="845" t="s">
        <v>76</v>
      </c>
      <c r="K588" s="846"/>
      <c r="L588" s="846"/>
      <c r="M588" s="846"/>
      <c r="N588" s="846"/>
      <c r="O588" s="846"/>
      <c r="P588" s="850" t="s">
        <v>227</v>
      </c>
      <c r="Q588" s="641"/>
      <c r="R588" s="641"/>
      <c r="S588" s="641"/>
      <c r="T588" s="641"/>
      <c r="U588" s="641"/>
      <c r="V588" s="641"/>
      <c r="W588" s="641"/>
      <c r="X588" s="641"/>
    </row>
    <row r="589" spans="1:24" s="453" customFormat="1" ht="27.75" customHeight="1">
      <c r="A589" s="503"/>
      <c r="B589" s="573"/>
      <c r="C589" s="847" t="s">
        <v>228</v>
      </c>
      <c r="D589" s="847"/>
      <c r="E589" s="847"/>
      <c r="F589" s="847"/>
      <c r="G589" s="847"/>
      <c r="H589" s="505"/>
      <c r="I589" s="506"/>
      <c r="J589" s="573"/>
      <c r="K589" s="573"/>
      <c r="L589" s="573"/>
      <c r="M589" s="573"/>
      <c r="N589" s="573"/>
      <c r="O589" s="573"/>
      <c r="P589" s="842" t="s">
        <v>228</v>
      </c>
      <c r="Q589" s="843"/>
      <c r="R589" s="843"/>
      <c r="S589" s="843"/>
      <c r="T589" s="843"/>
      <c r="U589" s="843"/>
      <c r="V589" s="843"/>
      <c r="W589" s="843"/>
      <c r="X589" s="843"/>
    </row>
    <row r="590" spans="1:23" s="453" customFormat="1" ht="27.75" customHeight="1">
      <c r="A590" s="503"/>
      <c r="B590" s="576"/>
      <c r="C590" s="503"/>
      <c r="D590" s="503"/>
      <c r="E590" s="503"/>
      <c r="F590" s="503"/>
      <c r="G590" s="503"/>
      <c r="H590" s="503"/>
      <c r="I590" s="503"/>
      <c r="J590" s="576"/>
      <c r="K590" s="576"/>
      <c r="L590" s="576"/>
      <c r="M590" s="576"/>
      <c r="N590" s="576"/>
      <c r="O590" s="576"/>
      <c r="P590" s="503"/>
      <c r="Q590" s="503"/>
      <c r="R590" s="503"/>
      <c r="S590" s="503"/>
      <c r="T590" s="503"/>
      <c r="V590" s="203"/>
      <c r="W590" s="452"/>
    </row>
    <row r="591" spans="1:24" s="453" customFormat="1" ht="27.75" customHeight="1">
      <c r="A591" s="503"/>
      <c r="B591" s="572" t="s">
        <v>76</v>
      </c>
      <c r="C591" s="844" t="s">
        <v>226</v>
      </c>
      <c r="D591" s="844"/>
      <c r="E591" s="844"/>
      <c r="F591" s="844"/>
      <c r="G591" s="844"/>
      <c r="H591" s="641"/>
      <c r="I591" s="504"/>
      <c r="J591" s="845" t="s">
        <v>76</v>
      </c>
      <c r="K591" s="846"/>
      <c r="L591" s="846"/>
      <c r="M591" s="846"/>
      <c r="N591" s="846"/>
      <c r="O591" s="846"/>
      <c r="P591" s="850" t="s">
        <v>227</v>
      </c>
      <c r="Q591" s="641"/>
      <c r="R591" s="641"/>
      <c r="S591" s="641"/>
      <c r="T591" s="641"/>
      <c r="U591" s="641"/>
      <c r="V591" s="641"/>
      <c r="W591" s="641"/>
      <c r="X591" s="641"/>
    </row>
    <row r="592" spans="1:24" s="453" customFormat="1" ht="27.75" customHeight="1">
      <c r="A592" s="503"/>
      <c r="B592" s="573"/>
      <c r="C592" s="847" t="s">
        <v>228</v>
      </c>
      <c r="D592" s="847"/>
      <c r="E592" s="847"/>
      <c r="F592" s="847"/>
      <c r="G592" s="847"/>
      <c r="H592" s="505"/>
      <c r="I592" s="506"/>
      <c r="J592" s="573"/>
      <c r="K592" s="573"/>
      <c r="L592" s="573"/>
      <c r="M592" s="573"/>
      <c r="N592" s="573"/>
      <c r="O592" s="573"/>
      <c r="P592" s="842" t="s">
        <v>228</v>
      </c>
      <c r="Q592" s="843"/>
      <c r="R592" s="843"/>
      <c r="S592" s="843"/>
      <c r="T592" s="843"/>
      <c r="U592" s="843"/>
      <c r="V592" s="843"/>
      <c r="W592" s="843"/>
      <c r="X592" s="843"/>
    </row>
    <row r="593" spans="1:23" s="453" customFormat="1" ht="27.75" customHeight="1">
      <c r="A593" s="503"/>
      <c r="B593" s="576"/>
      <c r="C593" s="503"/>
      <c r="D593" s="503"/>
      <c r="E593" s="503"/>
      <c r="F593" s="503"/>
      <c r="G593" s="503"/>
      <c r="H593" s="503"/>
      <c r="I593" s="503"/>
      <c r="J593" s="576"/>
      <c r="K593" s="576"/>
      <c r="L593" s="576"/>
      <c r="M593" s="576"/>
      <c r="N593" s="576"/>
      <c r="O593" s="576"/>
      <c r="P593" s="503"/>
      <c r="Q593" s="503"/>
      <c r="R593" s="503"/>
      <c r="S593" s="503"/>
      <c r="T593" s="503"/>
      <c r="V593" s="203"/>
      <c r="W593" s="452"/>
    </row>
    <row r="594" spans="1:24" s="453" customFormat="1" ht="27.75" customHeight="1">
      <c r="A594" s="503"/>
      <c r="B594" s="572" t="s">
        <v>76</v>
      </c>
      <c r="C594" s="844" t="s">
        <v>226</v>
      </c>
      <c r="D594" s="844"/>
      <c r="E594" s="844"/>
      <c r="F594" s="844"/>
      <c r="G594" s="844"/>
      <c r="H594" s="641"/>
      <c r="I594" s="504"/>
      <c r="J594" s="845" t="s">
        <v>76</v>
      </c>
      <c r="K594" s="846"/>
      <c r="L594" s="846"/>
      <c r="M594" s="846"/>
      <c r="N594" s="846"/>
      <c r="O594" s="846"/>
      <c r="P594" s="850" t="s">
        <v>227</v>
      </c>
      <c r="Q594" s="641"/>
      <c r="R594" s="641"/>
      <c r="S594" s="641"/>
      <c r="T594" s="641"/>
      <c r="U594" s="641"/>
      <c r="V594" s="641"/>
      <c r="W594" s="641"/>
      <c r="X594" s="641"/>
    </row>
    <row r="595" spans="1:24" s="453" customFormat="1" ht="27.75" customHeight="1">
      <c r="A595" s="503"/>
      <c r="B595" s="573"/>
      <c r="C595" s="847" t="s">
        <v>228</v>
      </c>
      <c r="D595" s="847"/>
      <c r="E595" s="847"/>
      <c r="F595" s="847"/>
      <c r="G595" s="847"/>
      <c r="H595" s="505"/>
      <c r="I595" s="506"/>
      <c r="J595" s="254"/>
      <c r="K595" s="254"/>
      <c r="L595" s="254"/>
      <c r="M595" s="254"/>
      <c r="N595" s="254"/>
      <c r="O595" s="254"/>
      <c r="P595" s="842" t="s">
        <v>228</v>
      </c>
      <c r="Q595" s="843"/>
      <c r="R595" s="843"/>
      <c r="S595" s="843"/>
      <c r="T595" s="843"/>
      <c r="U595" s="843"/>
      <c r="V595" s="843"/>
      <c r="W595" s="843"/>
      <c r="X595" s="843"/>
    </row>
    <row r="596" spans="1:25" s="453" customFormat="1" ht="27.75" customHeight="1">
      <c r="A596" s="503"/>
      <c r="B596" s="576"/>
      <c r="C596" s="576"/>
      <c r="D596" s="576"/>
      <c r="E596" s="576"/>
      <c r="F596" s="576"/>
      <c r="G596" s="576"/>
      <c r="H596" s="576"/>
      <c r="I596" s="576"/>
      <c r="J596" s="576"/>
      <c r="K596" s="576"/>
      <c r="L596" s="576"/>
      <c r="M596" s="576"/>
      <c r="N596" s="576"/>
      <c r="O596" s="576"/>
      <c r="P596" s="576"/>
      <c r="Q596" s="576"/>
      <c r="R596" s="576"/>
      <c r="S596" s="576"/>
      <c r="T596" s="576"/>
      <c r="U596" s="577"/>
      <c r="V596" s="574"/>
      <c r="W596" s="578"/>
      <c r="X596" s="577"/>
      <c r="Y596" s="577"/>
    </row>
    <row r="597" ht="27.75" customHeight="1">
      <c r="Z597" s="202"/>
    </row>
    <row r="598" ht="27.75" customHeight="1">
      <c r="Z598" s="202"/>
    </row>
    <row r="599" ht="27.75" customHeight="1">
      <c r="Z599" s="202"/>
    </row>
    <row r="600" ht="27.75" customHeight="1">
      <c r="Z600" s="202"/>
    </row>
    <row r="601" ht="27.75" customHeight="1">
      <c r="Z601" s="202"/>
    </row>
    <row r="602" ht="27.75" customHeight="1">
      <c r="Z602" s="202"/>
    </row>
    <row r="603" ht="27.75" customHeight="1">
      <c r="Z603" s="202"/>
    </row>
    <row r="604" ht="27.75" customHeight="1">
      <c r="Z604" s="202"/>
    </row>
    <row r="605" ht="27.75" customHeight="1">
      <c r="Z605" s="202"/>
    </row>
    <row r="606" ht="27.75" customHeight="1">
      <c r="Z606" s="202"/>
    </row>
    <row r="607" ht="27.75" customHeight="1">
      <c r="Z607" s="202"/>
    </row>
    <row r="608" ht="27.75" customHeight="1">
      <c r="Z608" s="202"/>
    </row>
    <row r="609" ht="27.75" customHeight="1">
      <c r="Z609" s="202"/>
    </row>
    <row r="610" ht="27.75" customHeight="1">
      <c r="Z610" s="202"/>
    </row>
    <row r="611" ht="27.75" customHeight="1">
      <c r="Z611" s="202"/>
    </row>
    <row r="612" ht="27.75" customHeight="1">
      <c r="Z612" s="202"/>
    </row>
    <row r="613" ht="27.75" customHeight="1">
      <c r="Z613" s="202"/>
    </row>
    <row r="614" ht="27.75" customHeight="1">
      <c r="Z614" s="202"/>
    </row>
    <row r="615" ht="27.75" customHeight="1">
      <c r="Z615" s="202"/>
    </row>
    <row r="616" ht="27.75" customHeight="1">
      <c r="Z616" s="202"/>
    </row>
    <row r="617" ht="27.75" customHeight="1">
      <c r="Z617" s="202"/>
    </row>
    <row r="618" ht="27.75" customHeight="1">
      <c r="Z618" s="202"/>
    </row>
    <row r="619" ht="27.75" customHeight="1">
      <c r="Z619" s="202"/>
    </row>
    <row r="620" ht="27.75" customHeight="1">
      <c r="Z620" s="202"/>
    </row>
    <row r="621" ht="27.75" customHeight="1">
      <c r="Z621" s="202"/>
    </row>
    <row r="622" ht="27.75" customHeight="1">
      <c r="Z622" s="202"/>
    </row>
    <row r="623" ht="27.75" customHeight="1">
      <c r="Z623" s="202"/>
    </row>
    <row r="624" ht="27.75" customHeight="1">
      <c r="Z624" s="202"/>
    </row>
  </sheetData>
  <sheetProtection password="CC79" sheet="1" formatCells="0" formatColumns="0" formatRows="0" insertRows="0" insertHyperlinks="0" deleteRows="0" sort="0" autoFilter="0" pivotTables="0"/>
  <mergeCells count="130">
    <mergeCell ref="P595:X595"/>
    <mergeCell ref="P589:X589"/>
    <mergeCell ref="C591:H591"/>
    <mergeCell ref="J591:O591"/>
    <mergeCell ref="P591:X591"/>
    <mergeCell ref="P592:X592"/>
    <mergeCell ref="C594:H594"/>
    <mergeCell ref="J594:O594"/>
    <mergeCell ref="P594:X594"/>
    <mergeCell ref="C595:G595"/>
    <mergeCell ref="J585:O585"/>
    <mergeCell ref="P585:X585"/>
    <mergeCell ref="P586:X586"/>
    <mergeCell ref="C588:H588"/>
    <mergeCell ref="J588:O588"/>
    <mergeCell ref="P588:X588"/>
    <mergeCell ref="P579:X579"/>
    <mergeCell ref="P580:X580"/>
    <mergeCell ref="C582:H582"/>
    <mergeCell ref="J582:O582"/>
    <mergeCell ref="P582:X582"/>
    <mergeCell ref="P583:X583"/>
    <mergeCell ref="P571:X571"/>
    <mergeCell ref="C573:H573"/>
    <mergeCell ref="J573:O573"/>
    <mergeCell ref="P573:X573"/>
    <mergeCell ref="P574:X574"/>
    <mergeCell ref="C576:H576"/>
    <mergeCell ref="J576:O576"/>
    <mergeCell ref="P576:X576"/>
    <mergeCell ref="C567:H567"/>
    <mergeCell ref="J567:O567"/>
    <mergeCell ref="P567:X567"/>
    <mergeCell ref="P568:X568"/>
    <mergeCell ref="C570:H570"/>
    <mergeCell ref="J570:O570"/>
    <mergeCell ref="P570:X570"/>
    <mergeCell ref="C592:G592"/>
    <mergeCell ref="C586:G586"/>
    <mergeCell ref="C589:G589"/>
    <mergeCell ref="C583:G583"/>
    <mergeCell ref="C577:G577"/>
    <mergeCell ref="C580:G580"/>
    <mergeCell ref="C585:H585"/>
    <mergeCell ref="P577:X577"/>
    <mergeCell ref="C579:H579"/>
    <mergeCell ref="J579:O579"/>
    <mergeCell ref="C574:G574"/>
    <mergeCell ref="U551:V551"/>
    <mergeCell ref="W552:X552"/>
    <mergeCell ref="C571:G571"/>
    <mergeCell ref="C568:G568"/>
    <mergeCell ref="B552:L552"/>
    <mergeCell ref="B553:L553"/>
    <mergeCell ref="U1:Y1"/>
    <mergeCell ref="M8:X8"/>
    <mergeCell ref="U554:V554"/>
    <mergeCell ref="U552:V552"/>
    <mergeCell ref="S9:T9"/>
    <mergeCell ref="W551:X551"/>
    <mergeCell ref="Q551:R551"/>
    <mergeCell ref="O551:P551"/>
    <mergeCell ref="Q552:R552"/>
    <mergeCell ref="O552:P552"/>
    <mergeCell ref="W9:X9"/>
    <mergeCell ref="O7:P7"/>
    <mergeCell ref="U5:X5"/>
    <mergeCell ref="Y4:Y10"/>
    <mergeCell ref="M4:X4"/>
    <mergeCell ref="O9:P9"/>
    <mergeCell ref="M5:P5"/>
    <mergeCell ref="Q7:R7"/>
    <mergeCell ref="B551:L551"/>
    <mergeCell ref="D558:H558"/>
    <mergeCell ref="Q9:R9"/>
    <mergeCell ref="M7:N7"/>
    <mergeCell ref="M9:N9"/>
    <mergeCell ref="J8:J10"/>
    <mergeCell ref="K8:K10"/>
    <mergeCell ref="L5:L10"/>
    <mergeCell ref="Q553:R553"/>
    <mergeCell ref="B555:L555"/>
    <mergeCell ref="M554:N554"/>
    <mergeCell ref="B554:L554"/>
    <mergeCell ref="D562:H562"/>
    <mergeCell ref="B549:E549"/>
    <mergeCell ref="C557:H557"/>
    <mergeCell ref="D560:H560"/>
    <mergeCell ref="D559:H559"/>
    <mergeCell ref="D561:H561"/>
    <mergeCell ref="M555:N555"/>
    <mergeCell ref="M553:N553"/>
    <mergeCell ref="A2:Y2"/>
    <mergeCell ref="G4:L4"/>
    <mergeCell ref="D5:D10"/>
    <mergeCell ref="C4:E4"/>
    <mergeCell ref="M6:X6"/>
    <mergeCell ref="A4:A10"/>
    <mergeCell ref="B4:B10"/>
    <mergeCell ref="F4:F10"/>
    <mergeCell ref="E5:E10"/>
    <mergeCell ref="Q5:T5"/>
    <mergeCell ref="C5:C10"/>
    <mergeCell ref="W7:X7"/>
    <mergeCell ref="I6:K7"/>
    <mergeCell ref="S7:T7"/>
    <mergeCell ref="U7:V7"/>
    <mergeCell ref="I8:I10"/>
    <mergeCell ref="U9:V9"/>
    <mergeCell ref="G5:G10"/>
    <mergeCell ref="H5:K5"/>
    <mergeCell ref="H6:H10"/>
    <mergeCell ref="O555:P555"/>
    <mergeCell ref="Q555:R555"/>
    <mergeCell ref="O553:P553"/>
    <mergeCell ref="W553:X553"/>
    <mergeCell ref="W554:X554"/>
    <mergeCell ref="S553:T553"/>
    <mergeCell ref="Q554:R554"/>
    <mergeCell ref="S554:T554"/>
    <mergeCell ref="A551:A555"/>
    <mergeCell ref="S555:T555"/>
    <mergeCell ref="U555:V555"/>
    <mergeCell ref="W555:X555"/>
    <mergeCell ref="U553:V553"/>
    <mergeCell ref="O554:P554"/>
    <mergeCell ref="M552:N552"/>
    <mergeCell ref="S552:T552"/>
    <mergeCell ref="M551:N551"/>
    <mergeCell ref="S551:T551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7"/>
  <sheetViews>
    <sheetView showZeros="0" view="pageBreakPreview" zoomScale="75" zoomScaleNormal="50" zoomScaleSheetLayoutView="75" zoomScalePageLayoutView="0" workbookViewId="0" topLeftCell="A1">
      <pane ySplit="8" topLeftCell="A495" activePane="bottomLeft" state="frozen"/>
      <selection pane="topLeft" activeCell="B60" sqref="B60"/>
      <selection pane="bottomLeft" activeCell="C3" sqref="C3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199" customWidth="1"/>
    <col min="17" max="16384" width="9.125" style="137" customWidth="1"/>
  </cols>
  <sheetData>
    <row r="1" spans="1:15" ht="15.75">
      <c r="A1" s="851" t="str">
        <f>'Основні дані'!A24</f>
        <v>Форма Б1с-20  м1</v>
      </c>
      <c r="B1" s="851"/>
      <c r="C1" s="871" t="str">
        <f>'Основні дані'!B1</f>
        <v>Е-420с</v>
      </c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</row>
    <row r="2" spans="1:15" ht="20.25" customHeight="1">
      <c r="A2" s="155"/>
      <c r="B2" s="161" t="s">
        <v>92</v>
      </c>
      <c r="C2" s="854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</row>
    <row r="3" spans="1:15" ht="43.5">
      <c r="A3" s="156"/>
      <c r="B3" s="157" t="s">
        <v>232</v>
      </c>
      <c r="C3" s="558" t="str">
        <f>Титул!Y10</f>
        <v>142</v>
      </c>
      <c r="D3" s="872" t="str">
        <f>'Основні дані'!B12</f>
        <v>Енергетичне машинобудування</v>
      </c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</row>
    <row r="4" spans="1:15" ht="22.5" customHeight="1" thickBot="1">
      <c r="A4" s="156"/>
      <c r="B4" s="180"/>
      <c r="C4" s="865">
        <f>Титул!Y11</f>
        <v>0</v>
      </c>
      <c r="D4" s="865"/>
      <c r="E4" s="181"/>
      <c r="F4" s="181"/>
      <c r="G4" s="181"/>
      <c r="H4" s="181"/>
      <c r="I4" s="181"/>
      <c r="J4" s="181"/>
      <c r="K4" s="181"/>
      <c r="L4" s="181"/>
      <c r="M4" s="865">
        <f>'Основні дані'!B18</f>
        <v>0</v>
      </c>
      <c r="N4" s="865"/>
      <c r="O4" s="865"/>
    </row>
    <row r="5" spans="1:15" ht="15.75" thickBot="1">
      <c r="A5" s="856" t="s">
        <v>133</v>
      </c>
      <c r="B5" s="859" t="s">
        <v>93</v>
      </c>
      <c r="C5" s="866" t="s">
        <v>94</v>
      </c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8"/>
      <c r="O5" s="862" t="s">
        <v>95</v>
      </c>
    </row>
    <row r="6" spans="1:15" ht="15" customHeight="1" thickBot="1">
      <c r="A6" s="857"/>
      <c r="B6" s="860"/>
      <c r="C6" s="869" t="s">
        <v>97</v>
      </c>
      <c r="D6" s="869" t="s">
        <v>96</v>
      </c>
      <c r="E6" s="347"/>
      <c r="F6" s="348"/>
      <c r="G6" s="348"/>
      <c r="H6" s="348"/>
      <c r="I6" s="348"/>
      <c r="J6" s="348"/>
      <c r="K6" s="348"/>
      <c r="L6" s="348"/>
      <c r="M6" s="852" t="s">
        <v>98</v>
      </c>
      <c r="N6" s="853"/>
      <c r="O6" s="863"/>
    </row>
    <row r="7" spans="1:15" ht="15.75" thickBot="1">
      <c r="A7" s="858"/>
      <c r="B7" s="861"/>
      <c r="C7" s="870"/>
      <c r="D7" s="870"/>
      <c r="E7" s="349"/>
      <c r="F7" s="350"/>
      <c r="G7" s="350"/>
      <c r="H7" s="350"/>
      <c r="I7" s="350"/>
      <c r="J7" s="350"/>
      <c r="K7" s="350"/>
      <c r="L7" s="351"/>
      <c r="M7" s="346" t="s">
        <v>99</v>
      </c>
      <c r="N7" s="352" t="s">
        <v>100</v>
      </c>
      <c r="O7" s="864"/>
    </row>
    <row r="8" spans="1:15" ht="16.5" thickBot="1">
      <c r="A8" s="260">
        <v>1</v>
      </c>
      <c r="B8" s="261">
        <v>2</v>
      </c>
      <c r="C8" s="261">
        <v>3</v>
      </c>
      <c r="D8" s="261">
        <v>4</v>
      </c>
      <c r="E8" s="262">
        <v>8</v>
      </c>
      <c r="F8" s="263"/>
      <c r="G8" s="264">
        <v>9</v>
      </c>
      <c r="H8" s="263"/>
      <c r="I8" s="264">
        <v>10</v>
      </c>
      <c r="J8" s="263"/>
      <c r="K8" s="264">
        <v>11</v>
      </c>
      <c r="L8" s="262"/>
      <c r="M8" s="261">
        <v>5</v>
      </c>
      <c r="N8" s="261">
        <v>6</v>
      </c>
      <c r="O8" s="158">
        <v>7</v>
      </c>
    </row>
    <row r="9" spans="1:16" s="159" customFormat="1" ht="19.5" thickBot="1">
      <c r="A9" s="328">
        <f>'План НП'!A12</f>
        <v>1</v>
      </c>
      <c r="B9" s="405" t="str">
        <f>'План НП'!B12</f>
        <v>Загальна підготовка</v>
      </c>
      <c r="C9" s="329">
        <f>'План НП'!F12</f>
        <v>36</v>
      </c>
      <c r="D9" s="329">
        <f>'План НП'!G12</f>
        <v>1080</v>
      </c>
      <c r="E9" s="330"/>
      <c r="F9" s="331"/>
      <c r="G9" s="331"/>
      <c r="H9" s="331"/>
      <c r="I9" s="331"/>
      <c r="J9" s="331"/>
      <c r="K9" s="331"/>
      <c r="L9" s="332"/>
      <c r="M9" s="333"/>
      <c r="N9" s="334"/>
      <c r="O9" s="335" t="str">
        <f>IF(C9=0,"0%",CONCATENATE(ROUND(C9*100/180,2),"%"))</f>
        <v>20%</v>
      </c>
      <c r="P9" s="325" t="str">
        <f>'Основні дані'!$B$1</f>
        <v>Е-420с</v>
      </c>
    </row>
    <row r="10" spans="1:16" s="160" customFormat="1" ht="15.75">
      <c r="A10" s="336" t="str">
        <f>'План НП'!A13</f>
        <v>ЗП 1</v>
      </c>
      <c r="B10" s="364" t="str">
        <f>'План НП'!B13</f>
        <v>Вища математика ч.1</v>
      </c>
      <c r="C10" s="337">
        <f>'План НП'!F13</f>
        <v>5</v>
      </c>
      <c r="D10" s="337">
        <f>'План НП'!G13</f>
        <v>150</v>
      </c>
      <c r="E10" s="338"/>
      <c r="F10" s="339"/>
      <c r="G10" s="339"/>
      <c r="H10" s="339"/>
      <c r="I10" s="339"/>
      <c r="J10" s="339"/>
      <c r="K10" s="339"/>
      <c r="L10" s="340"/>
      <c r="M10" s="353">
        <f>'План НП'!C13</f>
        <v>1</v>
      </c>
      <c r="N10" s="353">
        <f>'План НП'!D13</f>
        <v>0</v>
      </c>
      <c r="O10" s="341">
        <f>'План НП'!Y13</f>
        <v>359</v>
      </c>
      <c r="P10" s="325" t="str">
        <f>'Основні дані'!$B$1</f>
        <v>Е-420с</v>
      </c>
    </row>
    <row r="11" spans="1:16" s="160" customFormat="1" ht="15.75">
      <c r="A11" s="336" t="str">
        <f>'План НП'!A14</f>
        <v>ЗП 2</v>
      </c>
      <c r="B11" s="364" t="str">
        <f>'План НП'!B14</f>
        <v>Вища математика ч.2</v>
      </c>
      <c r="C11" s="337">
        <f>'План НП'!F14</f>
        <v>5</v>
      </c>
      <c r="D11" s="337">
        <f>'План НП'!G14</f>
        <v>150</v>
      </c>
      <c r="E11" s="338"/>
      <c r="F11" s="339"/>
      <c r="G11" s="339"/>
      <c r="H11" s="339"/>
      <c r="I11" s="339"/>
      <c r="J11" s="339"/>
      <c r="K11" s="339"/>
      <c r="L11" s="340"/>
      <c r="M11" s="353" t="str">
        <f>'План НП'!C14</f>
        <v>2</v>
      </c>
      <c r="N11" s="353">
        <f>'План НП'!D14</f>
        <v>0</v>
      </c>
      <c r="O11" s="341">
        <f>'План НП'!Y14</f>
        <v>359</v>
      </c>
      <c r="P11" s="325" t="str">
        <f>'Основні дані'!$B$1</f>
        <v>Е-420с</v>
      </c>
    </row>
    <row r="12" spans="1:16" s="160" customFormat="1" ht="15.75">
      <c r="A12" s="336" t="str">
        <f>'План НП'!A15</f>
        <v>ЗП 3</v>
      </c>
      <c r="B12" s="364" t="str">
        <f>'План НП'!B15</f>
        <v>Фізика</v>
      </c>
      <c r="C12" s="337">
        <f>'План НП'!F15</f>
        <v>4</v>
      </c>
      <c r="D12" s="337">
        <f>'План НП'!G15</f>
        <v>120</v>
      </c>
      <c r="E12" s="338"/>
      <c r="F12" s="339"/>
      <c r="G12" s="339"/>
      <c r="H12" s="339"/>
      <c r="I12" s="339"/>
      <c r="J12" s="339"/>
      <c r="K12" s="339"/>
      <c r="L12" s="340"/>
      <c r="M12" s="353" t="str">
        <f>'План НП'!C15</f>
        <v>1</v>
      </c>
      <c r="N12" s="353">
        <f>'План НП'!D15</f>
        <v>0</v>
      </c>
      <c r="O12" s="341">
        <f>'План НП'!Y15</f>
        <v>168</v>
      </c>
      <c r="P12" s="325" t="str">
        <f>'Основні дані'!$B$1</f>
        <v>Е-420с</v>
      </c>
    </row>
    <row r="13" spans="1:16" s="160" customFormat="1" ht="15.75">
      <c r="A13" s="336" t="str">
        <f>'План НП'!A16</f>
        <v>ЗП 4</v>
      </c>
      <c r="B13" s="364" t="str">
        <f>'План НП'!B16</f>
        <v>Хімія</v>
      </c>
      <c r="C13" s="337">
        <f>'План НП'!F16</f>
        <v>3</v>
      </c>
      <c r="D13" s="337">
        <f>'План НП'!G16</f>
        <v>90</v>
      </c>
      <c r="E13" s="338"/>
      <c r="F13" s="339"/>
      <c r="G13" s="339"/>
      <c r="H13" s="339"/>
      <c r="I13" s="339"/>
      <c r="J13" s="339"/>
      <c r="K13" s="339"/>
      <c r="L13" s="340"/>
      <c r="M13" s="353">
        <f>'План НП'!C16</f>
        <v>0</v>
      </c>
      <c r="N13" s="353" t="str">
        <f>'План НП'!D16</f>
        <v>1</v>
      </c>
      <c r="O13" s="341">
        <f>'План НП'!Y16</f>
        <v>192</v>
      </c>
      <c r="P13" s="325" t="str">
        <f>'Основні дані'!$B$1</f>
        <v>Е-420с</v>
      </c>
    </row>
    <row r="14" spans="1:16" s="160" customFormat="1" ht="15.75">
      <c r="A14" s="336" t="str">
        <f>'План НП'!A17</f>
        <v>ЗП 5</v>
      </c>
      <c r="B14" s="364" t="str">
        <f>'План НП'!B17</f>
        <v>Іноземна мова</v>
      </c>
      <c r="C14" s="337">
        <f>'План НП'!F17</f>
        <v>8</v>
      </c>
      <c r="D14" s="337">
        <f>'План НП'!G17</f>
        <v>240</v>
      </c>
      <c r="E14" s="338"/>
      <c r="F14" s="339"/>
      <c r="G14" s="339"/>
      <c r="H14" s="339"/>
      <c r="I14" s="339"/>
      <c r="J14" s="339"/>
      <c r="K14" s="339"/>
      <c r="L14" s="340"/>
      <c r="M14" s="353" t="str">
        <f>'План НП'!C17</f>
        <v>2</v>
      </c>
      <c r="N14" s="353" t="str">
        <f>'План НП'!D17</f>
        <v>1,5,6</v>
      </c>
      <c r="O14" s="341">
        <f>'План НП'!Y17</f>
        <v>275</v>
      </c>
      <c r="P14" s="325" t="str">
        <f>'Основні дані'!$B$1</f>
        <v>Е-420с</v>
      </c>
    </row>
    <row r="15" spans="1:16" s="160" customFormat="1" ht="15.75">
      <c r="A15" s="336" t="str">
        <f>'План НП'!A18</f>
        <v>ЗП 6</v>
      </c>
      <c r="B15" s="364" t="str">
        <f>'План НП'!B18</f>
        <v>Екологія</v>
      </c>
      <c r="C15" s="337">
        <f>'План НП'!F18</f>
        <v>3</v>
      </c>
      <c r="D15" s="337">
        <f>'План НП'!G18</f>
        <v>90</v>
      </c>
      <c r="E15" s="338"/>
      <c r="F15" s="339"/>
      <c r="G15" s="339"/>
      <c r="H15" s="339"/>
      <c r="I15" s="339"/>
      <c r="J15" s="339"/>
      <c r="K15" s="339"/>
      <c r="L15" s="340"/>
      <c r="M15" s="353">
        <f>'План НП'!C18</f>
        <v>0</v>
      </c>
      <c r="N15" s="353">
        <f>'План НП'!D18</f>
        <v>2</v>
      </c>
      <c r="O15" s="341">
        <f>'План НП'!Y18</f>
        <v>144</v>
      </c>
      <c r="P15" s="325" t="str">
        <f>'Основні дані'!$B$1</f>
        <v>Е-420с</v>
      </c>
    </row>
    <row r="16" spans="1:16" s="160" customFormat="1" ht="15.75">
      <c r="A16" s="336" t="str">
        <f>'План НП'!A19</f>
        <v>ЗП 7</v>
      </c>
      <c r="B16" s="364">
        <f>'План НП'!B19</f>
        <v>0</v>
      </c>
      <c r="C16" s="337">
        <f>'План НП'!F19</f>
        <v>0</v>
      </c>
      <c r="D16" s="337">
        <f>'План НП'!G19</f>
        <v>0</v>
      </c>
      <c r="E16" s="338"/>
      <c r="F16" s="339"/>
      <c r="G16" s="339"/>
      <c r="H16" s="339"/>
      <c r="I16" s="339"/>
      <c r="J16" s="339"/>
      <c r="K16" s="339"/>
      <c r="L16" s="340"/>
      <c r="M16" s="353">
        <f>'План НП'!C19</f>
        <v>0</v>
      </c>
      <c r="N16" s="353">
        <f>'План НП'!D19</f>
        <v>0</v>
      </c>
      <c r="O16" s="341">
        <f>'План НП'!Y19</f>
        <v>0</v>
      </c>
      <c r="P16" s="325" t="str">
        <f>'Основні дані'!$B$1</f>
        <v>Е-420с</v>
      </c>
    </row>
    <row r="17" spans="1:16" s="160" customFormat="1" ht="15.75">
      <c r="A17" s="336" t="str">
        <f>'План НП'!A20</f>
        <v>ЗП 8</v>
      </c>
      <c r="B17" s="364">
        <f>'План НП'!B20</f>
        <v>0</v>
      </c>
      <c r="C17" s="337">
        <f>'План НП'!F20</f>
        <v>0</v>
      </c>
      <c r="D17" s="337">
        <f>'План НП'!G20</f>
        <v>0</v>
      </c>
      <c r="E17" s="338"/>
      <c r="F17" s="339"/>
      <c r="G17" s="339"/>
      <c r="H17" s="339"/>
      <c r="I17" s="339"/>
      <c r="J17" s="339"/>
      <c r="K17" s="339"/>
      <c r="L17" s="340"/>
      <c r="M17" s="353">
        <f>'План НП'!C20</f>
        <v>0</v>
      </c>
      <c r="N17" s="353">
        <f>'План НП'!D20</f>
        <v>0</v>
      </c>
      <c r="O17" s="341">
        <f>'План НП'!Y20</f>
        <v>0</v>
      </c>
      <c r="P17" s="325" t="str">
        <f>'Основні дані'!$B$1</f>
        <v>Е-420с</v>
      </c>
    </row>
    <row r="18" spans="1:16" s="160" customFormat="1" ht="15.75">
      <c r="A18" s="336" t="str">
        <f>'План НП'!A21</f>
        <v>ЗП 9</v>
      </c>
      <c r="B18" s="364">
        <f>'План НП'!B21</f>
        <v>0</v>
      </c>
      <c r="C18" s="337">
        <f>'План НП'!F21</f>
        <v>0</v>
      </c>
      <c r="D18" s="337">
        <f>'План НП'!G21</f>
        <v>0</v>
      </c>
      <c r="E18" s="338"/>
      <c r="F18" s="339"/>
      <c r="G18" s="339"/>
      <c r="H18" s="339"/>
      <c r="I18" s="339"/>
      <c r="J18" s="339"/>
      <c r="K18" s="339"/>
      <c r="L18" s="340"/>
      <c r="M18" s="353">
        <f>'План НП'!C21</f>
        <v>0</v>
      </c>
      <c r="N18" s="353">
        <f>'План НП'!D21</f>
        <v>0</v>
      </c>
      <c r="O18" s="341">
        <f>'План НП'!Y21</f>
        <v>0</v>
      </c>
      <c r="P18" s="325" t="str">
        <f>'Основні дані'!$B$1</f>
        <v>Е-420с</v>
      </c>
    </row>
    <row r="19" spans="1:16" s="160" customFormat="1" ht="15.75">
      <c r="A19" s="336" t="str">
        <f>'План НП'!A22</f>
        <v>ЗП 10</v>
      </c>
      <c r="B19" s="364">
        <f>'План НП'!B22</f>
        <v>0</v>
      </c>
      <c r="C19" s="337">
        <f>'План НП'!F22</f>
        <v>0</v>
      </c>
      <c r="D19" s="337">
        <f>'План НП'!G22</f>
        <v>0</v>
      </c>
      <c r="E19" s="338"/>
      <c r="F19" s="339"/>
      <c r="G19" s="339"/>
      <c r="H19" s="339"/>
      <c r="I19" s="339"/>
      <c r="J19" s="339"/>
      <c r="K19" s="339"/>
      <c r="L19" s="340"/>
      <c r="M19" s="353">
        <f>'План НП'!C22</f>
        <v>0</v>
      </c>
      <c r="N19" s="353">
        <f>'План НП'!D22</f>
        <v>0</v>
      </c>
      <c r="O19" s="341">
        <f>'План НП'!Y22</f>
        <v>0</v>
      </c>
      <c r="P19" s="325" t="str">
        <f>'Основні дані'!$B$1</f>
        <v>Е-420с</v>
      </c>
    </row>
    <row r="20" spans="1:16" s="160" customFormat="1" ht="15.75">
      <c r="A20" s="336" t="str">
        <f>'План НП'!A23</f>
        <v>ЗП 11</v>
      </c>
      <c r="B20" s="364">
        <f>'План НП'!B23</f>
        <v>0</v>
      </c>
      <c r="C20" s="337">
        <f>'План НП'!F23</f>
        <v>0</v>
      </c>
      <c r="D20" s="337">
        <f>'План НП'!G23</f>
        <v>0</v>
      </c>
      <c r="E20" s="338"/>
      <c r="F20" s="339"/>
      <c r="G20" s="339"/>
      <c r="H20" s="339"/>
      <c r="I20" s="339"/>
      <c r="J20" s="339"/>
      <c r="K20" s="339"/>
      <c r="L20" s="340"/>
      <c r="M20" s="353">
        <f>'План НП'!C23</f>
        <v>0</v>
      </c>
      <c r="N20" s="353">
        <f>'План НП'!D23</f>
        <v>0</v>
      </c>
      <c r="O20" s="341">
        <f>'План НП'!Y23</f>
        <v>0</v>
      </c>
      <c r="P20" s="325" t="str">
        <f>'Основні дані'!$B$1</f>
        <v>Е-420с</v>
      </c>
    </row>
    <row r="21" spans="1:16" s="160" customFormat="1" ht="15.75">
      <c r="A21" s="336" t="str">
        <f>'План НП'!A24</f>
        <v>ЗП 12</v>
      </c>
      <c r="B21" s="364">
        <f>'План НП'!B24</f>
        <v>0</v>
      </c>
      <c r="C21" s="337">
        <f>'План НП'!F24</f>
        <v>0</v>
      </c>
      <c r="D21" s="337">
        <f>'План НП'!G24</f>
        <v>0</v>
      </c>
      <c r="E21" s="338"/>
      <c r="F21" s="339"/>
      <c r="G21" s="339"/>
      <c r="H21" s="339"/>
      <c r="I21" s="339"/>
      <c r="J21" s="339"/>
      <c r="K21" s="339"/>
      <c r="L21" s="340"/>
      <c r="M21" s="353">
        <f>'План НП'!C24</f>
        <v>0</v>
      </c>
      <c r="N21" s="353">
        <f>'План НП'!D24</f>
        <v>0</v>
      </c>
      <c r="O21" s="341">
        <f>'План НП'!Y24</f>
        <v>0</v>
      </c>
      <c r="P21" s="325" t="str">
        <f>'Основні дані'!$B$1</f>
        <v>Е-420с</v>
      </c>
    </row>
    <row r="22" spans="1:16" s="160" customFormat="1" ht="15.75">
      <c r="A22" s="336" t="str">
        <f>'План НП'!A25</f>
        <v>ЗП 13</v>
      </c>
      <c r="B22" s="364">
        <f>'План НП'!B25</f>
        <v>0</v>
      </c>
      <c r="C22" s="337">
        <f>'План НП'!F25</f>
        <v>0</v>
      </c>
      <c r="D22" s="337">
        <f>'План НП'!G25</f>
        <v>0</v>
      </c>
      <c r="E22" s="338"/>
      <c r="F22" s="339"/>
      <c r="G22" s="339"/>
      <c r="H22" s="339"/>
      <c r="I22" s="339"/>
      <c r="J22" s="339"/>
      <c r="K22" s="339"/>
      <c r="L22" s="340"/>
      <c r="M22" s="353">
        <f>'План НП'!C25</f>
        <v>0</v>
      </c>
      <c r="N22" s="353">
        <f>'План НП'!D25</f>
        <v>0</v>
      </c>
      <c r="O22" s="341">
        <f>'План НП'!Y25</f>
        <v>0</v>
      </c>
      <c r="P22" s="325" t="str">
        <f>'Основні дані'!$B$1</f>
        <v>Е-420с</v>
      </c>
    </row>
    <row r="23" spans="1:16" s="160" customFormat="1" ht="15.75">
      <c r="A23" s="336" t="str">
        <f>'План НП'!A26</f>
        <v>ЗП 14</v>
      </c>
      <c r="B23" s="364">
        <f>'План НП'!B26</f>
        <v>0</v>
      </c>
      <c r="C23" s="337">
        <f>'План НП'!F26</f>
        <v>0</v>
      </c>
      <c r="D23" s="337">
        <f>'План НП'!G26</f>
        <v>0</v>
      </c>
      <c r="E23" s="338"/>
      <c r="F23" s="339"/>
      <c r="G23" s="339"/>
      <c r="H23" s="339"/>
      <c r="I23" s="339"/>
      <c r="J23" s="339"/>
      <c r="K23" s="339"/>
      <c r="L23" s="340"/>
      <c r="M23" s="353">
        <f>'План НП'!C26</f>
        <v>0</v>
      </c>
      <c r="N23" s="353">
        <f>'План НП'!D26</f>
        <v>0</v>
      </c>
      <c r="O23" s="341">
        <f>'План НП'!Y26</f>
        <v>0</v>
      </c>
      <c r="P23" s="325" t="str">
        <f>'Основні дані'!$B$1</f>
        <v>Е-420с</v>
      </c>
    </row>
    <row r="24" spans="1:16" s="160" customFormat="1" ht="15.75">
      <c r="A24" s="336" t="str">
        <f>'План НП'!A27</f>
        <v>ЗП 15</v>
      </c>
      <c r="B24" s="364">
        <f>'План НП'!B27</f>
        <v>0</v>
      </c>
      <c r="C24" s="337">
        <f>'План НП'!F27</f>
        <v>0</v>
      </c>
      <c r="D24" s="337">
        <f>'План НП'!G27</f>
        <v>0</v>
      </c>
      <c r="E24" s="338"/>
      <c r="F24" s="339"/>
      <c r="G24" s="339"/>
      <c r="H24" s="339"/>
      <c r="I24" s="339"/>
      <c r="J24" s="339"/>
      <c r="K24" s="339"/>
      <c r="L24" s="340"/>
      <c r="M24" s="353">
        <f>'План НП'!C27</f>
        <v>0</v>
      </c>
      <c r="N24" s="353">
        <f>'План НП'!D27</f>
        <v>0</v>
      </c>
      <c r="O24" s="341">
        <f>'План НП'!Y27</f>
        <v>0</v>
      </c>
      <c r="P24" s="325" t="str">
        <f>'Основні дані'!$B$1</f>
        <v>Е-420с</v>
      </c>
    </row>
    <row r="25" spans="1:16" s="160" customFormat="1" ht="15.75">
      <c r="A25" s="336" t="str">
        <f>'План НП'!A28</f>
        <v>ЗП 16</v>
      </c>
      <c r="B25" s="364">
        <f>'План НП'!B28</f>
        <v>0</v>
      </c>
      <c r="C25" s="337">
        <f>'План НП'!F28</f>
        <v>0</v>
      </c>
      <c r="D25" s="337">
        <f>'План НП'!G28</f>
        <v>0</v>
      </c>
      <c r="E25" s="338"/>
      <c r="F25" s="339"/>
      <c r="G25" s="339"/>
      <c r="H25" s="339"/>
      <c r="I25" s="339"/>
      <c r="J25" s="339"/>
      <c r="K25" s="339"/>
      <c r="L25" s="340"/>
      <c r="M25" s="353">
        <f>'План НП'!C28</f>
        <v>0</v>
      </c>
      <c r="N25" s="353">
        <f>'План НП'!D28</f>
        <v>0</v>
      </c>
      <c r="O25" s="341">
        <f>'План НП'!Y28</f>
        <v>0</v>
      </c>
      <c r="P25" s="325" t="str">
        <f>'Основні дані'!$B$1</f>
        <v>Е-420с</v>
      </c>
    </row>
    <row r="26" spans="1:16" s="160" customFormat="1" ht="15.75">
      <c r="A26" s="336" t="str">
        <f>'План НП'!A29</f>
        <v>ЗП 17</v>
      </c>
      <c r="B26" s="364">
        <f>'План НП'!B29</f>
        <v>0</v>
      </c>
      <c r="C26" s="337">
        <f>'План НП'!F29</f>
        <v>0</v>
      </c>
      <c r="D26" s="337">
        <f>'План НП'!G29</f>
        <v>0</v>
      </c>
      <c r="E26" s="338"/>
      <c r="F26" s="339"/>
      <c r="G26" s="339"/>
      <c r="H26" s="339"/>
      <c r="I26" s="339"/>
      <c r="J26" s="339"/>
      <c r="K26" s="339"/>
      <c r="L26" s="340"/>
      <c r="M26" s="353">
        <f>'План НП'!C29</f>
        <v>0</v>
      </c>
      <c r="N26" s="353">
        <f>'План НП'!D29</f>
        <v>0</v>
      </c>
      <c r="O26" s="341">
        <f>'План НП'!Y29</f>
        <v>0</v>
      </c>
      <c r="P26" s="325" t="str">
        <f>'Основні дані'!$B$1</f>
        <v>Е-420с</v>
      </c>
    </row>
    <row r="27" spans="1:16" s="160" customFormat="1" ht="15.75">
      <c r="A27" s="336" t="str">
        <f>'План НП'!A30</f>
        <v>ЗП 18</v>
      </c>
      <c r="B27" s="364">
        <f>'План НП'!B30</f>
        <v>0</v>
      </c>
      <c r="C27" s="337">
        <f>'План НП'!F30</f>
        <v>0</v>
      </c>
      <c r="D27" s="337">
        <f>'План НП'!G30</f>
        <v>0</v>
      </c>
      <c r="E27" s="338"/>
      <c r="F27" s="339"/>
      <c r="G27" s="339"/>
      <c r="H27" s="339"/>
      <c r="I27" s="339"/>
      <c r="J27" s="339"/>
      <c r="K27" s="339"/>
      <c r="L27" s="340"/>
      <c r="M27" s="353">
        <f>'План НП'!C30</f>
        <v>0</v>
      </c>
      <c r="N27" s="353">
        <f>'План НП'!D30</f>
        <v>0</v>
      </c>
      <c r="O27" s="341">
        <f>'План НП'!Y30</f>
        <v>0</v>
      </c>
      <c r="P27" s="325" t="str">
        <f>'Основні дані'!$B$1</f>
        <v>Е-420с</v>
      </c>
    </row>
    <row r="28" spans="1:16" s="160" customFormat="1" ht="15.75">
      <c r="A28" s="336" t="str">
        <f>'План НП'!A31</f>
        <v>ЗП 19</v>
      </c>
      <c r="B28" s="364">
        <f>'План НП'!B31</f>
        <v>0</v>
      </c>
      <c r="C28" s="337">
        <f>'План НП'!F31</f>
        <v>0</v>
      </c>
      <c r="D28" s="337">
        <f>'План НП'!G31</f>
        <v>0</v>
      </c>
      <c r="E28" s="338"/>
      <c r="F28" s="339"/>
      <c r="G28" s="339"/>
      <c r="H28" s="339"/>
      <c r="I28" s="339"/>
      <c r="J28" s="339"/>
      <c r="K28" s="339"/>
      <c r="L28" s="340"/>
      <c r="M28" s="353">
        <f>'План НП'!C31</f>
        <v>0</v>
      </c>
      <c r="N28" s="353">
        <f>'План НП'!D31</f>
        <v>0</v>
      </c>
      <c r="O28" s="341">
        <f>'План НП'!Y31</f>
        <v>0</v>
      </c>
      <c r="P28" s="325" t="str">
        <f>'Основні дані'!$B$1</f>
        <v>Е-420с</v>
      </c>
    </row>
    <row r="29" spans="1:16" s="160" customFormat="1" ht="15.75">
      <c r="A29" s="336" t="str">
        <f>'План НП'!A32</f>
        <v>ЗП 20</v>
      </c>
      <c r="B29" s="364">
        <f>'План НП'!B32</f>
        <v>0</v>
      </c>
      <c r="C29" s="337">
        <f>'План НП'!F32</f>
        <v>0</v>
      </c>
      <c r="D29" s="337">
        <f>'План НП'!G32</f>
        <v>0</v>
      </c>
      <c r="E29" s="338"/>
      <c r="F29" s="339"/>
      <c r="G29" s="339"/>
      <c r="H29" s="339"/>
      <c r="I29" s="339"/>
      <c r="J29" s="339"/>
      <c r="K29" s="339"/>
      <c r="L29" s="340"/>
      <c r="M29" s="353">
        <f>'План НП'!C32</f>
        <v>0</v>
      </c>
      <c r="N29" s="353">
        <f>'План НП'!D32</f>
        <v>0</v>
      </c>
      <c r="O29" s="341">
        <f>'План НП'!Y32</f>
        <v>0</v>
      </c>
      <c r="P29" s="325" t="str">
        <f>'Основні дані'!$B$1</f>
        <v>Е-420с</v>
      </c>
    </row>
    <row r="30" spans="1:16" s="160" customFormat="1" ht="15.75">
      <c r="A30" s="336" t="str">
        <f>'План НП'!A33</f>
        <v>ЗП 21</v>
      </c>
      <c r="B30" s="364">
        <f>'План НП'!B33</f>
        <v>0</v>
      </c>
      <c r="C30" s="337">
        <f>'План НП'!F33</f>
        <v>0</v>
      </c>
      <c r="D30" s="337">
        <f>'План НП'!G33</f>
        <v>0</v>
      </c>
      <c r="E30" s="338"/>
      <c r="F30" s="339"/>
      <c r="G30" s="339"/>
      <c r="H30" s="339"/>
      <c r="I30" s="339"/>
      <c r="J30" s="339"/>
      <c r="K30" s="339"/>
      <c r="L30" s="340"/>
      <c r="M30" s="353">
        <f>'План НП'!C33</f>
        <v>0</v>
      </c>
      <c r="N30" s="353">
        <f>'План НП'!D33</f>
        <v>0</v>
      </c>
      <c r="O30" s="341">
        <f>'План НП'!Y33</f>
        <v>0</v>
      </c>
      <c r="P30" s="325" t="str">
        <f>'Основні дані'!$B$1</f>
        <v>Е-420с</v>
      </c>
    </row>
    <row r="31" spans="1:16" s="160" customFormat="1" ht="15.75">
      <c r="A31" s="336" t="str">
        <f>'План НП'!A34</f>
        <v>ЗП 22</v>
      </c>
      <c r="B31" s="364">
        <f>'План НП'!B34</f>
        <v>0</v>
      </c>
      <c r="C31" s="337">
        <f>'План НП'!F34</f>
        <v>0</v>
      </c>
      <c r="D31" s="337">
        <f>'План НП'!G34</f>
        <v>0</v>
      </c>
      <c r="E31" s="338"/>
      <c r="F31" s="339"/>
      <c r="G31" s="339"/>
      <c r="H31" s="339"/>
      <c r="I31" s="339"/>
      <c r="J31" s="339"/>
      <c r="K31" s="339"/>
      <c r="L31" s="340"/>
      <c r="M31" s="353">
        <f>'План НП'!C34</f>
        <v>0</v>
      </c>
      <c r="N31" s="353">
        <f>'План НП'!D34</f>
        <v>0</v>
      </c>
      <c r="O31" s="341">
        <f>'План НП'!Y34</f>
        <v>0</v>
      </c>
      <c r="P31" s="325" t="str">
        <f>'Основні дані'!$B$1</f>
        <v>Е-420с</v>
      </c>
    </row>
    <row r="32" spans="1:16" s="160" customFormat="1" ht="15.75">
      <c r="A32" s="336" t="str">
        <f>'План НП'!A35</f>
        <v>ЗП 23</v>
      </c>
      <c r="B32" s="364">
        <f>'План НП'!B35</f>
        <v>0</v>
      </c>
      <c r="C32" s="337">
        <f>'План НП'!F35</f>
        <v>0</v>
      </c>
      <c r="D32" s="337">
        <f>'План НП'!G35</f>
        <v>0</v>
      </c>
      <c r="E32" s="338"/>
      <c r="F32" s="339"/>
      <c r="G32" s="339"/>
      <c r="H32" s="339"/>
      <c r="I32" s="339"/>
      <c r="J32" s="339"/>
      <c r="K32" s="339"/>
      <c r="L32" s="340"/>
      <c r="M32" s="353">
        <f>'План НП'!C35</f>
        <v>0</v>
      </c>
      <c r="N32" s="353">
        <f>'План НП'!D35</f>
        <v>0</v>
      </c>
      <c r="O32" s="341">
        <f>'План НП'!Y35</f>
        <v>0</v>
      </c>
      <c r="P32" s="325" t="str">
        <f>'Основні дані'!$B$1</f>
        <v>Е-420с</v>
      </c>
    </row>
    <row r="33" spans="1:16" s="160" customFormat="1" ht="15.75">
      <c r="A33" s="336" t="str">
        <f>'План НП'!A36</f>
        <v>ЗП 24</v>
      </c>
      <c r="B33" s="364">
        <f>'План НП'!B36</f>
        <v>0</v>
      </c>
      <c r="C33" s="337">
        <f>'План НП'!F36</f>
        <v>0</v>
      </c>
      <c r="D33" s="337">
        <f>'План НП'!G36</f>
        <v>0</v>
      </c>
      <c r="E33" s="338"/>
      <c r="F33" s="339"/>
      <c r="G33" s="339"/>
      <c r="H33" s="339"/>
      <c r="I33" s="339"/>
      <c r="J33" s="339"/>
      <c r="K33" s="339"/>
      <c r="L33" s="340"/>
      <c r="M33" s="353">
        <f>'План НП'!C36</f>
        <v>0</v>
      </c>
      <c r="N33" s="353">
        <f>'План НП'!D36</f>
        <v>0</v>
      </c>
      <c r="O33" s="341">
        <f>'План НП'!Y36</f>
        <v>0</v>
      </c>
      <c r="P33" s="325" t="str">
        <f>'Основні дані'!$B$1</f>
        <v>Е-420с</v>
      </c>
    </row>
    <row r="34" spans="1:16" s="160" customFormat="1" ht="15.75">
      <c r="A34" s="336" t="str">
        <f>'План НП'!A37</f>
        <v>ЗП 25</v>
      </c>
      <c r="B34" s="364">
        <f>'План НП'!B37</f>
        <v>0</v>
      </c>
      <c r="C34" s="337">
        <f>'План НП'!F37</f>
        <v>0</v>
      </c>
      <c r="D34" s="337">
        <f>'План НП'!G37</f>
        <v>0</v>
      </c>
      <c r="E34" s="338"/>
      <c r="F34" s="339"/>
      <c r="G34" s="339"/>
      <c r="H34" s="339"/>
      <c r="I34" s="339"/>
      <c r="J34" s="339"/>
      <c r="K34" s="339"/>
      <c r="L34" s="340"/>
      <c r="M34" s="353">
        <f>'План НП'!C37</f>
        <v>0</v>
      </c>
      <c r="N34" s="353">
        <f>'План НП'!D37</f>
        <v>0</v>
      </c>
      <c r="O34" s="341">
        <f>'План НП'!Y37</f>
        <v>0</v>
      </c>
      <c r="P34" s="325" t="str">
        <f>'Основні дані'!$B$1</f>
        <v>Е-420с</v>
      </c>
    </row>
    <row r="35" spans="1:16" s="160" customFormat="1" ht="15.75">
      <c r="A35" s="336" t="str">
        <f>'План НП'!A38</f>
        <v>ЗП 26</v>
      </c>
      <c r="B35" s="364">
        <f>'План НП'!B38</f>
        <v>0</v>
      </c>
      <c r="C35" s="337">
        <f>'План НП'!F38</f>
        <v>0</v>
      </c>
      <c r="D35" s="337">
        <f>'План НП'!G38</f>
        <v>0</v>
      </c>
      <c r="E35" s="338"/>
      <c r="F35" s="339"/>
      <c r="G35" s="339"/>
      <c r="H35" s="339"/>
      <c r="I35" s="339"/>
      <c r="J35" s="339"/>
      <c r="K35" s="339"/>
      <c r="L35" s="340"/>
      <c r="M35" s="353">
        <f>'План НП'!C38</f>
        <v>0</v>
      </c>
      <c r="N35" s="353">
        <f>'План НП'!D38</f>
        <v>0</v>
      </c>
      <c r="O35" s="341">
        <f>'План НП'!Y38</f>
        <v>0</v>
      </c>
      <c r="P35" s="325" t="str">
        <f>'Основні дані'!$B$1</f>
        <v>Е-420с</v>
      </c>
    </row>
    <row r="36" spans="1:16" s="160" customFormat="1" ht="15.75">
      <c r="A36" s="336" t="str">
        <f>'План НП'!A39</f>
        <v>ЗП 27</v>
      </c>
      <c r="B36" s="364">
        <f>'План НП'!B39</f>
        <v>0</v>
      </c>
      <c r="C36" s="337">
        <f>'План НП'!F39</f>
        <v>0</v>
      </c>
      <c r="D36" s="337">
        <f>'План НП'!G39</f>
        <v>0</v>
      </c>
      <c r="E36" s="338"/>
      <c r="F36" s="339"/>
      <c r="G36" s="339"/>
      <c r="H36" s="339"/>
      <c r="I36" s="339"/>
      <c r="J36" s="339"/>
      <c r="K36" s="339"/>
      <c r="L36" s="340"/>
      <c r="M36" s="353">
        <f>'План НП'!C39</f>
        <v>0</v>
      </c>
      <c r="N36" s="353">
        <f>'План НП'!D39</f>
        <v>0</v>
      </c>
      <c r="O36" s="341">
        <f>'План НП'!Y39</f>
        <v>0</v>
      </c>
      <c r="P36" s="325" t="str">
        <f>'Основні дані'!$B$1</f>
        <v>Е-420с</v>
      </c>
    </row>
    <row r="37" spans="1:16" s="160" customFormat="1" ht="15.75">
      <c r="A37" s="336" t="str">
        <f>'План НП'!A40</f>
        <v>ЗП 28</v>
      </c>
      <c r="B37" s="364">
        <f>'План НП'!B40</f>
        <v>0</v>
      </c>
      <c r="C37" s="337">
        <f>'План НП'!F40</f>
        <v>0</v>
      </c>
      <c r="D37" s="337">
        <f>'План НП'!G40</f>
        <v>0</v>
      </c>
      <c r="E37" s="338"/>
      <c r="F37" s="339"/>
      <c r="G37" s="339"/>
      <c r="H37" s="339"/>
      <c r="I37" s="339"/>
      <c r="J37" s="339"/>
      <c r="K37" s="339"/>
      <c r="L37" s="340"/>
      <c r="M37" s="353">
        <f>'План НП'!C40</f>
        <v>0</v>
      </c>
      <c r="N37" s="353">
        <f>'План НП'!D40</f>
        <v>0</v>
      </c>
      <c r="O37" s="341">
        <f>'План НП'!Y40</f>
        <v>0</v>
      </c>
      <c r="P37" s="325" t="str">
        <f>'Основні дані'!$B$1</f>
        <v>Е-420с</v>
      </c>
    </row>
    <row r="38" spans="1:16" s="160" customFormat="1" ht="15.75">
      <c r="A38" s="336" t="str">
        <f>'План НП'!A41</f>
        <v>ЗП 29</v>
      </c>
      <c r="B38" s="364">
        <f>'План НП'!B41</f>
        <v>0</v>
      </c>
      <c r="C38" s="337">
        <f>'План НП'!F41</f>
        <v>0</v>
      </c>
      <c r="D38" s="337">
        <f>'План НП'!G41</f>
        <v>0</v>
      </c>
      <c r="E38" s="338"/>
      <c r="F38" s="339"/>
      <c r="G38" s="339"/>
      <c r="H38" s="339"/>
      <c r="I38" s="339"/>
      <c r="J38" s="339"/>
      <c r="K38" s="339"/>
      <c r="L38" s="340"/>
      <c r="M38" s="353">
        <f>'План НП'!C41</f>
        <v>0</v>
      </c>
      <c r="N38" s="353">
        <f>'План НП'!D41</f>
        <v>0</v>
      </c>
      <c r="O38" s="341">
        <f>'План НП'!Y41</f>
        <v>0</v>
      </c>
      <c r="P38" s="325" t="str">
        <f>'Основні дані'!$B$1</f>
        <v>Е-420с</v>
      </c>
    </row>
    <row r="39" spans="1:16" s="160" customFormat="1" ht="15.75">
      <c r="A39" s="336" t="str">
        <f>'План НП'!A42</f>
        <v>ЗП 30</v>
      </c>
      <c r="B39" s="364">
        <f>'План НП'!B42</f>
        <v>0</v>
      </c>
      <c r="C39" s="337">
        <f>'План НП'!F42</f>
        <v>0</v>
      </c>
      <c r="D39" s="337">
        <f>'План НП'!G42</f>
        <v>0</v>
      </c>
      <c r="E39" s="338"/>
      <c r="F39" s="339"/>
      <c r="G39" s="339"/>
      <c r="H39" s="339"/>
      <c r="I39" s="339"/>
      <c r="J39" s="339"/>
      <c r="K39" s="339"/>
      <c r="L39" s="340"/>
      <c r="M39" s="353">
        <f>'План НП'!C42</f>
        <v>0</v>
      </c>
      <c r="N39" s="353">
        <f>'План НП'!D42</f>
        <v>0</v>
      </c>
      <c r="O39" s="341">
        <f>'План НП'!Y42</f>
        <v>0</v>
      </c>
      <c r="P39" s="325" t="str">
        <f>'Основні дані'!$B$1</f>
        <v>Е-420с</v>
      </c>
    </row>
    <row r="40" spans="1:16" s="160" customFormat="1" ht="15.75">
      <c r="A40" s="336" t="str">
        <f>'План НП'!A43</f>
        <v>ЗП 31</v>
      </c>
      <c r="B40" s="364">
        <f>'План НП'!B43</f>
        <v>0</v>
      </c>
      <c r="C40" s="337">
        <f>'План НП'!F43</f>
        <v>0</v>
      </c>
      <c r="D40" s="337">
        <f>'План НП'!G43</f>
        <v>0</v>
      </c>
      <c r="E40" s="338"/>
      <c r="F40" s="339"/>
      <c r="G40" s="339"/>
      <c r="H40" s="339"/>
      <c r="I40" s="339"/>
      <c r="J40" s="339"/>
      <c r="K40" s="339"/>
      <c r="L40" s="340"/>
      <c r="M40" s="353">
        <f>'План НП'!C43</f>
        <v>0</v>
      </c>
      <c r="N40" s="353">
        <f>'План НП'!D43</f>
        <v>0</v>
      </c>
      <c r="O40" s="341">
        <f>'План НП'!Y43</f>
        <v>0</v>
      </c>
      <c r="P40" s="325" t="str">
        <f>'Основні дані'!$B$1</f>
        <v>Е-420с</v>
      </c>
    </row>
    <row r="41" spans="1:16" s="160" customFormat="1" ht="15.75">
      <c r="A41" s="336" t="str">
        <f>'План НП'!A44</f>
        <v>ЗП 32</v>
      </c>
      <c r="B41" s="364">
        <f>'План НП'!B44</f>
        <v>0</v>
      </c>
      <c r="C41" s="337">
        <f>'План НП'!F44</f>
        <v>0</v>
      </c>
      <c r="D41" s="337">
        <f>'План НП'!G44</f>
        <v>0</v>
      </c>
      <c r="E41" s="338"/>
      <c r="F41" s="339"/>
      <c r="G41" s="339"/>
      <c r="H41" s="339"/>
      <c r="I41" s="339"/>
      <c r="J41" s="339"/>
      <c r="K41" s="339"/>
      <c r="L41" s="340"/>
      <c r="M41" s="353">
        <f>'План НП'!C44</f>
        <v>0</v>
      </c>
      <c r="N41" s="353">
        <f>'План НП'!D44</f>
        <v>0</v>
      </c>
      <c r="O41" s="341">
        <f>'План НП'!Y44</f>
        <v>0</v>
      </c>
      <c r="P41" s="325" t="str">
        <f>'Основні дані'!$B$1</f>
        <v>Е-420с</v>
      </c>
    </row>
    <row r="42" spans="1:16" s="160" customFormat="1" ht="15.75">
      <c r="A42" s="336" t="str">
        <f>'План НП'!A45</f>
        <v>ЗП 33</v>
      </c>
      <c r="B42" s="364">
        <f>'План НП'!B45</f>
        <v>0</v>
      </c>
      <c r="C42" s="337">
        <f>'План НП'!F45</f>
        <v>0</v>
      </c>
      <c r="D42" s="337">
        <f>'План НП'!G45</f>
        <v>0</v>
      </c>
      <c r="E42" s="338"/>
      <c r="F42" s="339"/>
      <c r="G42" s="339"/>
      <c r="H42" s="339"/>
      <c r="I42" s="339"/>
      <c r="J42" s="339"/>
      <c r="K42" s="339"/>
      <c r="L42" s="340"/>
      <c r="M42" s="353">
        <f>'План НП'!C45</f>
        <v>0</v>
      </c>
      <c r="N42" s="353">
        <f>'План НП'!D45</f>
        <v>0</v>
      </c>
      <c r="O42" s="341">
        <f>'План НП'!Y45</f>
        <v>0</v>
      </c>
      <c r="P42" s="325" t="str">
        <f>'Основні дані'!$B$1</f>
        <v>Е-420с</v>
      </c>
    </row>
    <row r="43" spans="1:16" s="160" customFormat="1" ht="15.75">
      <c r="A43" s="336" t="str">
        <f>'План НП'!A46</f>
        <v>ЗП 34</v>
      </c>
      <c r="B43" s="364">
        <f>'План НП'!B46</f>
        <v>0</v>
      </c>
      <c r="C43" s="337">
        <f>'План НП'!F46</f>
        <v>0</v>
      </c>
      <c r="D43" s="337">
        <f>'План НП'!G46</f>
        <v>0</v>
      </c>
      <c r="E43" s="338"/>
      <c r="F43" s="339"/>
      <c r="G43" s="339"/>
      <c r="H43" s="339"/>
      <c r="I43" s="339"/>
      <c r="J43" s="339"/>
      <c r="K43" s="339"/>
      <c r="L43" s="340"/>
      <c r="M43" s="353">
        <f>'План НП'!C46</f>
        <v>0</v>
      </c>
      <c r="N43" s="353">
        <f>'План НП'!D46</f>
        <v>0</v>
      </c>
      <c r="O43" s="341">
        <f>'План НП'!Y46</f>
        <v>0</v>
      </c>
      <c r="P43" s="325" t="str">
        <f>'Основні дані'!$B$1</f>
        <v>Е-420с</v>
      </c>
    </row>
    <row r="44" spans="1:16" s="160" customFormat="1" ht="15.75">
      <c r="A44" s="336" t="str">
        <f>'План НП'!A47</f>
        <v>ЗП 35</v>
      </c>
      <c r="B44" s="364">
        <f>'План НП'!B47</f>
        <v>0</v>
      </c>
      <c r="C44" s="337">
        <f>'План НП'!F47</f>
        <v>0</v>
      </c>
      <c r="D44" s="337">
        <f>'План НП'!G47</f>
        <v>0</v>
      </c>
      <c r="E44" s="338"/>
      <c r="F44" s="339"/>
      <c r="G44" s="339"/>
      <c r="H44" s="339"/>
      <c r="I44" s="339"/>
      <c r="J44" s="339"/>
      <c r="K44" s="339"/>
      <c r="L44" s="340"/>
      <c r="M44" s="353">
        <f>'План НП'!C47</f>
        <v>0</v>
      </c>
      <c r="N44" s="353">
        <f>'План НП'!D47</f>
        <v>0</v>
      </c>
      <c r="O44" s="341">
        <f>'План НП'!Y47</f>
        <v>0</v>
      </c>
      <c r="P44" s="325" t="str">
        <f>'Основні дані'!$B$1</f>
        <v>Е-420с</v>
      </c>
    </row>
    <row r="45" spans="1:16" s="160" customFormat="1" ht="15.75">
      <c r="A45" s="336" t="str">
        <f>'План НП'!A48</f>
        <v>ЗП 36</v>
      </c>
      <c r="B45" s="364">
        <f>'План НП'!B48</f>
        <v>0</v>
      </c>
      <c r="C45" s="337">
        <f>'План НП'!F48</f>
        <v>0</v>
      </c>
      <c r="D45" s="337">
        <f>'План НП'!G48</f>
        <v>0</v>
      </c>
      <c r="E45" s="338"/>
      <c r="F45" s="339"/>
      <c r="G45" s="339"/>
      <c r="H45" s="339"/>
      <c r="I45" s="339"/>
      <c r="J45" s="339"/>
      <c r="K45" s="339"/>
      <c r="L45" s="340"/>
      <c r="M45" s="353">
        <f>'План НП'!C48</f>
        <v>0</v>
      </c>
      <c r="N45" s="353">
        <f>'План НП'!D48</f>
        <v>0</v>
      </c>
      <c r="O45" s="341">
        <f>'План НП'!Y48</f>
        <v>0</v>
      </c>
      <c r="P45" s="325" t="str">
        <f>'Основні дані'!$B$1</f>
        <v>Е-420с</v>
      </c>
    </row>
    <row r="46" spans="1:16" s="160" customFormat="1" ht="15.75">
      <c r="A46" s="336" t="str">
        <f>'План НП'!A49</f>
        <v>ЗП 37</v>
      </c>
      <c r="B46" s="364">
        <f>'План НП'!B49</f>
        <v>0</v>
      </c>
      <c r="C46" s="337">
        <f>'План НП'!F49</f>
        <v>0</v>
      </c>
      <c r="D46" s="337">
        <f>'План НП'!G49</f>
        <v>0</v>
      </c>
      <c r="E46" s="338"/>
      <c r="F46" s="339"/>
      <c r="G46" s="339"/>
      <c r="H46" s="339"/>
      <c r="I46" s="339"/>
      <c r="J46" s="339"/>
      <c r="K46" s="339"/>
      <c r="L46" s="340"/>
      <c r="M46" s="353">
        <f>'План НП'!C49</f>
        <v>0</v>
      </c>
      <c r="N46" s="353">
        <f>'План НП'!D49</f>
        <v>0</v>
      </c>
      <c r="O46" s="341">
        <f>'План НП'!Y49</f>
        <v>0</v>
      </c>
      <c r="P46" s="325" t="str">
        <f>'Основні дані'!$B$1</f>
        <v>Е-420с</v>
      </c>
    </row>
    <row r="47" spans="1:16" s="160" customFormat="1" ht="15.75">
      <c r="A47" s="336" t="str">
        <f>'План НП'!A50</f>
        <v>ЗП 38</v>
      </c>
      <c r="B47" s="364">
        <f>'План НП'!B50</f>
        <v>0</v>
      </c>
      <c r="C47" s="337">
        <f>'План НП'!F50</f>
        <v>0</v>
      </c>
      <c r="D47" s="337">
        <f>'План НП'!G50</f>
        <v>0</v>
      </c>
      <c r="E47" s="338"/>
      <c r="F47" s="339"/>
      <c r="G47" s="339"/>
      <c r="H47" s="339"/>
      <c r="I47" s="339"/>
      <c r="J47" s="339"/>
      <c r="K47" s="339"/>
      <c r="L47" s="340"/>
      <c r="M47" s="353">
        <f>'План НП'!C50</f>
        <v>0</v>
      </c>
      <c r="N47" s="353">
        <f>'План НП'!D50</f>
        <v>0</v>
      </c>
      <c r="O47" s="341">
        <f>'План НП'!Y50</f>
        <v>0</v>
      </c>
      <c r="P47" s="325" t="str">
        <f>'Основні дані'!$B$1</f>
        <v>Е-420с</v>
      </c>
    </row>
    <row r="48" spans="1:16" s="160" customFormat="1" ht="15.75">
      <c r="A48" s="336" t="str">
        <f>'План НП'!A51</f>
        <v>ЗП 39</v>
      </c>
      <c r="B48" s="364">
        <f>'План НП'!B51</f>
        <v>0</v>
      </c>
      <c r="C48" s="337">
        <f>'План НП'!F51</f>
        <v>0</v>
      </c>
      <c r="D48" s="337">
        <f>'План НП'!G51</f>
        <v>0</v>
      </c>
      <c r="E48" s="338"/>
      <c r="F48" s="339"/>
      <c r="G48" s="339"/>
      <c r="H48" s="339"/>
      <c r="I48" s="339"/>
      <c r="J48" s="339"/>
      <c r="K48" s="339"/>
      <c r="L48" s="340"/>
      <c r="M48" s="353">
        <f>'План НП'!C51</f>
        <v>0</v>
      </c>
      <c r="N48" s="353">
        <f>'План НП'!D51</f>
        <v>0</v>
      </c>
      <c r="O48" s="341">
        <f>'План НП'!Y51</f>
        <v>0</v>
      </c>
      <c r="P48" s="325" t="str">
        <f>'Основні дані'!$B$1</f>
        <v>Е-420с</v>
      </c>
    </row>
    <row r="49" spans="1:16" s="160" customFormat="1" ht="15.75">
      <c r="A49" s="336" t="str">
        <f>'План НП'!A52</f>
        <v>ЗП 40</v>
      </c>
      <c r="B49" s="364">
        <f>'План НП'!B52</f>
        <v>0</v>
      </c>
      <c r="C49" s="337">
        <f>'План НП'!F52</f>
        <v>0</v>
      </c>
      <c r="D49" s="337">
        <f>'План НП'!G52</f>
        <v>0</v>
      </c>
      <c r="E49" s="338"/>
      <c r="F49" s="339"/>
      <c r="G49" s="339"/>
      <c r="H49" s="339"/>
      <c r="I49" s="339"/>
      <c r="J49" s="339"/>
      <c r="K49" s="339"/>
      <c r="L49" s="340"/>
      <c r="M49" s="353">
        <f>'План НП'!C52</f>
        <v>0</v>
      </c>
      <c r="N49" s="353">
        <f>'План НП'!D52</f>
        <v>0</v>
      </c>
      <c r="O49" s="341">
        <f>'План НП'!Y52</f>
        <v>0</v>
      </c>
      <c r="P49" s="325" t="str">
        <f>'Основні дані'!$B$1</f>
        <v>Е-420с</v>
      </c>
    </row>
    <row r="50" spans="1:16" s="160" customFormat="1" ht="16.5" thickBot="1">
      <c r="A50" s="342" t="str">
        <f>'План НП'!A53</f>
        <v>ЗП </v>
      </c>
      <c r="B50" s="364" t="str">
        <f>'План НП'!B53</f>
        <v>Фізичне виховання</v>
      </c>
      <c r="C50" s="337">
        <f>'План НП'!F53</f>
        <v>8</v>
      </c>
      <c r="D50" s="337">
        <f>'План НП'!G53</f>
        <v>240</v>
      </c>
      <c r="E50" s="343"/>
      <c r="F50" s="344"/>
      <c r="G50" s="344"/>
      <c r="H50" s="344"/>
      <c r="I50" s="344"/>
      <c r="J50" s="344"/>
      <c r="K50" s="344"/>
      <c r="L50" s="345"/>
      <c r="M50" s="354">
        <f>'План НП'!C53</f>
        <v>0</v>
      </c>
      <c r="N50" s="353" t="str">
        <f>'План НП'!D53</f>
        <v>1 - 4</v>
      </c>
      <c r="O50" s="341">
        <f>'План НП'!Y53</f>
        <v>302</v>
      </c>
      <c r="P50" s="325" t="str">
        <f>'Основні дані'!$B$1</f>
        <v>Е-420с</v>
      </c>
    </row>
    <row r="51" spans="1:16" s="159" customFormat="1" ht="19.5" thickBot="1">
      <c r="A51" s="328" t="str">
        <f>'План НП'!A54</f>
        <v>2</v>
      </c>
      <c r="B51" s="405" t="str">
        <f>'План НП'!B54</f>
        <v>Професійна підготовка</v>
      </c>
      <c r="C51" s="329">
        <f>'План НП'!F54</f>
        <v>33</v>
      </c>
      <c r="D51" s="329">
        <f>'План НП'!G54</f>
        <v>990</v>
      </c>
      <c r="E51" s="330" t="e">
        <f>#REF!+E542</f>
        <v>#REF!</v>
      </c>
      <c r="F51" s="331" t="e">
        <f>#REF!+F542</f>
        <v>#REF!</v>
      </c>
      <c r="G51" s="331" t="e">
        <f>#REF!+G542</f>
        <v>#REF!</v>
      </c>
      <c r="H51" s="331" t="e">
        <f>#REF!+H542</f>
        <v>#REF!</v>
      </c>
      <c r="I51" s="331" t="e">
        <f>#REF!+I542</f>
        <v>#REF!</v>
      </c>
      <c r="J51" s="331" t="e">
        <f>#REF!+J542</f>
        <v>#REF!</v>
      </c>
      <c r="K51" s="331" t="e">
        <f>#REF!+K542</f>
        <v>#REF!</v>
      </c>
      <c r="L51" s="332" t="e">
        <f>#REF!+L542</f>
        <v>#REF!</v>
      </c>
      <c r="M51" s="355"/>
      <c r="N51" s="356"/>
      <c r="O51" s="335" t="str">
        <f>IF(C51=0,"0%",CONCATENATE(ROUND(C51*100/180,2),"%"))</f>
        <v>18,33%</v>
      </c>
      <c r="P51" s="325" t="str">
        <f>'Основні дані'!$B$1</f>
        <v>Е-420с</v>
      </c>
    </row>
    <row r="52" spans="1:16" s="160" customFormat="1" ht="15.75">
      <c r="A52" s="342" t="str">
        <f>'План НП'!A55</f>
        <v>ПП 1</v>
      </c>
      <c r="B52" s="364" t="str">
        <f>'План НП'!B55</f>
        <v>Теоретична механіка</v>
      </c>
      <c r="C52" s="337">
        <f>'План НП'!F55</f>
        <v>4</v>
      </c>
      <c r="D52" s="337">
        <f>'План НП'!G55</f>
        <v>120</v>
      </c>
      <c r="E52" s="343"/>
      <c r="F52" s="344"/>
      <c r="G52" s="344"/>
      <c r="H52" s="344"/>
      <c r="I52" s="344"/>
      <c r="J52" s="344"/>
      <c r="K52" s="344"/>
      <c r="L52" s="345"/>
      <c r="M52" s="354" t="str">
        <f>'План НП'!C55</f>
        <v>2</v>
      </c>
      <c r="N52" s="353">
        <f>'План НП'!D55</f>
        <v>0</v>
      </c>
      <c r="O52" s="341">
        <f>'План НП'!Y55</f>
        <v>169</v>
      </c>
      <c r="P52" s="325" t="str">
        <f>'Основні дані'!$B$1</f>
        <v>Е-420с</v>
      </c>
    </row>
    <row r="53" spans="1:16" s="160" customFormat="1" ht="15.75">
      <c r="A53" s="342" t="str">
        <f>'План НП'!A56</f>
        <v>ПП 2</v>
      </c>
      <c r="B53" s="364" t="str">
        <f>'План НП'!B56</f>
        <v>Опір матеріалів</v>
      </c>
      <c r="C53" s="337">
        <f>'План НП'!F56</f>
        <v>5</v>
      </c>
      <c r="D53" s="337">
        <f>'План НП'!G56</f>
        <v>150</v>
      </c>
      <c r="E53" s="343"/>
      <c r="F53" s="344"/>
      <c r="G53" s="344"/>
      <c r="H53" s="344"/>
      <c r="I53" s="344"/>
      <c r="J53" s="344"/>
      <c r="K53" s="344"/>
      <c r="L53" s="345"/>
      <c r="M53" s="354" t="str">
        <f>'План НП'!C56</f>
        <v>2</v>
      </c>
      <c r="N53" s="353">
        <f>'План НП'!D56</f>
        <v>0</v>
      </c>
      <c r="O53" s="341">
        <f>'План НП'!Y56</f>
        <v>166</v>
      </c>
      <c r="P53" s="325" t="str">
        <f>'Основні дані'!$B$1</f>
        <v>Е-420с</v>
      </c>
    </row>
    <row r="54" spans="1:16" s="160" customFormat="1" ht="15.75">
      <c r="A54" s="342" t="str">
        <f>'План НП'!A57</f>
        <v>ПП 3</v>
      </c>
      <c r="B54" s="364" t="str">
        <f>'План НП'!B57</f>
        <v>Метрологія та стандартизація</v>
      </c>
      <c r="C54" s="337">
        <f>'План НП'!F57</f>
        <v>3</v>
      </c>
      <c r="D54" s="337">
        <f>'План НП'!G57</f>
        <v>90</v>
      </c>
      <c r="E54" s="343"/>
      <c r="F54" s="344"/>
      <c r="G54" s="344"/>
      <c r="H54" s="344"/>
      <c r="I54" s="344"/>
      <c r="J54" s="344"/>
      <c r="K54" s="344"/>
      <c r="L54" s="345"/>
      <c r="M54" s="354">
        <f>'План НП'!C57</f>
        <v>0</v>
      </c>
      <c r="N54" s="353">
        <f>'План НП'!D57</f>
        <v>3</v>
      </c>
      <c r="O54" s="341">
        <f>'План НП'!Y57</f>
        <v>147</v>
      </c>
      <c r="P54" s="325" t="str">
        <f>'Основні дані'!$B$1</f>
        <v>Е-420с</v>
      </c>
    </row>
    <row r="55" spans="1:16" s="160" customFormat="1" ht="15.75">
      <c r="A55" s="342" t="str">
        <f>'План НП'!A58</f>
        <v>ПП 4</v>
      </c>
      <c r="B55" s="364" t="str">
        <f>'План НП'!B58</f>
        <v>Електротехніка та електроніка</v>
      </c>
      <c r="C55" s="337">
        <f>'План НП'!F58</f>
        <v>5</v>
      </c>
      <c r="D55" s="337">
        <f>'План НП'!G58</f>
        <v>150</v>
      </c>
      <c r="E55" s="343"/>
      <c r="F55" s="344"/>
      <c r="G55" s="344"/>
      <c r="H55" s="344"/>
      <c r="I55" s="344"/>
      <c r="J55" s="344"/>
      <c r="K55" s="344"/>
      <c r="L55" s="345"/>
      <c r="M55" s="354">
        <f>'План НП'!C58</f>
        <v>3</v>
      </c>
      <c r="N55" s="353">
        <f>'План НП'!D58</f>
        <v>0</v>
      </c>
      <c r="O55" s="341">
        <f>'План НП'!Y58</f>
        <v>136</v>
      </c>
      <c r="P55" s="325" t="str">
        <f>'Основні дані'!$B$1</f>
        <v>Е-420с</v>
      </c>
    </row>
    <row r="56" spans="1:16" s="160" customFormat="1" ht="15.75">
      <c r="A56" s="342" t="str">
        <f>'План НП'!A59</f>
        <v>ПП 5</v>
      </c>
      <c r="B56" s="364" t="str">
        <f>'План НП'!B59</f>
        <v>Основи конструювання</v>
      </c>
      <c r="C56" s="337">
        <f>'План НП'!F59</f>
        <v>4</v>
      </c>
      <c r="D56" s="337">
        <f>'План НП'!G59</f>
        <v>120</v>
      </c>
      <c r="E56" s="343"/>
      <c r="F56" s="344"/>
      <c r="G56" s="344"/>
      <c r="H56" s="344"/>
      <c r="I56" s="344"/>
      <c r="J56" s="344"/>
      <c r="K56" s="344"/>
      <c r="L56" s="345"/>
      <c r="M56" s="354" t="str">
        <f>'План НП'!C59</f>
        <v>4</v>
      </c>
      <c r="N56" s="353">
        <f>'План НП'!D59</f>
        <v>0</v>
      </c>
      <c r="O56" s="341">
        <f>'План НП'!Y59</f>
        <v>148</v>
      </c>
      <c r="P56" s="325" t="str">
        <f>'Основні дані'!$B$1</f>
        <v>Е-420с</v>
      </c>
    </row>
    <row r="57" spans="1:16" s="160" customFormat="1" ht="15.75">
      <c r="A57" s="342" t="str">
        <f>'План НП'!A60</f>
        <v>ПП 6</v>
      </c>
      <c r="B57" s="364" t="str">
        <f>'План НП'!B60</f>
        <v>Історія науки і техніки</v>
      </c>
      <c r="C57" s="337">
        <f>'План НП'!F60</f>
        <v>3</v>
      </c>
      <c r="D57" s="337">
        <f>'План НП'!G60</f>
        <v>90</v>
      </c>
      <c r="E57" s="343"/>
      <c r="F57" s="344"/>
      <c r="G57" s="344"/>
      <c r="H57" s="344"/>
      <c r="I57" s="344"/>
      <c r="J57" s="344"/>
      <c r="K57" s="344"/>
      <c r="L57" s="345"/>
      <c r="M57" s="354">
        <f>'План НП'!C60</f>
        <v>0</v>
      </c>
      <c r="N57" s="353" t="str">
        <f>'План НП'!D60</f>
        <v>4</v>
      </c>
      <c r="O57" s="341">
        <f>'План НП'!Y60</f>
        <v>310</v>
      </c>
      <c r="P57" s="325" t="str">
        <f>'Основні дані'!$B$1</f>
        <v>Е-420с</v>
      </c>
    </row>
    <row r="58" spans="1:16" s="160" customFormat="1" ht="15.75">
      <c r="A58" s="342" t="str">
        <f>'План НП'!A61</f>
        <v>ПП 7</v>
      </c>
      <c r="B58" s="364" t="str">
        <f>'План НП'!B61</f>
        <v>Основи професійної безпеки та здоров'я людини</v>
      </c>
      <c r="C58" s="337">
        <f>'План НП'!F61</f>
        <v>3</v>
      </c>
      <c r="D58" s="337">
        <f>'План НП'!G61</f>
        <v>90</v>
      </c>
      <c r="E58" s="343"/>
      <c r="F58" s="344"/>
      <c r="G58" s="344"/>
      <c r="H58" s="344"/>
      <c r="I58" s="344"/>
      <c r="J58" s="344"/>
      <c r="K58" s="344"/>
      <c r="L58" s="345"/>
      <c r="M58" s="354" t="str">
        <f>'План НП'!C61</f>
        <v>5</v>
      </c>
      <c r="N58" s="353">
        <f>'План НП'!D61</f>
        <v>0</v>
      </c>
      <c r="O58" s="341">
        <f>'План НП'!Y61</f>
        <v>144</v>
      </c>
      <c r="P58" s="325" t="str">
        <f>'Основні дані'!$B$1</f>
        <v>Е-420с</v>
      </c>
    </row>
    <row r="59" spans="1:16" s="160" customFormat="1" ht="15.75">
      <c r="A59" s="342" t="str">
        <f>'План НП'!A62</f>
        <v>ПП 8</v>
      </c>
      <c r="B59" s="364" t="str">
        <f>'План НП'!B62</f>
        <v>Нарисна геометрія, інженерна та компютерна графіка</v>
      </c>
      <c r="C59" s="337">
        <f>'План НП'!F62</f>
        <v>3</v>
      </c>
      <c r="D59" s="337">
        <f>'План НП'!G62</f>
        <v>90</v>
      </c>
      <c r="E59" s="343"/>
      <c r="F59" s="344"/>
      <c r="G59" s="344"/>
      <c r="H59" s="344"/>
      <c r="I59" s="344"/>
      <c r="J59" s="344"/>
      <c r="K59" s="344"/>
      <c r="L59" s="345"/>
      <c r="M59" s="354">
        <f>'План НП'!C62</f>
        <v>1</v>
      </c>
      <c r="N59" s="353">
        <f>'План НП'!D62</f>
        <v>0</v>
      </c>
      <c r="O59" s="341">
        <f>'План НП'!Y62</f>
        <v>163</v>
      </c>
      <c r="P59" s="325" t="str">
        <f>'Основні дані'!$B$1</f>
        <v>Е-420с</v>
      </c>
    </row>
    <row r="60" spans="1:16" s="160" customFormat="1" ht="15.75">
      <c r="A60" s="342" t="str">
        <f>'План НП'!A63</f>
        <v>ПП 9</v>
      </c>
      <c r="B60" s="364" t="str">
        <f>'План НП'!B63</f>
        <v>Економіка підприємства</v>
      </c>
      <c r="C60" s="337">
        <f>'План НП'!F63</f>
        <v>3</v>
      </c>
      <c r="D60" s="337">
        <f>'План НП'!G63</f>
        <v>90</v>
      </c>
      <c r="E60" s="343"/>
      <c r="F60" s="344"/>
      <c r="G60" s="344"/>
      <c r="H60" s="344"/>
      <c r="I60" s="344"/>
      <c r="J60" s="344"/>
      <c r="K60" s="344"/>
      <c r="L60" s="345"/>
      <c r="M60" s="354">
        <f>'План НП'!C63</f>
        <v>0</v>
      </c>
      <c r="N60" s="353" t="str">
        <f>'План НП'!D63</f>
        <v>4</v>
      </c>
      <c r="O60" s="341">
        <f>'План НП'!Y63</f>
        <v>202</v>
      </c>
      <c r="P60" s="325" t="str">
        <f>'Основні дані'!$B$1</f>
        <v>Е-420с</v>
      </c>
    </row>
    <row r="61" spans="1:16" s="160" customFormat="1" ht="15.75">
      <c r="A61" s="342" t="str">
        <f>'План НП'!A64</f>
        <v>ПП 10</v>
      </c>
      <c r="B61" s="364">
        <f>'План НП'!B64</f>
        <v>0</v>
      </c>
      <c r="C61" s="337">
        <f>'План НП'!F64</f>
        <v>0</v>
      </c>
      <c r="D61" s="337">
        <f>'План НП'!G64</f>
        <v>0</v>
      </c>
      <c r="E61" s="343"/>
      <c r="F61" s="344"/>
      <c r="G61" s="344"/>
      <c r="H61" s="344"/>
      <c r="I61" s="344"/>
      <c r="J61" s="344"/>
      <c r="K61" s="344"/>
      <c r="L61" s="345"/>
      <c r="M61" s="354">
        <f>'План НП'!C64</f>
        <v>0</v>
      </c>
      <c r="N61" s="353">
        <f>'План НП'!D64</f>
        <v>0</v>
      </c>
      <c r="O61" s="341">
        <f>'План НП'!Y64</f>
        <v>0</v>
      </c>
      <c r="P61" s="325" t="str">
        <f>'Основні дані'!$B$1</f>
        <v>Е-420с</v>
      </c>
    </row>
    <row r="62" spans="1:16" s="160" customFormat="1" ht="15.75">
      <c r="A62" s="342" t="str">
        <f>'План НП'!A65</f>
        <v>ПП 11</v>
      </c>
      <c r="B62" s="364">
        <f>'План НП'!B65</f>
        <v>0</v>
      </c>
      <c r="C62" s="337">
        <f>'План НП'!F65</f>
        <v>0</v>
      </c>
      <c r="D62" s="337">
        <f>'План НП'!G65</f>
        <v>0</v>
      </c>
      <c r="E62" s="343"/>
      <c r="F62" s="344"/>
      <c r="G62" s="344"/>
      <c r="H62" s="344"/>
      <c r="I62" s="344"/>
      <c r="J62" s="344"/>
      <c r="K62" s="344"/>
      <c r="L62" s="345"/>
      <c r="M62" s="354">
        <f>'План НП'!C65</f>
        <v>0</v>
      </c>
      <c r="N62" s="353">
        <f>'План НП'!D65</f>
        <v>0</v>
      </c>
      <c r="O62" s="341">
        <f>'План НП'!Y65</f>
        <v>0</v>
      </c>
      <c r="P62" s="325" t="str">
        <f>'Основні дані'!$B$1</f>
        <v>Е-420с</v>
      </c>
    </row>
    <row r="63" spans="1:16" s="160" customFormat="1" ht="15.75">
      <c r="A63" s="342" t="str">
        <f>'План НП'!A66</f>
        <v>ПП 12</v>
      </c>
      <c r="B63" s="364">
        <f>'План НП'!B66</f>
        <v>0</v>
      </c>
      <c r="C63" s="337">
        <f>'План НП'!F66</f>
        <v>0</v>
      </c>
      <c r="D63" s="337">
        <f>'План НП'!G66</f>
        <v>0</v>
      </c>
      <c r="E63" s="343"/>
      <c r="F63" s="344"/>
      <c r="G63" s="344"/>
      <c r="H63" s="344"/>
      <c r="I63" s="344"/>
      <c r="J63" s="344"/>
      <c r="K63" s="344"/>
      <c r="L63" s="345"/>
      <c r="M63" s="354">
        <f>'План НП'!C66</f>
        <v>0</v>
      </c>
      <c r="N63" s="353">
        <f>'План НП'!D66</f>
        <v>0</v>
      </c>
      <c r="O63" s="341">
        <f>'План НП'!Y66</f>
        <v>0</v>
      </c>
      <c r="P63" s="325" t="str">
        <f>'Основні дані'!$B$1</f>
        <v>Е-420с</v>
      </c>
    </row>
    <row r="64" spans="1:16" s="160" customFormat="1" ht="15.75">
      <c r="A64" s="342" t="str">
        <f>'План НП'!A67</f>
        <v>ПП 13</v>
      </c>
      <c r="B64" s="364">
        <f>'План НП'!B67</f>
        <v>0</v>
      </c>
      <c r="C64" s="337">
        <f>'План НП'!F67</f>
        <v>0</v>
      </c>
      <c r="D64" s="337">
        <f>'План НП'!G67</f>
        <v>0</v>
      </c>
      <c r="E64" s="343"/>
      <c r="F64" s="344"/>
      <c r="G64" s="344"/>
      <c r="H64" s="344"/>
      <c r="I64" s="344"/>
      <c r="J64" s="344"/>
      <c r="K64" s="344"/>
      <c r="L64" s="345"/>
      <c r="M64" s="354">
        <f>'План НП'!C67</f>
        <v>0</v>
      </c>
      <c r="N64" s="353">
        <f>'План НП'!D67</f>
        <v>0</v>
      </c>
      <c r="O64" s="341">
        <f>'План НП'!Y67</f>
        <v>0</v>
      </c>
      <c r="P64" s="325" t="str">
        <f>'Основні дані'!$B$1</f>
        <v>Е-420с</v>
      </c>
    </row>
    <row r="65" spans="1:16" s="160" customFormat="1" ht="15.75">
      <c r="A65" s="342" t="str">
        <f>'План НП'!A68</f>
        <v>ПП 14</v>
      </c>
      <c r="B65" s="364">
        <f>'План НП'!B68</f>
        <v>0</v>
      </c>
      <c r="C65" s="337">
        <f>'План НП'!F68</f>
        <v>0</v>
      </c>
      <c r="D65" s="337">
        <f>'План НП'!G68</f>
        <v>0</v>
      </c>
      <c r="E65" s="343"/>
      <c r="F65" s="344"/>
      <c r="G65" s="344"/>
      <c r="H65" s="344"/>
      <c r="I65" s="344"/>
      <c r="J65" s="344"/>
      <c r="K65" s="344"/>
      <c r="L65" s="345"/>
      <c r="M65" s="354">
        <f>'План НП'!C68</f>
        <v>0</v>
      </c>
      <c r="N65" s="353">
        <f>'План НП'!D68</f>
        <v>0</v>
      </c>
      <c r="O65" s="341">
        <f>'План НП'!Y68</f>
        <v>0</v>
      </c>
      <c r="P65" s="325" t="str">
        <f>'Основні дані'!$B$1</f>
        <v>Е-420с</v>
      </c>
    </row>
    <row r="66" spans="1:16" s="160" customFormat="1" ht="15.75">
      <c r="A66" s="342" t="str">
        <f>'План НП'!A69</f>
        <v>ПП 15</v>
      </c>
      <c r="B66" s="364">
        <f>'План НП'!B69</f>
        <v>0</v>
      </c>
      <c r="C66" s="337">
        <f>'План НП'!F69</f>
        <v>0</v>
      </c>
      <c r="D66" s="337">
        <f>'План НП'!G69</f>
        <v>0</v>
      </c>
      <c r="E66" s="343"/>
      <c r="F66" s="344"/>
      <c r="G66" s="344"/>
      <c r="H66" s="344"/>
      <c r="I66" s="344"/>
      <c r="J66" s="344"/>
      <c r="K66" s="344"/>
      <c r="L66" s="345"/>
      <c r="M66" s="354">
        <f>'План НП'!C69</f>
        <v>0</v>
      </c>
      <c r="N66" s="353">
        <f>'План НП'!D69</f>
        <v>0</v>
      </c>
      <c r="O66" s="341">
        <f>'План НП'!Y69</f>
        <v>0</v>
      </c>
      <c r="P66" s="325" t="str">
        <f>'Основні дані'!$B$1</f>
        <v>Е-420с</v>
      </c>
    </row>
    <row r="67" spans="1:16" s="160" customFormat="1" ht="15.75">
      <c r="A67" s="342" t="str">
        <f>'План НП'!A70</f>
        <v>ПП 16</v>
      </c>
      <c r="B67" s="364">
        <f>'План НП'!B70</f>
        <v>0</v>
      </c>
      <c r="C67" s="337">
        <f>'План НП'!F70</f>
        <v>0</v>
      </c>
      <c r="D67" s="337">
        <f>'План НП'!G70</f>
        <v>0</v>
      </c>
      <c r="E67" s="343"/>
      <c r="F67" s="344"/>
      <c r="G67" s="344"/>
      <c r="H67" s="344"/>
      <c r="I67" s="344"/>
      <c r="J67" s="344"/>
      <c r="K67" s="344"/>
      <c r="L67" s="345"/>
      <c r="M67" s="354">
        <f>'План НП'!C70</f>
        <v>0</v>
      </c>
      <c r="N67" s="353">
        <f>'План НП'!D70</f>
        <v>0</v>
      </c>
      <c r="O67" s="341">
        <f>'План НП'!Y70</f>
        <v>0</v>
      </c>
      <c r="P67" s="325" t="str">
        <f>'Основні дані'!$B$1</f>
        <v>Е-420с</v>
      </c>
    </row>
    <row r="68" spans="1:16" s="160" customFormat="1" ht="15.75">
      <c r="A68" s="342" t="str">
        <f>'План НП'!A71</f>
        <v>ПП 17</v>
      </c>
      <c r="B68" s="364">
        <f>'План НП'!B71</f>
        <v>0</v>
      </c>
      <c r="C68" s="337">
        <f>'План НП'!F71</f>
        <v>0</v>
      </c>
      <c r="D68" s="337">
        <f>'План НП'!G71</f>
        <v>0</v>
      </c>
      <c r="E68" s="343"/>
      <c r="F68" s="344"/>
      <c r="G68" s="344"/>
      <c r="H68" s="344"/>
      <c r="I68" s="344"/>
      <c r="J68" s="344"/>
      <c r="K68" s="344"/>
      <c r="L68" s="345"/>
      <c r="M68" s="354">
        <f>'План НП'!C71</f>
        <v>0</v>
      </c>
      <c r="N68" s="353">
        <f>'План НП'!D71</f>
        <v>0</v>
      </c>
      <c r="O68" s="341">
        <f>'План НП'!Y71</f>
        <v>0</v>
      </c>
      <c r="P68" s="325" t="str">
        <f>'Основні дані'!$B$1</f>
        <v>Е-420с</v>
      </c>
    </row>
    <row r="69" spans="1:16" s="160" customFormat="1" ht="15.75">
      <c r="A69" s="342" t="str">
        <f>'План НП'!A72</f>
        <v>ПП 18</v>
      </c>
      <c r="B69" s="364">
        <f>'План НП'!B72</f>
        <v>0</v>
      </c>
      <c r="C69" s="337">
        <f>'План НП'!F72</f>
        <v>0</v>
      </c>
      <c r="D69" s="337">
        <f>'План НП'!G72</f>
        <v>0</v>
      </c>
      <c r="E69" s="343"/>
      <c r="F69" s="344"/>
      <c r="G69" s="344"/>
      <c r="H69" s="344"/>
      <c r="I69" s="344"/>
      <c r="J69" s="344"/>
      <c r="K69" s="344"/>
      <c r="L69" s="345"/>
      <c r="M69" s="354">
        <f>'План НП'!C72</f>
        <v>0</v>
      </c>
      <c r="N69" s="353">
        <f>'План НП'!D72</f>
        <v>0</v>
      </c>
      <c r="O69" s="341">
        <f>'План НП'!Y72</f>
        <v>0</v>
      </c>
      <c r="P69" s="325" t="str">
        <f>'Основні дані'!$B$1</f>
        <v>Е-420с</v>
      </c>
    </row>
    <row r="70" spans="1:16" s="160" customFormat="1" ht="15.75">
      <c r="A70" s="342" t="str">
        <f>'План НП'!A73</f>
        <v>ПП 19</v>
      </c>
      <c r="B70" s="364">
        <f>'План НП'!B73</f>
        <v>0</v>
      </c>
      <c r="C70" s="337">
        <f>'План НП'!F73</f>
        <v>0</v>
      </c>
      <c r="D70" s="337">
        <f>'План НП'!G73</f>
        <v>0</v>
      </c>
      <c r="E70" s="343"/>
      <c r="F70" s="344"/>
      <c r="G70" s="344"/>
      <c r="H70" s="344"/>
      <c r="I70" s="344"/>
      <c r="J70" s="344"/>
      <c r="K70" s="344"/>
      <c r="L70" s="345"/>
      <c r="M70" s="354">
        <f>'План НП'!C73</f>
        <v>0</v>
      </c>
      <c r="N70" s="353">
        <f>'План НП'!D73</f>
        <v>0</v>
      </c>
      <c r="O70" s="341">
        <f>'План НП'!Y73</f>
        <v>0</v>
      </c>
      <c r="P70" s="325" t="str">
        <f>'Основні дані'!$B$1</f>
        <v>Е-420с</v>
      </c>
    </row>
    <row r="71" spans="1:16" s="160" customFormat="1" ht="15.75">
      <c r="A71" s="342" t="str">
        <f>'План НП'!A74</f>
        <v>ПП 20</v>
      </c>
      <c r="B71" s="364">
        <f>'План НП'!B74</f>
        <v>0</v>
      </c>
      <c r="C71" s="337">
        <f>'План НП'!F74</f>
        <v>0</v>
      </c>
      <c r="D71" s="337">
        <f>'План НП'!G74</f>
        <v>0</v>
      </c>
      <c r="E71" s="343"/>
      <c r="F71" s="344"/>
      <c r="G71" s="344"/>
      <c r="H71" s="344"/>
      <c r="I71" s="344"/>
      <c r="J71" s="344"/>
      <c r="K71" s="344"/>
      <c r="L71" s="345"/>
      <c r="M71" s="354">
        <f>'План НП'!C74</f>
        <v>0</v>
      </c>
      <c r="N71" s="353">
        <f>'План НП'!D74</f>
        <v>0</v>
      </c>
      <c r="O71" s="341">
        <f>'План НП'!Y74</f>
        <v>0</v>
      </c>
      <c r="P71" s="325" t="str">
        <f>'Основні дані'!$B$1</f>
        <v>Е-420с</v>
      </c>
    </row>
    <row r="72" spans="1:16" s="160" customFormat="1" ht="15.75">
      <c r="A72" s="342" t="str">
        <f>'План НП'!A75</f>
        <v>ПП 21</v>
      </c>
      <c r="B72" s="364">
        <f>'План НП'!B75</f>
        <v>0</v>
      </c>
      <c r="C72" s="337">
        <f>'План НП'!F75</f>
        <v>0</v>
      </c>
      <c r="D72" s="337">
        <f>'План НП'!G75</f>
        <v>0</v>
      </c>
      <c r="E72" s="343"/>
      <c r="F72" s="344"/>
      <c r="G72" s="344"/>
      <c r="H72" s="344"/>
      <c r="I72" s="344"/>
      <c r="J72" s="344"/>
      <c r="K72" s="344"/>
      <c r="L72" s="345"/>
      <c r="M72" s="354">
        <f>'План НП'!C75</f>
        <v>0</v>
      </c>
      <c r="N72" s="353">
        <f>'План НП'!D75</f>
        <v>0</v>
      </c>
      <c r="O72" s="341">
        <f>'План НП'!Y75</f>
        <v>0</v>
      </c>
      <c r="P72" s="325" t="str">
        <f>'Основні дані'!$B$1</f>
        <v>Е-420с</v>
      </c>
    </row>
    <row r="73" spans="1:16" s="160" customFormat="1" ht="15.75">
      <c r="A73" s="342" t="str">
        <f>'План НП'!A76</f>
        <v>ПП 22</v>
      </c>
      <c r="B73" s="364">
        <f>'План НП'!B76</f>
        <v>0</v>
      </c>
      <c r="C73" s="337">
        <f>'План НП'!F76</f>
        <v>0</v>
      </c>
      <c r="D73" s="337">
        <f>'План НП'!G76</f>
        <v>0</v>
      </c>
      <c r="E73" s="343"/>
      <c r="F73" s="344"/>
      <c r="G73" s="344"/>
      <c r="H73" s="344"/>
      <c r="I73" s="344"/>
      <c r="J73" s="344"/>
      <c r="K73" s="344"/>
      <c r="L73" s="345"/>
      <c r="M73" s="354">
        <f>'План НП'!C76</f>
        <v>0</v>
      </c>
      <c r="N73" s="353">
        <f>'План НП'!D76</f>
        <v>0</v>
      </c>
      <c r="O73" s="341">
        <f>'План НП'!Y76</f>
        <v>0</v>
      </c>
      <c r="P73" s="325" t="str">
        <f>'Основні дані'!$B$1</f>
        <v>Е-420с</v>
      </c>
    </row>
    <row r="74" spans="1:16" s="160" customFormat="1" ht="15.75">
      <c r="A74" s="342" t="str">
        <f>'План НП'!A77</f>
        <v>ПП 23</v>
      </c>
      <c r="B74" s="364">
        <f>'План НП'!B77</f>
        <v>0</v>
      </c>
      <c r="C74" s="337">
        <f>'План НП'!F77</f>
        <v>0</v>
      </c>
      <c r="D74" s="337">
        <f>'План НП'!G77</f>
        <v>0</v>
      </c>
      <c r="E74" s="343"/>
      <c r="F74" s="344"/>
      <c r="G74" s="344"/>
      <c r="H74" s="344"/>
      <c r="I74" s="344"/>
      <c r="J74" s="344"/>
      <c r="K74" s="344"/>
      <c r="L74" s="345"/>
      <c r="M74" s="354">
        <f>'План НП'!C77</f>
        <v>0</v>
      </c>
      <c r="N74" s="353">
        <f>'План НП'!D77</f>
        <v>0</v>
      </c>
      <c r="O74" s="341">
        <f>'План НП'!Y77</f>
        <v>0</v>
      </c>
      <c r="P74" s="325" t="str">
        <f>'Основні дані'!$B$1</f>
        <v>Е-420с</v>
      </c>
    </row>
    <row r="75" spans="1:16" s="160" customFormat="1" ht="15.75">
      <c r="A75" s="342" t="str">
        <f>'План НП'!A78</f>
        <v>ПП 24</v>
      </c>
      <c r="B75" s="364">
        <f>'План НП'!B78</f>
        <v>0</v>
      </c>
      <c r="C75" s="337">
        <f>'План НП'!F78</f>
        <v>0</v>
      </c>
      <c r="D75" s="337">
        <f>'План НП'!G78</f>
        <v>0</v>
      </c>
      <c r="E75" s="343"/>
      <c r="F75" s="344"/>
      <c r="G75" s="344"/>
      <c r="H75" s="344"/>
      <c r="I75" s="344"/>
      <c r="J75" s="344"/>
      <c r="K75" s="344"/>
      <c r="L75" s="345"/>
      <c r="M75" s="354">
        <f>'План НП'!C78</f>
        <v>0</v>
      </c>
      <c r="N75" s="353">
        <f>'План НП'!D78</f>
        <v>0</v>
      </c>
      <c r="O75" s="341">
        <f>'План НП'!Y78</f>
        <v>0</v>
      </c>
      <c r="P75" s="325" t="str">
        <f>'Основні дані'!$B$1</f>
        <v>Е-420с</v>
      </c>
    </row>
    <row r="76" spans="1:16" s="160" customFormat="1" ht="15.75">
      <c r="A76" s="342" t="str">
        <f>'План НП'!A79</f>
        <v>ПП 25</v>
      </c>
      <c r="B76" s="364">
        <f>'План НП'!B79</f>
        <v>0</v>
      </c>
      <c r="C76" s="337">
        <f>'План НП'!F79</f>
        <v>0</v>
      </c>
      <c r="D76" s="337">
        <f>'План НП'!G79</f>
        <v>0</v>
      </c>
      <c r="E76" s="343"/>
      <c r="F76" s="344"/>
      <c r="G76" s="344"/>
      <c r="H76" s="344"/>
      <c r="I76" s="344"/>
      <c r="J76" s="344"/>
      <c r="K76" s="344"/>
      <c r="L76" s="345"/>
      <c r="M76" s="354">
        <f>'План НП'!C79</f>
        <v>0</v>
      </c>
      <c r="N76" s="353">
        <f>'План НП'!D79</f>
        <v>0</v>
      </c>
      <c r="O76" s="341">
        <f>'План НП'!Y79</f>
        <v>0</v>
      </c>
      <c r="P76" s="325" t="str">
        <f>'Основні дані'!$B$1</f>
        <v>Е-420с</v>
      </c>
    </row>
    <row r="77" spans="1:16" s="160" customFormat="1" ht="15.75">
      <c r="A77" s="342" t="str">
        <f>'План НП'!A80</f>
        <v>ПП 26</v>
      </c>
      <c r="B77" s="364">
        <f>'План НП'!B80</f>
        <v>0</v>
      </c>
      <c r="C77" s="337">
        <f>'План НП'!F80</f>
        <v>0</v>
      </c>
      <c r="D77" s="337">
        <f>'План НП'!G80</f>
        <v>0</v>
      </c>
      <c r="E77" s="343"/>
      <c r="F77" s="344"/>
      <c r="G77" s="344"/>
      <c r="H77" s="344"/>
      <c r="I77" s="344"/>
      <c r="J77" s="344"/>
      <c r="K77" s="344"/>
      <c r="L77" s="345"/>
      <c r="M77" s="354">
        <f>'План НП'!C80</f>
        <v>0</v>
      </c>
      <c r="N77" s="353">
        <f>'План НП'!D80</f>
        <v>0</v>
      </c>
      <c r="O77" s="341">
        <f>'План НП'!Y80</f>
        <v>0</v>
      </c>
      <c r="P77" s="325" t="str">
        <f>'Основні дані'!$B$1</f>
        <v>Е-420с</v>
      </c>
    </row>
    <row r="78" spans="1:16" s="160" customFormat="1" ht="15.75">
      <c r="A78" s="342" t="str">
        <f>'План НП'!A81</f>
        <v>ПП 27</v>
      </c>
      <c r="B78" s="364">
        <f>'План НП'!B81</f>
        <v>0</v>
      </c>
      <c r="C78" s="337">
        <f>'План НП'!F81</f>
        <v>0</v>
      </c>
      <c r="D78" s="337">
        <f>'План НП'!G81</f>
        <v>0</v>
      </c>
      <c r="E78" s="343"/>
      <c r="F78" s="344"/>
      <c r="G78" s="344"/>
      <c r="H78" s="344"/>
      <c r="I78" s="344"/>
      <c r="J78" s="344"/>
      <c r="K78" s="344"/>
      <c r="L78" s="345"/>
      <c r="M78" s="354">
        <f>'План НП'!C81</f>
        <v>0</v>
      </c>
      <c r="N78" s="353">
        <f>'План НП'!D81</f>
        <v>0</v>
      </c>
      <c r="O78" s="341">
        <f>'План НП'!Y81</f>
        <v>0</v>
      </c>
      <c r="P78" s="325" t="str">
        <f>'Основні дані'!$B$1</f>
        <v>Е-420с</v>
      </c>
    </row>
    <row r="79" spans="1:16" s="160" customFormat="1" ht="15.75">
      <c r="A79" s="342" t="str">
        <f>'План НП'!A82</f>
        <v>ПП 28</v>
      </c>
      <c r="B79" s="364">
        <f>'План НП'!B82</f>
        <v>0</v>
      </c>
      <c r="C79" s="337">
        <f>'План НП'!F82</f>
        <v>0</v>
      </c>
      <c r="D79" s="337">
        <f>'План НП'!G82</f>
        <v>0</v>
      </c>
      <c r="E79" s="343"/>
      <c r="F79" s="344"/>
      <c r="G79" s="344"/>
      <c r="H79" s="344"/>
      <c r="I79" s="344"/>
      <c r="J79" s="344"/>
      <c r="K79" s="344"/>
      <c r="L79" s="345"/>
      <c r="M79" s="354">
        <f>'План НП'!C82</f>
        <v>0</v>
      </c>
      <c r="N79" s="353">
        <f>'План НП'!D82</f>
        <v>0</v>
      </c>
      <c r="O79" s="341">
        <f>'План НП'!Y82</f>
        <v>0</v>
      </c>
      <c r="P79" s="325" t="str">
        <f>'Основні дані'!$B$1</f>
        <v>Е-420с</v>
      </c>
    </row>
    <row r="80" spans="1:16" s="160" customFormat="1" ht="15.75">
      <c r="A80" s="342" t="str">
        <f>'План НП'!A83</f>
        <v>ПП 29</v>
      </c>
      <c r="B80" s="364">
        <f>'План НП'!B83</f>
        <v>0</v>
      </c>
      <c r="C80" s="337">
        <f>'План НП'!F83</f>
        <v>0</v>
      </c>
      <c r="D80" s="337">
        <f>'План НП'!G83</f>
        <v>0</v>
      </c>
      <c r="E80" s="343"/>
      <c r="F80" s="344"/>
      <c r="G80" s="344"/>
      <c r="H80" s="344"/>
      <c r="I80" s="344"/>
      <c r="J80" s="344"/>
      <c r="K80" s="344"/>
      <c r="L80" s="345"/>
      <c r="M80" s="354">
        <f>'План НП'!C83</f>
        <v>0</v>
      </c>
      <c r="N80" s="353">
        <f>'План НП'!D83</f>
        <v>0</v>
      </c>
      <c r="O80" s="341">
        <f>'План НП'!Y83</f>
        <v>0</v>
      </c>
      <c r="P80" s="325" t="str">
        <f>'Основні дані'!$B$1</f>
        <v>Е-420с</v>
      </c>
    </row>
    <row r="81" spans="1:16" s="160" customFormat="1" ht="15.75">
      <c r="A81" s="342" t="str">
        <f>'План НП'!A84</f>
        <v>ПП 30</v>
      </c>
      <c r="B81" s="364">
        <f>'План НП'!B84</f>
        <v>0</v>
      </c>
      <c r="C81" s="337">
        <f>'План НП'!F84</f>
        <v>0</v>
      </c>
      <c r="D81" s="337">
        <f>'План НП'!G84</f>
        <v>0</v>
      </c>
      <c r="E81" s="343"/>
      <c r="F81" s="344"/>
      <c r="G81" s="344"/>
      <c r="H81" s="344"/>
      <c r="I81" s="344"/>
      <c r="J81" s="344"/>
      <c r="K81" s="344"/>
      <c r="L81" s="345"/>
      <c r="M81" s="354">
        <f>'План НП'!C84</f>
        <v>0</v>
      </c>
      <c r="N81" s="353">
        <f>'План НП'!D84</f>
        <v>0</v>
      </c>
      <c r="O81" s="341">
        <f>'План НП'!Y84</f>
        <v>0</v>
      </c>
      <c r="P81" s="325" t="str">
        <f>'Основні дані'!$B$1</f>
        <v>Е-420с</v>
      </c>
    </row>
    <row r="82" spans="1:16" s="160" customFormat="1" ht="15.75">
      <c r="A82" s="342" t="str">
        <f>'План НП'!A85</f>
        <v>ПП 31</v>
      </c>
      <c r="B82" s="364">
        <f>'План НП'!B85</f>
        <v>0</v>
      </c>
      <c r="C82" s="337">
        <f>'План НП'!F85</f>
        <v>0</v>
      </c>
      <c r="D82" s="337">
        <f>'План НП'!G85</f>
        <v>0</v>
      </c>
      <c r="E82" s="343"/>
      <c r="F82" s="344"/>
      <c r="G82" s="344"/>
      <c r="H82" s="344"/>
      <c r="I82" s="344"/>
      <c r="J82" s="344"/>
      <c r="K82" s="344"/>
      <c r="L82" s="345"/>
      <c r="M82" s="354">
        <f>'План НП'!C85</f>
        <v>0</v>
      </c>
      <c r="N82" s="353">
        <f>'План НП'!D85</f>
        <v>0</v>
      </c>
      <c r="O82" s="341">
        <f>'План НП'!Y85</f>
        <v>0</v>
      </c>
      <c r="P82" s="325" t="str">
        <f>'Основні дані'!$B$1</f>
        <v>Е-420с</v>
      </c>
    </row>
    <row r="83" spans="1:16" s="160" customFormat="1" ht="15.75">
      <c r="A83" s="342" t="str">
        <f>'План НП'!A86</f>
        <v>ПП 32</v>
      </c>
      <c r="B83" s="364">
        <f>'План НП'!B86</f>
        <v>0</v>
      </c>
      <c r="C83" s="337">
        <f>'План НП'!F86</f>
        <v>0</v>
      </c>
      <c r="D83" s="337">
        <f>'План НП'!G86</f>
        <v>0</v>
      </c>
      <c r="E83" s="343"/>
      <c r="F83" s="344"/>
      <c r="G83" s="344"/>
      <c r="H83" s="344"/>
      <c r="I83" s="344"/>
      <c r="J83" s="344"/>
      <c r="K83" s="344"/>
      <c r="L83" s="345"/>
      <c r="M83" s="354">
        <f>'План НП'!C86</f>
        <v>0</v>
      </c>
      <c r="N83" s="353">
        <f>'План НП'!D86</f>
        <v>0</v>
      </c>
      <c r="O83" s="341">
        <f>'План НП'!Y86</f>
        <v>0</v>
      </c>
      <c r="P83" s="325" t="str">
        <f>'Основні дані'!$B$1</f>
        <v>Е-420с</v>
      </c>
    </row>
    <row r="84" spans="1:16" s="160" customFormat="1" ht="15.75">
      <c r="A84" s="342" t="str">
        <f>'План НП'!A87</f>
        <v>ПП 33</v>
      </c>
      <c r="B84" s="364">
        <f>'План НП'!B87</f>
        <v>0</v>
      </c>
      <c r="C84" s="337">
        <f>'План НП'!F87</f>
        <v>0</v>
      </c>
      <c r="D84" s="337">
        <f>'План НП'!G87</f>
        <v>0</v>
      </c>
      <c r="E84" s="343"/>
      <c r="F84" s="344"/>
      <c r="G84" s="344"/>
      <c r="H84" s="344"/>
      <c r="I84" s="344"/>
      <c r="J84" s="344"/>
      <c r="K84" s="344"/>
      <c r="L84" s="345"/>
      <c r="M84" s="354">
        <f>'План НП'!C87</f>
        <v>0</v>
      </c>
      <c r="N84" s="353">
        <f>'План НП'!D87</f>
        <v>0</v>
      </c>
      <c r="O84" s="341">
        <f>'План НП'!Y87</f>
        <v>0</v>
      </c>
      <c r="P84" s="325" t="str">
        <f>'Основні дані'!$B$1</f>
        <v>Е-420с</v>
      </c>
    </row>
    <row r="85" spans="1:16" s="160" customFormat="1" ht="15.75">
      <c r="A85" s="342" t="str">
        <f>'План НП'!A88</f>
        <v>ПП 34</v>
      </c>
      <c r="B85" s="364">
        <f>'План НП'!B88</f>
        <v>0</v>
      </c>
      <c r="C85" s="337">
        <f>'План НП'!F88</f>
        <v>0</v>
      </c>
      <c r="D85" s="337">
        <f>'План НП'!G88</f>
        <v>0</v>
      </c>
      <c r="E85" s="343"/>
      <c r="F85" s="344"/>
      <c r="G85" s="344"/>
      <c r="H85" s="344"/>
      <c r="I85" s="344"/>
      <c r="J85" s="344"/>
      <c r="K85" s="344"/>
      <c r="L85" s="345"/>
      <c r="M85" s="354">
        <f>'План НП'!C88</f>
        <v>0</v>
      </c>
      <c r="N85" s="353">
        <f>'План НП'!D88</f>
        <v>0</v>
      </c>
      <c r="O85" s="341">
        <f>'План НП'!Y88</f>
        <v>0</v>
      </c>
      <c r="P85" s="325" t="str">
        <f>'Основні дані'!$B$1</f>
        <v>Е-420с</v>
      </c>
    </row>
    <row r="86" spans="1:16" s="160" customFormat="1" ht="15.75">
      <c r="A86" s="342" t="str">
        <f>'План НП'!A89</f>
        <v>ПП 35</v>
      </c>
      <c r="B86" s="364">
        <f>'План НП'!B89</f>
        <v>0</v>
      </c>
      <c r="C86" s="337">
        <f>'План НП'!F89</f>
        <v>0</v>
      </c>
      <c r="D86" s="337">
        <f>'План НП'!G89</f>
        <v>0</v>
      </c>
      <c r="E86" s="343"/>
      <c r="F86" s="344"/>
      <c r="G86" s="344"/>
      <c r="H86" s="344"/>
      <c r="I86" s="344"/>
      <c r="J86" s="344"/>
      <c r="K86" s="344"/>
      <c r="L86" s="345"/>
      <c r="M86" s="354">
        <f>'План НП'!C89</f>
        <v>0</v>
      </c>
      <c r="N86" s="353">
        <f>'План НП'!D89</f>
        <v>0</v>
      </c>
      <c r="O86" s="341">
        <f>'План НП'!Y89</f>
        <v>0</v>
      </c>
      <c r="P86" s="325" t="str">
        <f>'Основні дані'!$B$1</f>
        <v>Е-420с</v>
      </c>
    </row>
    <row r="87" spans="1:16" s="160" customFormat="1" ht="15.75">
      <c r="A87" s="342" t="str">
        <f>'План НП'!A90</f>
        <v>ПП 36</v>
      </c>
      <c r="B87" s="364">
        <f>'План НП'!B90</f>
        <v>0</v>
      </c>
      <c r="C87" s="337">
        <f>'План НП'!F90</f>
        <v>0</v>
      </c>
      <c r="D87" s="337">
        <f>'План НП'!G90</f>
        <v>0</v>
      </c>
      <c r="E87" s="343"/>
      <c r="F87" s="344"/>
      <c r="G87" s="344"/>
      <c r="H87" s="344"/>
      <c r="I87" s="344"/>
      <c r="J87" s="344"/>
      <c r="K87" s="344"/>
      <c r="L87" s="345"/>
      <c r="M87" s="354">
        <f>'План НП'!C90</f>
        <v>0</v>
      </c>
      <c r="N87" s="353">
        <f>'План НП'!D90</f>
        <v>0</v>
      </c>
      <c r="O87" s="341">
        <f>'План НП'!Y90</f>
        <v>0</v>
      </c>
      <c r="P87" s="325" t="str">
        <f>'Основні дані'!$B$1</f>
        <v>Е-420с</v>
      </c>
    </row>
    <row r="88" spans="1:16" s="160" customFormat="1" ht="15.75">
      <c r="A88" s="342" t="str">
        <f>'План НП'!A91</f>
        <v>ПП 37</v>
      </c>
      <c r="B88" s="364">
        <f>'План НП'!B91</f>
        <v>0</v>
      </c>
      <c r="C88" s="337">
        <f>'План НП'!F91</f>
        <v>0</v>
      </c>
      <c r="D88" s="337">
        <f>'План НП'!G91</f>
        <v>0</v>
      </c>
      <c r="E88" s="343"/>
      <c r="F88" s="344"/>
      <c r="G88" s="344"/>
      <c r="H88" s="344"/>
      <c r="I88" s="344"/>
      <c r="J88" s="344"/>
      <c r="K88" s="344"/>
      <c r="L88" s="345"/>
      <c r="M88" s="354">
        <f>'План НП'!C91</f>
        <v>0</v>
      </c>
      <c r="N88" s="353">
        <f>'План НП'!D91</f>
        <v>0</v>
      </c>
      <c r="O88" s="341">
        <f>'План НП'!Y91</f>
        <v>0</v>
      </c>
      <c r="P88" s="325" t="str">
        <f>'Основні дані'!$B$1</f>
        <v>Е-420с</v>
      </c>
    </row>
    <row r="89" spans="1:16" s="160" customFormat="1" ht="15.75">
      <c r="A89" s="342" t="str">
        <f>'План НП'!A92</f>
        <v>ПП 38</v>
      </c>
      <c r="B89" s="364">
        <f>'План НП'!B92</f>
        <v>0</v>
      </c>
      <c r="C89" s="337">
        <f>'План НП'!F92</f>
        <v>0</v>
      </c>
      <c r="D89" s="337">
        <f>'План НП'!G92</f>
        <v>0</v>
      </c>
      <c r="E89" s="343"/>
      <c r="F89" s="344"/>
      <c r="G89" s="344"/>
      <c r="H89" s="344"/>
      <c r="I89" s="344"/>
      <c r="J89" s="344"/>
      <c r="K89" s="344"/>
      <c r="L89" s="345"/>
      <c r="M89" s="354">
        <f>'План НП'!C92</f>
        <v>0</v>
      </c>
      <c r="N89" s="353">
        <f>'План НП'!D92</f>
        <v>0</v>
      </c>
      <c r="O89" s="341">
        <f>'План НП'!Y92</f>
        <v>0</v>
      </c>
      <c r="P89" s="325" t="str">
        <f>'Основні дані'!$B$1</f>
        <v>Е-420с</v>
      </c>
    </row>
    <row r="90" spans="1:16" s="160" customFormat="1" ht="15.75">
      <c r="A90" s="342" t="str">
        <f>'План НП'!A93</f>
        <v>ПП 39</v>
      </c>
      <c r="B90" s="364">
        <f>'План НП'!B93</f>
        <v>0</v>
      </c>
      <c r="C90" s="337">
        <f>'План НП'!F93</f>
        <v>0</v>
      </c>
      <c r="D90" s="337">
        <f>'План НП'!G93</f>
        <v>0</v>
      </c>
      <c r="E90" s="343"/>
      <c r="F90" s="344"/>
      <c r="G90" s="344"/>
      <c r="H90" s="344"/>
      <c r="I90" s="344"/>
      <c r="J90" s="344"/>
      <c r="K90" s="344"/>
      <c r="L90" s="345"/>
      <c r="M90" s="354">
        <f>'План НП'!C93</f>
        <v>0</v>
      </c>
      <c r="N90" s="353">
        <f>'План НП'!D93</f>
        <v>0</v>
      </c>
      <c r="O90" s="341">
        <f>'План НП'!Y93</f>
        <v>0</v>
      </c>
      <c r="P90" s="325" t="str">
        <f>'Основні дані'!$B$1</f>
        <v>Е-420с</v>
      </c>
    </row>
    <row r="91" spans="1:16" s="160" customFormat="1" ht="16.5" thickBot="1">
      <c r="A91" s="342" t="str">
        <f>'План НП'!A94</f>
        <v>ПП 40</v>
      </c>
      <c r="B91" s="364">
        <f>'План НП'!B94</f>
        <v>0</v>
      </c>
      <c r="C91" s="337">
        <f>'План НП'!F94</f>
        <v>0</v>
      </c>
      <c r="D91" s="337">
        <f>'План НП'!G94</f>
        <v>0</v>
      </c>
      <c r="E91" s="343"/>
      <c r="F91" s="344"/>
      <c r="G91" s="344"/>
      <c r="H91" s="344"/>
      <c r="I91" s="344"/>
      <c r="J91" s="344"/>
      <c r="K91" s="344"/>
      <c r="L91" s="345"/>
      <c r="M91" s="354">
        <f>'План НП'!C94</f>
        <v>0</v>
      </c>
      <c r="N91" s="353">
        <f>'План НП'!D94</f>
        <v>0</v>
      </c>
      <c r="O91" s="341">
        <f>'План НП'!Y94</f>
        <v>0</v>
      </c>
      <c r="P91" s="325" t="str">
        <f>'Основні дані'!$B$1</f>
        <v>Е-420с</v>
      </c>
    </row>
    <row r="92" spans="1:16" s="159" customFormat="1" ht="19.5" thickBot="1">
      <c r="A92" s="328">
        <f>'План НП'!A95</f>
        <v>3</v>
      </c>
      <c r="B92" s="405" t="str">
        <f>'План НП'!B95</f>
        <v>Дисципліни вільного вибору </v>
      </c>
      <c r="C92" s="329">
        <f>'План НП'!F95</f>
        <v>24</v>
      </c>
      <c r="D92" s="329">
        <f>'План НП'!G95</f>
        <v>720</v>
      </c>
      <c r="E92" s="330"/>
      <c r="F92" s="331"/>
      <c r="G92" s="331"/>
      <c r="H92" s="331"/>
      <c r="I92" s="331"/>
      <c r="J92" s="331"/>
      <c r="K92" s="331"/>
      <c r="L92" s="332"/>
      <c r="M92" s="355"/>
      <c r="N92" s="356"/>
      <c r="O92" s="335" t="str">
        <f>IF(C92=0,"0%",CONCATENATE(ROUND(C92*100/180,2),"%"))</f>
        <v>13,33%</v>
      </c>
      <c r="P92" s="325" t="str">
        <f>'Основні дані'!$B$1</f>
        <v>Е-420с</v>
      </c>
    </row>
    <row r="93" spans="1:16" s="160" customFormat="1" ht="15.75">
      <c r="A93" s="516" t="str">
        <f>'План НП'!A96</f>
        <v>3.1</v>
      </c>
      <c r="B93" s="517" t="str">
        <f>'План НП'!B96</f>
        <v>Дисципліни вільного вибору за блоками</v>
      </c>
      <c r="C93" s="518">
        <f>'План НП'!F96</f>
        <v>12</v>
      </c>
      <c r="D93" s="518">
        <f>'План НП'!G96</f>
        <v>360</v>
      </c>
      <c r="E93" s="519"/>
      <c r="F93" s="520"/>
      <c r="G93" s="520"/>
      <c r="H93" s="520"/>
      <c r="I93" s="520"/>
      <c r="J93" s="520"/>
      <c r="K93" s="520"/>
      <c r="L93" s="521"/>
      <c r="M93" s="522"/>
      <c r="N93" s="523"/>
      <c r="O93" s="524" t="str">
        <f>IF(C93=0,"0%",CONCATENATE(ROUND(C93*100/C92,2),"%"))</f>
        <v>50%</v>
      </c>
      <c r="P93" s="325" t="str">
        <f>'Основні дані'!$B$1</f>
        <v>Е-420с</v>
      </c>
    </row>
    <row r="94" spans="1:16" s="160" customFormat="1" ht="15.75">
      <c r="A94" s="507" t="str">
        <f>'План НП'!A97</f>
        <v>3.1.1</v>
      </c>
      <c r="B94" s="508" t="str">
        <f>'План НП'!B97</f>
        <v>Блок дисциплін 01 "Назва блоку"</v>
      </c>
      <c r="C94" s="509">
        <f>'План НП'!F97</f>
        <v>12</v>
      </c>
      <c r="D94" s="509">
        <f>'План НП'!G97</f>
        <v>360</v>
      </c>
      <c r="E94" s="510"/>
      <c r="F94" s="511"/>
      <c r="G94" s="511"/>
      <c r="H94" s="511"/>
      <c r="I94" s="511"/>
      <c r="J94" s="511"/>
      <c r="K94" s="511"/>
      <c r="L94" s="512"/>
      <c r="M94" s="513"/>
      <c r="N94" s="514"/>
      <c r="O94" s="515"/>
      <c r="P94" s="325" t="str">
        <f>'Основні дані'!$B$1</f>
        <v>Е-420с</v>
      </c>
    </row>
    <row r="95" spans="1:16" s="160" customFormat="1" ht="15.75">
      <c r="A95" s="336" t="str">
        <f>'План НП'!A98</f>
        <v>ВБ1.1</v>
      </c>
      <c r="B95" s="364">
        <f>'План НП'!B98</f>
        <v>0</v>
      </c>
      <c r="C95" s="337">
        <f>'План НП'!F98</f>
        <v>0</v>
      </c>
      <c r="D95" s="337">
        <f>'План НП'!G98</f>
        <v>0</v>
      </c>
      <c r="E95" s="338"/>
      <c r="F95" s="339"/>
      <c r="G95" s="339"/>
      <c r="H95" s="339"/>
      <c r="I95" s="339"/>
      <c r="J95" s="339"/>
      <c r="K95" s="339"/>
      <c r="L95" s="340"/>
      <c r="M95" s="354">
        <f>'План НП'!C98</f>
        <v>0</v>
      </c>
      <c r="N95" s="353">
        <f>'План НП'!D98</f>
        <v>0</v>
      </c>
      <c r="O95" s="341">
        <f>'План НП'!Y98</f>
        <v>0</v>
      </c>
      <c r="P95" s="325" t="str">
        <f>'Основні дані'!$B$1</f>
        <v>Е-420с</v>
      </c>
    </row>
    <row r="96" spans="1:16" s="160" customFormat="1" ht="15.75">
      <c r="A96" s="342" t="str">
        <f>'План НП'!A99</f>
        <v>ВБ1.2</v>
      </c>
      <c r="B96" s="364">
        <f>'План НП'!B99</f>
        <v>0</v>
      </c>
      <c r="C96" s="337">
        <f>'План НП'!F99</f>
        <v>0</v>
      </c>
      <c r="D96" s="337">
        <f>'План НП'!G99</f>
        <v>0</v>
      </c>
      <c r="E96" s="343"/>
      <c r="F96" s="344"/>
      <c r="G96" s="344"/>
      <c r="H96" s="344"/>
      <c r="I96" s="344"/>
      <c r="J96" s="344"/>
      <c r="K96" s="344"/>
      <c r="L96" s="345"/>
      <c r="M96" s="354">
        <f>'План НП'!C99</f>
        <v>0</v>
      </c>
      <c r="N96" s="353">
        <f>'План НП'!D99</f>
        <v>0</v>
      </c>
      <c r="O96" s="341">
        <f>'План НП'!Y99</f>
        <v>0</v>
      </c>
      <c r="P96" s="325" t="str">
        <f>'Основні дані'!$B$1</f>
        <v>Е-420с</v>
      </c>
    </row>
    <row r="97" spans="1:16" s="160" customFormat="1" ht="15.75">
      <c r="A97" s="342" t="str">
        <f>'План НП'!A100</f>
        <v>ВБ1.3</v>
      </c>
      <c r="B97" s="364">
        <f>'План НП'!B100</f>
        <v>0</v>
      </c>
      <c r="C97" s="337">
        <f>'План НП'!F100</f>
        <v>0</v>
      </c>
      <c r="D97" s="337">
        <f>'План НП'!G100</f>
        <v>0</v>
      </c>
      <c r="E97" s="343"/>
      <c r="F97" s="344"/>
      <c r="G97" s="344"/>
      <c r="H97" s="344"/>
      <c r="I97" s="344"/>
      <c r="J97" s="344"/>
      <c r="K97" s="344"/>
      <c r="L97" s="345"/>
      <c r="M97" s="354">
        <f>'План НП'!C100</f>
        <v>0</v>
      </c>
      <c r="N97" s="353">
        <f>'План НП'!D100</f>
        <v>0</v>
      </c>
      <c r="O97" s="341">
        <f>'План НП'!Y100</f>
        <v>0</v>
      </c>
      <c r="P97" s="325" t="str">
        <f>'Основні дані'!$B$1</f>
        <v>Е-420с</v>
      </c>
    </row>
    <row r="98" spans="1:16" s="160" customFormat="1" ht="15.75">
      <c r="A98" s="342" t="str">
        <f>'План НП'!A101</f>
        <v>ВБ1.4</v>
      </c>
      <c r="B98" s="364">
        <f>'План НП'!B101</f>
        <v>0</v>
      </c>
      <c r="C98" s="337">
        <f>'План НП'!F101</f>
        <v>0</v>
      </c>
      <c r="D98" s="337">
        <f>'План НП'!G101</f>
        <v>0</v>
      </c>
      <c r="E98" s="343"/>
      <c r="F98" s="344"/>
      <c r="G98" s="344"/>
      <c r="H98" s="344"/>
      <c r="I98" s="344"/>
      <c r="J98" s="344"/>
      <c r="K98" s="344"/>
      <c r="L98" s="345"/>
      <c r="M98" s="354">
        <f>'План НП'!C101</f>
        <v>0</v>
      </c>
      <c r="N98" s="353">
        <f>'План НП'!D101</f>
        <v>0</v>
      </c>
      <c r="O98" s="341">
        <f>'План НП'!Y101</f>
        <v>0</v>
      </c>
      <c r="P98" s="325" t="str">
        <f>'Основні дані'!$B$1</f>
        <v>Е-420с</v>
      </c>
    </row>
    <row r="99" spans="1:16" s="160" customFormat="1" ht="15.75">
      <c r="A99" s="342" t="str">
        <f>'План НП'!A102</f>
        <v>ВБ1.5</v>
      </c>
      <c r="B99" s="364">
        <f>'План НП'!B102</f>
        <v>0</v>
      </c>
      <c r="C99" s="337">
        <f>'План НП'!F102</f>
        <v>0</v>
      </c>
      <c r="D99" s="337">
        <f>'План НП'!G102</f>
        <v>0</v>
      </c>
      <c r="E99" s="343"/>
      <c r="F99" s="344"/>
      <c r="G99" s="344"/>
      <c r="H99" s="344"/>
      <c r="I99" s="344"/>
      <c r="J99" s="344"/>
      <c r="K99" s="344"/>
      <c r="L99" s="345"/>
      <c r="M99" s="354">
        <f>'План НП'!C102</f>
        <v>0</v>
      </c>
      <c r="N99" s="353">
        <f>'План НП'!D102</f>
        <v>0</v>
      </c>
      <c r="O99" s="341">
        <f>'План НП'!Y102</f>
        <v>0</v>
      </c>
      <c r="P99" s="325" t="str">
        <f>'Основні дані'!$B$1</f>
        <v>Е-420с</v>
      </c>
    </row>
    <row r="100" spans="1:16" s="160" customFormat="1" ht="15.75">
      <c r="A100" s="342" t="str">
        <f>'План НП'!A103</f>
        <v>ВБ1.6</v>
      </c>
      <c r="B100" s="364">
        <f>'План НП'!B103</f>
        <v>0</v>
      </c>
      <c r="C100" s="337">
        <f>'План НП'!F103</f>
        <v>0</v>
      </c>
      <c r="D100" s="337">
        <f>'План НП'!G103</f>
        <v>0</v>
      </c>
      <c r="E100" s="343"/>
      <c r="F100" s="344"/>
      <c r="G100" s="344"/>
      <c r="H100" s="344"/>
      <c r="I100" s="344"/>
      <c r="J100" s="344"/>
      <c r="K100" s="344"/>
      <c r="L100" s="345"/>
      <c r="M100" s="354">
        <f>'План НП'!C103</f>
        <v>0</v>
      </c>
      <c r="N100" s="353">
        <f>'План НП'!D103</f>
        <v>0</v>
      </c>
      <c r="O100" s="341">
        <f>'План НП'!Y103</f>
        <v>0</v>
      </c>
      <c r="P100" s="325" t="str">
        <f>'Основні дані'!$B$1</f>
        <v>Е-420с</v>
      </c>
    </row>
    <row r="101" spans="1:16" s="160" customFormat="1" ht="15.75">
      <c r="A101" s="342" t="str">
        <f>'План НП'!A104</f>
        <v>ВБ1.7</v>
      </c>
      <c r="B101" s="364">
        <f>'План НП'!B104</f>
        <v>0</v>
      </c>
      <c r="C101" s="337">
        <f>'План НП'!F104</f>
        <v>0</v>
      </c>
      <c r="D101" s="337">
        <f>'План НП'!G104</f>
        <v>0</v>
      </c>
      <c r="E101" s="343"/>
      <c r="F101" s="344"/>
      <c r="G101" s="344"/>
      <c r="H101" s="344"/>
      <c r="I101" s="344"/>
      <c r="J101" s="344"/>
      <c r="K101" s="344"/>
      <c r="L101" s="345"/>
      <c r="M101" s="354">
        <f>'План НП'!C104</f>
        <v>0</v>
      </c>
      <c r="N101" s="353">
        <f>'План НП'!D104</f>
        <v>0</v>
      </c>
      <c r="O101" s="341">
        <f>'План НП'!Y104</f>
        <v>0</v>
      </c>
      <c r="P101" s="325" t="str">
        <f>'Основні дані'!$B$1</f>
        <v>Е-420с</v>
      </c>
    </row>
    <row r="102" spans="1:16" s="160" customFormat="1" ht="15.75">
      <c r="A102" s="342" t="str">
        <f>'План НП'!A105</f>
        <v>ВБ1.8</v>
      </c>
      <c r="B102" s="364">
        <f>'План НП'!B105</f>
        <v>0</v>
      </c>
      <c r="C102" s="337">
        <f>'План НП'!F105</f>
        <v>0</v>
      </c>
      <c r="D102" s="337">
        <f>'План НП'!G105</f>
        <v>0</v>
      </c>
      <c r="E102" s="343"/>
      <c r="F102" s="344"/>
      <c r="G102" s="344"/>
      <c r="H102" s="344"/>
      <c r="I102" s="344"/>
      <c r="J102" s="344"/>
      <c r="K102" s="344"/>
      <c r="L102" s="345"/>
      <c r="M102" s="354">
        <f>'План НП'!C105</f>
        <v>0</v>
      </c>
      <c r="N102" s="353">
        <f>'План НП'!D105</f>
        <v>0</v>
      </c>
      <c r="O102" s="341">
        <f>'План НП'!Y105</f>
        <v>0</v>
      </c>
      <c r="P102" s="325" t="str">
        <f>'Основні дані'!$B$1</f>
        <v>Е-420с</v>
      </c>
    </row>
    <row r="103" spans="1:16" s="160" customFormat="1" ht="15.75">
      <c r="A103" s="342" t="str">
        <f>'План НП'!A106</f>
        <v>ВБ1.9</v>
      </c>
      <c r="B103" s="364">
        <f>'План НП'!B106</f>
        <v>0</v>
      </c>
      <c r="C103" s="337">
        <f>'План НП'!F106</f>
        <v>0</v>
      </c>
      <c r="D103" s="337">
        <f>'План НП'!G106</f>
        <v>0</v>
      </c>
      <c r="E103" s="343"/>
      <c r="F103" s="344"/>
      <c r="G103" s="344"/>
      <c r="H103" s="344"/>
      <c r="I103" s="344"/>
      <c r="J103" s="344"/>
      <c r="K103" s="344"/>
      <c r="L103" s="345"/>
      <c r="M103" s="354">
        <f>'План НП'!C106</f>
        <v>0</v>
      </c>
      <c r="N103" s="353">
        <f>'План НП'!D106</f>
        <v>0</v>
      </c>
      <c r="O103" s="341">
        <f>'План НП'!Y106</f>
        <v>0</v>
      </c>
      <c r="P103" s="325" t="str">
        <f>'Основні дані'!$B$1</f>
        <v>Е-420с</v>
      </c>
    </row>
    <row r="104" spans="1:16" s="160" customFormat="1" ht="15.75">
      <c r="A104" s="342" t="str">
        <f>'План НП'!A107</f>
        <v>ВБ1.10</v>
      </c>
      <c r="B104" s="364">
        <f>'План НП'!B107</f>
        <v>0</v>
      </c>
      <c r="C104" s="337">
        <f>'План НП'!F107</f>
        <v>0</v>
      </c>
      <c r="D104" s="337">
        <f>'План НП'!G107</f>
        <v>0</v>
      </c>
      <c r="E104" s="343"/>
      <c r="F104" s="344"/>
      <c r="G104" s="344"/>
      <c r="H104" s="344"/>
      <c r="I104" s="344"/>
      <c r="J104" s="344"/>
      <c r="K104" s="344"/>
      <c r="L104" s="345"/>
      <c r="M104" s="354">
        <f>'План НП'!C107</f>
        <v>0</v>
      </c>
      <c r="N104" s="353">
        <f>'План НП'!D107</f>
        <v>0</v>
      </c>
      <c r="O104" s="341">
        <f>'План НП'!Y107</f>
        <v>0</v>
      </c>
      <c r="P104" s="325" t="str">
        <f>'Основні дані'!$B$1</f>
        <v>Е-420с</v>
      </c>
    </row>
    <row r="105" spans="1:16" s="160" customFormat="1" ht="15.75">
      <c r="A105" s="342" t="str">
        <f>'План НП'!A108</f>
        <v>ВБ1.11</v>
      </c>
      <c r="B105" s="364">
        <f>'План НП'!B108</f>
        <v>0</v>
      </c>
      <c r="C105" s="337">
        <f>'План НП'!F108</f>
        <v>0</v>
      </c>
      <c r="D105" s="337">
        <f>'План НП'!G108</f>
        <v>0</v>
      </c>
      <c r="E105" s="343"/>
      <c r="F105" s="344"/>
      <c r="G105" s="344"/>
      <c r="H105" s="344"/>
      <c r="I105" s="344"/>
      <c r="J105" s="344"/>
      <c r="K105" s="344"/>
      <c r="L105" s="345"/>
      <c r="M105" s="354">
        <f>'План НП'!C108</f>
        <v>0</v>
      </c>
      <c r="N105" s="353">
        <f>'План НП'!D108</f>
        <v>0</v>
      </c>
      <c r="O105" s="341">
        <f>'План НП'!Y108</f>
        <v>0</v>
      </c>
      <c r="P105" s="325" t="str">
        <f>'Основні дані'!$B$1</f>
        <v>Е-420с</v>
      </c>
    </row>
    <row r="106" spans="1:16" s="160" customFormat="1" ht="15.75">
      <c r="A106" s="342" t="str">
        <f>'План НП'!A109</f>
        <v>ВБ1.12</v>
      </c>
      <c r="B106" s="364">
        <f>'План НП'!B109</f>
        <v>0</v>
      </c>
      <c r="C106" s="337">
        <f>'План НП'!F109</f>
        <v>0</v>
      </c>
      <c r="D106" s="337">
        <f>'План НП'!G109</f>
        <v>0</v>
      </c>
      <c r="E106" s="343"/>
      <c r="F106" s="344"/>
      <c r="G106" s="344"/>
      <c r="H106" s="344"/>
      <c r="I106" s="344"/>
      <c r="J106" s="344"/>
      <c r="K106" s="344"/>
      <c r="L106" s="345"/>
      <c r="M106" s="354">
        <f>'План НП'!C109</f>
        <v>0</v>
      </c>
      <c r="N106" s="353">
        <f>'План НП'!D109</f>
        <v>0</v>
      </c>
      <c r="O106" s="341">
        <f>'План НП'!Y109</f>
        <v>0</v>
      </c>
      <c r="P106" s="325" t="str">
        <f>'Основні дані'!$B$1</f>
        <v>Е-420с</v>
      </c>
    </row>
    <row r="107" spans="1:16" s="160" customFormat="1" ht="15.75">
      <c r="A107" s="342" t="str">
        <f>'План НП'!A110</f>
        <v>ВБ1.13</v>
      </c>
      <c r="B107" s="364">
        <f>'План НП'!B110</f>
        <v>0</v>
      </c>
      <c r="C107" s="337">
        <f>'План НП'!F110</f>
        <v>0</v>
      </c>
      <c r="D107" s="337">
        <f>'План НП'!G110</f>
        <v>0</v>
      </c>
      <c r="E107" s="343"/>
      <c r="F107" s="344"/>
      <c r="G107" s="344"/>
      <c r="H107" s="344"/>
      <c r="I107" s="344"/>
      <c r="J107" s="344"/>
      <c r="K107" s="344"/>
      <c r="L107" s="345"/>
      <c r="M107" s="354">
        <f>'План НП'!C110</f>
        <v>0</v>
      </c>
      <c r="N107" s="353">
        <f>'План НП'!D110</f>
        <v>0</v>
      </c>
      <c r="O107" s="341">
        <f>'План НП'!Y110</f>
        <v>0</v>
      </c>
      <c r="P107" s="325" t="str">
        <f>'Основні дані'!$B$1</f>
        <v>Е-420с</v>
      </c>
    </row>
    <row r="108" spans="1:16" s="160" customFormat="1" ht="15.75">
      <c r="A108" s="342" t="str">
        <f>'План НП'!A111</f>
        <v>ВБ1.14</v>
      </c>
      <c r="B108" s="364">
        <f>'План НП'!B111</f>
        <v>0</v>
      </c>
      <c r="C108" s="337">
        <f>'План НП'!F111</f>
        <v>0</v>
      </c>
      <c r="D108" s="337">
        <f>'План НП'!G111</f>
        <v>0</v>
      </c>
      <c r="E108" s="343"/>
      <c r="F108" s="344"/>
      <c r="G108" s="344"/>
      <c r="H108" s="344"/>
      <c r="I108" s="344"/>
      <c r="J108" s="344"/>
      <c r="K108" s="344"/>
      <c r="L108" s="345"/>
      <c r="M108" s="354">
        <f>'План НП'!C111</f>
        <v>0</v>
      </c>
      <c r="N108" s="353">
        <f>'План НП'!D111</f>
        <v>0</v>
      </c>
      <c r="O108" s="341">
        <f>'План НП'!Y111</f>
        <v>0</v>
      </c>
      <c r="P108" s="325" t="str">
        <f>'Основні дані'!$B$1</f>
        <v>Е-420с</v>
      </c>
    </row>
    <row r="109" spans="1:16" s="160" customFormat="1" ht="15.75">
      <c r="A109" s="342" t="str">
        <f>'План НП'!A112</f>
        <v>ВБ1.15</v>
      </c>
      <c r="B109" s="364">
        <f>'План НП'!B112</f>
        <v>0</v>
      </c>
      <c r="C109" s="337">
        <f>'План НП'!F112</f>
        <v>0</v>
      </c>
      <c r="D109" s="337">
        <f>'План НП'!G112</f>
        <v>0</v>
      </c>
      <c r="E109" s="343"/>
      <c r="F109" s="344"/>
      <c r="G109" s="344"/>
      <c r="H109" s="344"/>
      <c r="I109" s="344"/>
      <c r="J109" s="344"/>
      <c r="K109" s="344"/>
      <c r="L109" s="345"/>
      <c r="M109" s="354">
        <f>'План НП'!C112</f>
        <v>0</v>
      </c>
      <c r="N109" s="353">
        <f>'План НП'!D112</f>
        <v>0</v>
      </c>
      <c r="O109" s="341">
        <f>'План НП'!Y112</f>
        <v>0</v>
      </c>
      <c r="P109" s="325" t="str">
        <f>'Основні дані'!$B$1</f>
        <v>Е-420с</v>
      </c>
    </row>
    <row r="110" spans="1:16" s="160" customFormat="1" ht="15.75">
      <c r="A110" s="342" t="str">
        <f>'План НП'!A113</f>
        <v>ВБ1.16</v>
      </c>
      <c r="B110" s="364">
        <f>'План НП'!B113</f>
        <v>0</v>
      </c>
      <c r="C110" s="337">
        <f>'План НП'!F113</f>
        <v>0</v>
      </c>
      <c r="D110" s="337">
        <f>'План НП'!G113</f>
        <v>0</v>
      </c>
      <c r="E110" s="343"/>
      <c r="F110" s="344"/>
      <c r="G110" s="344"/>
      <c r="H110" s="344"/>
      <c r="I110" s="344"/>
      <c r="J110" s="344"/>
      <c r="K110" s="344"/>
      <c r="L110" s="345"/>
      <c r="M110" s="354">
        <f>'План НП'!C113</f>
        <v>0</v>
      </c>
      <c r="N110" s="353">
        <f>'План НП'!D113</f>
        <v>0</v>
      </c>
      <c r="O110" s="341">
        <f>'План НП'!Y113</f>
        <v>0</v>
      </c>
      <c r="P110" s="325" t="str">
        <f>'Основні дані'!$B$1</f>
        <v>Е-420с</v>
      </c>
    </row>
    <row r="111" spans="1:16" s="160" customFormat="1" ht="15.75">
      <c r="A111" s="342" t="str">
        <f>'План НП'!A114</f>
        <v>ВБ1.17</v>
      </c>
      <c r="B111" s="364">
        <f>'План НП'!B114</f>
        <v>0</v>
      </c>
      <c r="C111" s="337">
        <f>'План НП'!F114</f>
        <v>0</v>
      </c>
      <c r="D111" s="337">
        <f>'План НП'!G114</f>
        <v>0</v>
      </c>
      <c r="E111" s="343"/>
      <c r="F111" s="344"/>
      <c r="G111" s="344"/>
      <c r="H111" s="344"/>
      <c r="I111" s="344"/>
      <c r="J111" s="344"/>
      <c r="K111" s="344"/>
      <c r="L111" s="345"/>
      <c r="M111" s="354">
        <f>'План НП'!C114</f>
        <v>0</v>
      </c>
      <c r="N111" s="353">
        <f>'План НП'!D114</f>
        <v>0</v>
      </c>
      <c r="O111" s="341">
        <f>'План НП'!Y114</f>
        <v>0</v>
      </c>
      <c r="P111" s="325" t="str">
        <f>'Основні дані'!$B$1</f>
        <v>Е-420с</v>
      </c>
    </row>
    <row r="112" spans="1:16" s="160" customFormat="1" ht="15.75">
      <c r="A112" s="342" t="str">
        <f>'План НП'!A115</f>
        <v>ВБ1.18</v>
      </c>
      <c r="B112" s="364">
        <f>'План НП'!B115</f>
        <v>0</v>
      </c>
      <c r="C112" s="337">
        <f>'План НП'!F115</f>
        <v>0</v>
      </c>
      <c r="D112" s="337">
        <f>'План НП'!G115</f>
        <v>0</v>
      </c>
      <c r="E112" s="343"/>
      <c r="F112" s="344"/>
      <c r="G112" s="344"/>
      <c r="H112" s="344"/>
      <c r="I112" s="344"/>
      <c r="J112" s="344"/>
      <c r="K112" s="344"/>
      <c r="L112" s="345"/>
      <c r="M112" s="354">
        <f>'План НП'!C115</f>
        <v>0</v>
      </c>
      <c r="N112" s="353">
        <f>'План НП'!D115</f>
        <v>0</v>
      </c>
      <c r="O112" s="341">
        <f>'План НП'!Y115</f>
        <v>0</v>
      </c>
      <c r="P112" s="325" t="str">
        <f>'Основні дані'!$B$1</f>
        <v>Е-420с</v>
      </c>
    </row>
    <row r="113" spans="1:16" s="160" customFormat="1" ht="15.75">
      <c r="A113" s="342" t="str">
        <f>'План НП'!A116</f>
        <v>ВБ1.19</v>
      </c>
      <c r="B113" s="364">
        <f>'План НП'!B116</f>
        <v>0</v>
      </c>
      <c r="C113" s="337">
        <f>'План НП'!F116</f>
        <v>0</v>
      </c>
      <c r="D113" s="337">
        <f>'План НП'!G116</f>
        <v>0</v>
      </c>
      <c r="E113" s="343"/>
      <c r="F113" s="344"/>
      <c r="G113" s="344"/>
      <c r="H113" s="344"/>
      <c r="I113" s="344"/>
      <c r="J113" s="344"/>
      <c r="K113" s="344"/>
      <c r="L113" s="345"/>
      <c r="M113" s="354">
        <f>'План НП'!C116</f>
        <v>0</v>
      </c>
      <c r="N113" s="353">
        <f>'План НП'!D116</f>
        <v>0</v>
      </c>
      <c r="O113" s="341">
        <f>'План НП'!Y116</f>
        <v>0</v>
      </c>
      <c r="P113" s="325" t="str">
        <f>'Основні дані'!$B$1</f>
        <v>Е-420с</v>
      </c>
    </row>
    <row r="114" spans="1:16" s="160" customFormat="1" ht="15.75">
      <c r="A114" s="342" t="str">
        <f>'План НП'!A117</f>
        <v>ВБ1.20</v>
      </c>
      <c r="B114" s="364">
        <f>'План НП'!B117</f>
        <v>0</v>
      </c>
      <c r="C114" s="337">
        <f>'План НП'!F117</f>
        <v>0</v>
      </c>
      <c r="D114" s="337">
        <f>'План НП'!G117</f>
        <v>0</v>
      </c>
      <c r="E114" s="343"/>
      <c r="F114" s="344"/>
      <c r="G114" s="344"/>
      <c r="H114" s="344"/>
      <c r="I114" s="344"/>
      <c r="J114" s="344"/>
      <c r="K114" s="344"/>
      <c r="L114" s="345"/>
      <c r="M114" s="354">
        <f>'План НП'!C117</f>
        <v>0</v>
      </c>
      <c r="N114" s="353">
        <f>'План НП'!D117</f>
        <v>0</v>
      </c>
      <c r="O114" s="341">
        <f>'План НП'!Y117</f>
        <v>0</v>
      </c>
      <c r="P114" s="325" t="str">
        <f>'Основні дані'!$B$1</f>
        <v>Е-420с</v>
      </c>
    </row>
    <row r="115" spans="1:16" s="160" customFormat="1" ht="15.75">
      <c r="A115" s="342" t="str">
        <f>'План НП'!A118</f>
        <v>ВБ1.21</v>
      </c>
      <c r="B115" s="364">
        <f>'План НП'!B118</f>
        <v>0</v>
      </c>
      <c r="C115" s="337">
        <f>'План НП'!F118</f>
        <v>0</v>
      </c>
      <c r="D115" s="337">
        <f>'План НП'!G118</f>
        <v>0</v>
      </c>
      <c r="E115" s="343"/>
      <c r="F115" s="344"/>
      <c r="G115" s="344"/>
      <c r="H115" s="344"/>
      <c r="I115" s="344"/>
      <c r="J115" s="344"/>
      <c r="K115" s="344"/>
      <c r="L115" s="345"/>
      <c r="M115" s="354">
        <f>'План НП'!C118</f>
        <v>0</v>
      </c>
      <c r="N115" s="353">
        <f>'План НП'!D118</f>
        <v>0</v>
      </c>
      <c r="O115" s="341">
        <f>'План НП'!Y118</f>
        <v>0</v>
      </c>
      <c r="P115" s="325" t="str">
        <f>'Основні дані'!$B$1</f>
        <v>Е-420с</v>
      </c>
    </row>
    <row r="116" spans="1:16" s="160" customFormat="1" ht="15.75">
      <c r="A116" s="342" t="str">
        <f>'План НП'!A119</f>
        <v>ВБ1.22</v>
      </c>
      <c r="B116" s="364">
        <f>'План НП'!B119</f>
        <v>0</v>
      </c>
      <c r="C116" s="337">
        <f>'План НП'!F119</f>
        <v>0</v>
      </c>
      <c r="D116" s="337">
        <f>'План НП'!G119</f>
        <v>0</v>
      </c>
      <c r="E116" s="343"/>
      <c r="F116" s="344"/>
      <c r="G116" s="344"/>
      <c r="H116" s="344"/>
      <c r="I116" s="344"/>
      <c r="J116" s="344"/>
      <c r="K116" s="344"/>
      <c r="L116" s="345"/>
      <c r="M116" s="354">
        <f>'План НП'!C119</f>
        <v>0</v>
      </c>
      <c r="N116" s="353">
        <f>'План НП'!D119</f>
        <v>0</v>
      </c>
      <c r="O116" s="341">
        <f>'План НП'!Y119</f>
        <v>0</v>
      </c>
      <c r="P116" s="325" t="str">
        <f>'Основні дані'!$B$1</f>
        <v>Е-420с</v>
      </c>
    </row>
    <row r="117" spans="1:16" s="160" customFormat="1" ht="15.75">
      <c r="A117" s="342" t="str">
        <f>'План НП'!A120</f>
        <v>ВБ1.23</v>
      </c>
      <c r="B117" s="364">
        <f>'План НП'!B120</f>
        <v>0</v>
      </c>
      <c r="C117" s="337">
        <f>'План НП'!F120</f>
        <v>0</v>
      </c>
      <c r="D117" s="337">
        <f>'План НП'!G120</f>
        <v>0</v>
      </c>
      <c r="E117" s="343"/>
      <c r="F117" s="344"/>
      <c r="G117" s="344"/>
      <c r="H117" s="344"/>
      <c r="I117" s="344"/>
      <c r="J117" s="344"/>
      <c r="K117" s="344"/>
      <c r="L117" s="345"/>
      <c r="M117" s="354">
        <f>'План НП'!C120</f>
        <v>0</v>
      </c>
      <c r="N117" s="353">
        <f>'План НП'!D120</f>
        <v>0</v>
      </c>
      <c r="O117" s="341">
        <f>'План НП'!Y120</f>
        <v>0</v>
      </c>
      <c r="P117" s="325" t="str">
        <f>'Основні дані'!$B$1</f>
        <v>Е-420с</v>
      </c>
    </row>
    <row r="118" spans="1:16" s="160" customFormat="1" ht="15.75">
      <c r="A118" s="342" t="str">
        <f>'План НП'!A121</f>
        <v>ВБ1.24</v>
      </c>
      <c r="B118" s="364">
        <f>'План НП'!B121</f>
        <v>0</v>
      </c>
      <c r="C118" s="337">
        <f>'План НП'!F121</f>
        <v>0</v>
      </c>
      <c r="D118" s="337">
        <f>'План НП'!G121</f>
        <v>0</v>
      </c>
      <c r="E118" s="343"/>
      <c r="F118" s="344"/>
      <c r="G118" s="344"/>
      <c r="H118" s="344"/>
      <c r="I118" s="344"/>
      <c r="J118" s="344"/>
      <c r="K118" s="344"/>
      <c r="L118" s="345"/>
      <c r="M118" s="354">
        <f>'План НП'!C121</f>
        <v>0</v>
      </c>
      <c r="N118" s="353">
        <f>'План НП'!D121</f>
        <v>0</v>
      </c>
      <c r="O118" s="341">
        <f>'План НП'!Y121</f>
        <v>0</v>
      </c>
      <c r="P118" s="325" t="str">
        <f>'Основні дані'!$B$1</f>
        <v>Е-420с</v>
      </c>
    </row>
    <row r="119" spans="1:16" s="160" customFormat="1" ht="15.75">
      <c r="A119" s="342" t="str">
        <f>'План НП'!A122</f>
        <v>ВБ1.25</v>
      </c>
      <c r="B119" s="364">
        <f>'План НП'!B122</f>
        <v>0</v>
      </c>
      <c r="C119" s="337">
        <f>'План НП'!F122</f>
        <v>0</v>
      </c>
      <c r="D119" s="337">
        <f>'План НП'!G122</f>
        <v>0</v>
      </c>
      <c r="E119" s="343"/>
      <c r="F119" s="344"/>
      <c r="G119" s="344"/>
      <c r="H119" s="344"/>
      <c r="I119" s="344"/>
      <c r="J119" s="344"/>
      <c r="K119" s="344"/>
      <c r="L119" s="345"/>
      <c r="M119" s="354">
        <f>'План НП'!C122</f>
        <v>0</v>
      </c>
      <c r="N119" s="353">
        <f>'План НП'!D122</f>
        <v>0</v>
      </c>
      <c r="O119" s="341">
        <f>'План НП'!Y122</f>
        <v>0</v>
      </c>
      <c r="P119" s="325" t="str">
        <f>'Основні дані'!$B$1</f>
        <v>Е-420с</v>
      </c>
    </row>
    <row r="120" spans="1:16" s="160" customFormat="1" ht="15.75">
      <c r="A120" s="342">
        <f>'План НП'!A123</f>
        <v>0</v>
      </c>
      <c r="B120" s="525" t="str">
        <f>'План НП'!B123</f>
        <v>Практика</v>
      </c>
      <c r="C120" s="337">
        <f>'План НП'!F123</f>
        <v>6</v>
      </c>
      <c r="D120" s="337">
        <f>'План НП'!G123</f>
        <v>180</v>
      </c>
      <c r="E120" s="343"/>
      <c r="F120" s="344"/>
      <c r="G120" s="344"/>
      <c r="H120" s="344"/>
      <c r="I120" s="344"/>
      <c r="J120" s="344"/>
      <c r="K120" s="344"/>
      <c r="L120" s="345"/>
      <c r="M120" s="354">
        <f>'План НП'!C123</f>
        <v>0</v>
      </c>
      <c r="N120" s="353" t="str">
        <f>'План НП'!D123</f>
        <v>6</v>
      </c>
      <c r="O120" s="341">
        <f>'План НП'!Y123</f>
        <v>0</v>
      </c>
      <c r="P120" s="325" t="str">
        <f>'Основні дані'!$B$1</f>
        <v>Е-420с</v>
      </c>
    </row>
    <row r="121" spans="1:16" s="160" customFormat="1" ht="15.75">
      <c r="A121" s="342">
        <f>'План НП'!A124</f>
        <v>0</v>
      </c>
      <c r="B121" s="525" t="str">
        <f>'План НП'!B124</f>
        <v>Атестація</v>
      </c>
      <c r="C121" s="337">
        <f>'План НП'!F124</f>
        <v>6</v>
      </c>
      <c r="D121" s="337">
        <f>'План НП'!G124</f>
        <v>180</v>
      </c>
      <c r="E121" s="343"/>
      <c r="F121" s="344"/>
      <c r="G121" s="344"/>
      <c r="H121" s="344"/>
      <c r="I121" s="344"/>
      <c r="J121" s="344"/>
      <c r="K121" s="344"/>
      <c r="L121" s="345"/>
      <c r="M121" s="354">
        <f>'План НП'!C124</f>
        <v>0</v>
      </c>
      <c r="N121" s="353">
        <f>'План НП'!D124</f>
        <v>0</v>
      </c>
      <c r="O121" s="341">
        <f>'План НП'!Y124</f>
        <v>0</v>
      </c>
      <c r="P121" s="325" t="str">
        <f>'Основні дані'!$B$1</f>
        <v>Е-420с</v>
      </c>
    </row>
    <row r="122" spans="1:16" s="160" customFormat="1" ht="15.75">
      <c r="A122" s="507" t="str">
        <f>'План НП'!A125</f>
        <v>3.1.2</v>
      </c>
      <c r="B122" s="508" t="str">
        <f>'План НП'!B125</f>
        <v>Блок дисциплін 02 "Назва блоку"</v>
      </c>
      <c r="C122" s="509">
        <f>'План НП'!F125</f>
        <v>12</v>
      </c>
      <c r="D122" s="509">
        <f>'План НП'!G125</f>
        <v>360</v>
      </c>
      <c r="E122" s="510"/>
      <c r="F122" s="511"/>
      <c r="G122" s="511"/>
      <c r="H122" s="511"/>
      <c r="I122" s="511"/>
      <c r="J122" s="511"/>
      <c r="K122" s="511"/>
      <c r="L122" s="512"/>
      <c r="M122" s="513"/>
      <c r="N122" s="514"/>
      <c r="O122" s="341">
        <f>'План НП'!Y125</f>
        <v>0</v>
      </c>
      <c r="P122" s="325" t="str">
        <f>'Основні дані'!$B$1</f>
        <v>Е-420с</v>
      </c>
    </row>
    <row r="123" spans="1:16" s="160" customFormat="1" ht="15.75">
      <c r="A123" s="336" t="str">
        <f>'План НП'!A126</f>
        <v>ВБ2.1</v>
      </c>
      <c r="B123" s="364">
        <f>'План НП'!B126</f>
        <v>0</v>
      </c>
      <c r="C123" s="337">
        <f>'План НП'!F126</f>
        <v>0</v>
      </c>
      <c r="D123" s="337">
        <f>'План НП'!G126</f>
        <v>0</v>
      </c>
      <c r="E123" s="338"/>
      <c r="F123" s="339"/>
      <c r="G123" s="339"/>
      <c r="H123" s="339"/>
      <c r="I123" s="339"/>
      <c r="J123" s="339"/>
      <c r="K123" s="339"/>
      <c r="L123" s="340"/>
      <c r="M123" s="354">
        <f>'План НП'!C126</f>
        <v>0</v>
      </c>
      <c r="N123" s="353">
        <f>'План НП'!D126</f>
        <v>0</v>
      </c>
      <c r="O123" s="341">
        <f>'План НП'!Y126</f>
        <v>0</v>
      </c>
      <c r="P123" s="325" t="str">
        <f>'Основні дані'!$B$1</f>
        <v>Е-420с</v>
      </c>
    </row>
    <row r="124" spans="1:16" s="160" customFormat="1" ht="15.75">
      <c r="A124" s="342" t="str">
        <f>'План НП'!A127</f>
        <v>ВБ2.2</v>
      </c>
      <c r="B124" s="364">
        <f>'План НП'!B127</f>
        <v>0</v>
      </c>
      <c r="C124" s="337">
        <f>'План НП'!F127</f>
        <v>0</v>
      </c>
      <c r="D124" s="337">
        <f>'План НП'!G127</f>
        <v>0</v>
      </c>
      <c r="E124" s="343"/>
      <c r="F124" s="344"/>
      <c r="G124" s="344"/>
      <c r="H124" s="344"/>
      <c r="I124" s="344"/>
      <c r="J124" s="344"/>
      <c r="K124" s="344"/>
      <c r="L124" s="345"/>
      <c r="M124" s="354">
        <f>'План НП'!C127</f>
        <v>0</v>
      </c>
      <c r="N124" s="353">
        <f>'План НП'!D127</f>
        <v>0</v>
      </c>
      <c r="O124" s="341">
        <f>'План НП'!Y127</f>
        <v>0</v>
      </c>
      <c r="P124" s="325" t="str">
        <f>'Основні дані'!$B$1</f>
        <v>Е-420с</v>
      </c>
    </row>
    <row r="125" spans="1:16" s="160" customFormat="1" ht="15.75">
      <c r="A125" s="342" t="str">
        <f>'План НП'!A128</f>
        <v>ВБ2.3</v>
      </c>
      <c r="B125" s="364">
        <f>'План НП'!B128</f>
        <v>0</v>
      </c>
      <c r="C125" s="337">
        <f>'План НП'!F128</f>
        <v>0</v>
      </c>
      <c r="D125" s="337">
        <f>'План НП'!G128</f>
        <v>0</v>
      </c>
      <c r="E125" s="343"/>
      <c r="F125" s="344"/>
      <c r="G125" s="344"/>
      <c r="H125" s="344"/>
      <c r="I125" s="344"/>
      <c r="J125" s="344"/>
      <c r="K125" s="344"/>
      <c r="L125" s="345"/>
      <c r="M125" s="354">
        <f>'План НП'!C128</f>
        <v>0</v>
      </c>
      <c r="N125" s="353">
        <f>'План НП'!D128</f>
        <v>0</v>
      </c>
      <c r="O125" s="341">
        <f>'План НП'!Y128</f>
        <v>0</v>
      </c>
      <c r="P125" s="325" t="str">
        <f>'Основні дані'!$B$1</f>
        <v>Е-420с</v>
      </c>
    </row>
    <row r="126" spans="1:16" s="160" customFormat="1" ht="15.75">
      <c r="A126" s="342" t="str">
        <f>'План НП'!A129</f>
        <v>ВБ2.4</v>
      </c>
      <c r="B126" s="364">
        <f>'План НП'!B129</f>
        <v>0</v>
      </c>
      <c r="C126" s="337">
        <f>'План НП'!F129</f>
        <v>0</v>
      </c>
      <c r="D126" s="337">
        <f>'План НП'!G129</f>
        <v>0</v>
      </c>
      <c r="E126" s="343"/>
      <c r="F126" s="344"/>
      <c r="G126" s="344"/>
      <c r="H126" s="344"/>
      <c r="I126" s="344"/>
      <c r="J126" s="344"/>
      <c r="K126" s="344"/>
      <c r="L126" s="345"/>
      <c r="M126" s="354">
        <f>'План НП'!C129</f>
        <v>0</v>
      </c>
      <c r="N126" s="353">
        <f>'План НП'!D129</f>
        <v>0</v>
      </c>
      <c r="O126" s="341">
        <f>'План НП'!Y129</f>
        <v>0</v>
      </c>
      <c r="P126" s="325" t="str">
        <f>'Основні дані'!$B$1</f>
        <v>Е-420с</v>
      </c>
    </row>
    <row r="127" spans="1:16" s="160" customFormat="1" ht="15.75">
      <c r="A127" s="342" t="str">
        <f>'План НП'!A130</f>
        <v>ВБ2.5</v>
      </c>
      <c r="B127" s="364">
        <f>'План НП'!B130</f>
        <v>0</v>
      </c>
      <c r="C127" s="337">
        <f>'План НП'!F130</f>
        <v>0</v>
      </c>
      <c r="D127" s="337">
        <f>'План НП'!G130</f>
        <v>0</v>
      </c>
      <c r="E127" s="343"/>
      <c r="F127" s="344"/>
      <c r="G127" s="344"/>
      <c r="H127" s="344"/>
      <c r="I127" s="344"/>
      <c r="J127" s="344"/>
      <c r="K127" s="344"/>
      <c r="L127" s="345"/>
      <c r="M127" s="354">
        <f>'План НП'!C130</f>
        <v>0</v>
      </c>
      <c r="N127" s="353">
        <f>'План НП'!D130</f>
        <v>0</v>
      </c>
      <c r="O127" s="341">
        <f>'План НП'!Y130</f>
        <v>0</v>
      </c>
      <c r="P127" s="325" t="str">
        <f>'Основні дані'!$B$1</f>
        <v>Е-420с</v>
      </c>
    </row>
    <row r="128" spans="1:16" s="160" customFormat="1" ht="15.75">
      <c r="A128" s="342" t="str">
        <f>'План НП'!A131</f>
        <v>ВБ2.6</v>
      </c>
      <c r="B128" s="364">
        <f>'План НП'!B131</f>
        <v>0</v>
      </c>
      <c r="C128" s="337">
        <f>'План НП'!F131</f>
        <v>0</v>
      </c>
      <c r="D128" s="337">
        <f>'План НП'!G131</f>
        <v>0</v>
      </c>
      <c r="E128" s="343"/>
      <c r="F128" s="344"/>
      <c r="G128" s="344"/>
      <c r="H128" s="344"/>
      <c r="I128" s="344"/>
      <c r="J128" s="344"/>
      <c r="K128" s="344"/>
      <c r="L128" s="345"/>
      <c r="M128" s="354">
        <f>'План НП'!C131</f>
        <v>0</v>
      </c>
      <c r="N128" s="353">
        <f>'План НП'!D131</f>
        <v>0</v>
      </c>
      <c r="O128" s="341">
        <f>'План НП'!Y131</f>
        <v>0</v>
      </c>
      <c r="P128" s="325" t="str">
        <f>'Основні дані'!$B$1</f>
        <v>Е-420с</v>
      </c>
    </row>
    <row r="129" spans="1:16" s="160" customFormat="1" ht="15.75">
      <c r="A129" s="342" t="str">
        <f>'План НП'!A132</f>
        <v>ВБ2.7</v>
      </c>
      <c r="B129" s="364">
        <f>'План НП'!B132</f>
        <v>0</v>
      </c>
      <c r="C129" s="337">
        <f>'План НП'!F132</f>
        <v>0</v>
      </c>
      <c r="D129" s="337">
        <f>'План НП'!G132</f>
        <v>0</v>
      </c>
      <c r="E129" s="343"/>
      <c r="F129" s="344"/>
      <c r="G129" s="344"/>
      <c r="H129" s="344"/>
      <c r="I129" s="344"/>
      <c r="J129" s="344"/>
      <c r="K129" s="344"/>
      <c r="L129" s="345"/>
      <c r="M129" s="354">
        <f>'План НП'!C132</f>
        <v>0</v>
      </c>
      <c r="N129" s="353">
        <f>'План НП'!D132</f>
        <v>0</v>
      </c>
      <c r="O129" s="341">
        <f>'План НП'!Y132</f>
        <v>0</v>
      </c>
      <c r="P129" s="325" t="str">
        <f>'Основні дані'!$B$1</f>
        <v>Е-420с</v>
      </c>
    </row>
    <row r="130" spans="1:16" s="160" customFormat="1" ht="15.75">
      <c r="A130" s="342" t="str">
        <f>'План НП'!A133</f>
        <v>ВБ2.8</v>
      </c>
      <c r="B130" s="364">
        <f>'План НП'!B133</f>
        <v>0</v>
      </c>
      <c r="C130" s="337">
        <f>'План НП'!F133</f>
        <v>0</v>
      </c>
      <c r="D130" s="337">
        <f>'План НП'!G133</f>
        <v>0</v>
      </c>
      <c r="E130" s="343"/>
      <c r="F130" s="344"/>
      <c r="G130" s="344"/>
      <c r="H130" s="344"/>
      <c r="I130" s="344"/>
      <c r="J130" s="344"/>
      <c r="K130" s="344"/>
      <c r="L130" s="345"/>
      <c r="M130" s="354">
        <f>'План НП'!C133</f>
        <v>0</v>
      </c>
      <c r="N130" s="353">
        <f>'План НП'!D133</f>
        <v>0</v>
      </c>
      <c r="O130" s="341">
        <f>'План НП'!Y133</f>
        <v>0</v>
      </c>
      <c r="P130" s="325" t="str">
        <f>'Основні дані'!$B$1</f>
        <v>Е-420с</v>
      </c>
    </row>
    <row r="131" spans="1:16" s="160" customFormat="1" ht="15.75">
      <c r="A131" s="342" t="str">
        <f>'План НП'!A134</f>
        <v>ВБ2.9</v>
      </c>
      <c r="B131" s="364">
        <f>'План НП'!B134</f>
        <v>0</v>
      </c>
      <c r="C131" s="337">
        <f>'План НП'!F134</f>
        <v>0</v>
      </c>
      <c r="D131" s="337">
        <f>'План НП'!G134</f>
        <v>0</v>
      </c>
      <c r="E131" s="343"/>
      <c r="F131" s="344"/>
      <c r="G131" s="344"/>
      <c r="H131" s="344"/>
      <c r="I131" s="344"/>
      <c r="J131" s="344"/>
      <c r="K131" s="344"/>
      <c r="L131" s="345"/>
      <c r="M131" s="354">
        <f>'План НП'!C134</f>
        <v>0</v>
      </c>
      <c r="N131" s="353">
        <f>'План НП'!D134</f>
        <v>0</v>
      </c>
      <c r="O131" s="341">
        <f>'План НП'!Y134</f>
        <v>0</v>
      </c>
      <c r="P131" s="325" t="str">
        <f>'Основні дані'!$B$1</f>
        <v>Е-420с</v>
      </c>
    </row>
    <row r="132" spans="1:16" s="160" customFormat="1" ht="15.75">
      <c r="A132" s="342" t="str">
        <f>'План НП'!A135</f>
        <v>ВБ2.10</v>
      </c>
      <c r="B132" s="364">
        <f>'План НП'!B135</f>
        <v>0</v>
      </c>
      <c r="C132" s="337">
        <f>'План НП'!F135</f>
        <v>0</v>
      </c>
      <c r="D132" s="337">
        <f>'План НП'!G135</f>
        <v>0</v>
      </c>
      <c r="E132" s="343"/>
      <c r="F132" s="344"/>
      <c r="G132" s="344"/>
      <c r="H132" s="344"/>
      <c r="I132" s="344"/>
      <c r="J132" s="344"/>
      <c r="K132" s="344"/>
      <c r="L132" s="345"/>
      <c r="M132" s="354">
        <f>'План НП'!C135</f>
        <v>0</v>
      </c>
      <c r="N132" s="353">
        <f>'План НП'!D135</f>
        <v>0</v>
      </c>
      <c r="O132" s="341">
        <f>'План НП'!Y135</f>
        <v>0</v>
      </c>
      <c r="P132" s="325" t="str">
        <f>'Основні дані'!$B$1</f>
        <v>Е-420с</v>
      </c>
    </row>
    <row r="133" spans="1:16" s="160" customFormat="1" ht="15.75">
      <c r="A133" s="342" t="str">
        <f>'План НП'!A136</f>
        <v>ВБ2.11</v>
      </c>
      <c r="B133" s="364">
        <f>'План НП'!B136</f>
        <v>0</v>
      </c>
      <c r="C133" s="337">
        <f>'План НП'!F136</f>
        <v>0</v>
      </c>
      <c r="D133" s="337">
        <f>'План НП'!G136</f>
        <v>0</v>
      </c>
      <c r="E133" s="343"/>
      <c r="F133" s="344"/>
      <c r="G133" s="344"/>
      <c r="H133" s="344"/>
      <c r="I133" s="344"/>
      <c r="J133" s="344"/>
      <c r="K133" s="344"/>
      <c r="L133" s="345"/>
      <c r="M133" s="354">
        <f>'План НП'!C136</f>
        <v>0</v>
      </c>
      <c r="N133" s="353">
        <f>'План НП'!D136</f>
        <v>0</v>
      </c>
      <c r="O133" s="341">
        <f>'План НП'!Y136</f>
        <v>0</v>
      </c>
      <c r="P133" s="325" t="str">
        <f>'Основні дані'!$B$1</f>
        <v>Е-420с</v>
      </c>
    </row>
    <row r="134" spans="1:16" s="160" customFormat="1" ht="15.75">
      <c r="A134" s="342" t="str">
        <f>'План НП'!A137</f>
        <v>ВБ2.12</v>
      </c>
      <c r="B134" s="364">
        <f>'План НП'!B137</f>
        <v>0</v>
      </c>
      <c r="C134" s="337">
        <f>'План НП'!F137</f>
        <v>0</v>
      </c>
      <c r="D134" s="337">
        <f>'План НП'!G137</f>
        <v>0</v>
      </c>
      <c r="E134" s="343"/>
      <c r="F134" s="344"/>
      <c r="G134" s="344"/>
      <c r="H134" s="344"/>
      <c r="I134" s="344"/>
      <c r="J134" s="344"/>
      <c r="K134" s="344"/>
      <c r="L134" s="345"/>
      <c r="M134" s="354">
        <f>'План НП'!C137</f>
        <v>0</v>
      </c>
      <c r="N134" s="353">
        <f>'План НП'!D137</f>
        <v>0</v>
      </c>
      <c r="O134" s="341">
        <f>'План НП'!Y137</f>
        <v>0</v>
      </c>
      <c r="P134" s="325" t="str">
        <f>'Основні дані'!$B$1</f>
        <v>Е-420с</v>
      </c>
    </row>
    <row r="135" spans="1:16" s="160" customFormat="1" ht="15.75">
      <c r="A135" s="342" t="str">
        <f>'План НП'!A138</f>
        <v>ВБ2.13</v>
      </c>
      <c r="B135" s="364">
        <f>'План НП'!B138</f>
        <v>0</v>
      </c>
      <c r="C135" s="337">
        <f>'План НП'!F138</f>
        <v>0</v>
      </c>
      <c r="D135" s="337">
        <f>'План НП'!G138</f>
        <v>0</v>
      </c>
      <c r="E135" s="343"/>
      <c r="F135" s="344"/>
      <c r="G135" s="344"/>
      <c r="H135" s="344"/>
      <c r="I135" s="344"/>
      <c r="J135" s="344"/>
      <c r="K135" s="344"/>
      <c r="L135" s="345"/>
      <c r="M135" s="354">
        <f>'План НП'!C138</f>
        <v>0</v>
      </c>
      <c r="N135" s="353">
        <f>'План НП'!D138</f>
        <v>0</v>
      </c>
      <c r="O135" s="341">
        <f>'План НП'!Y138</f>
        <v>0</v>
      </c>
      <c r="P135" s="325" t="str">
        <f>'Основні дані'!$B$1</f>
        <v>Е-420с</v>
      </c>
    </row>
    <row r="136" spans="1:16" s="160" customFormat="1" ht="15.75">
      <c r="A136" s="342" t="str">
        <f>'План НП'!A139</f>
        <v>ВБ2.14</v>
      </c>
      <c r="B136" s="364">
        <f>'План НП'!B139</f>
        <v>0</v>
      </c>
      <c r="C136" s="337">
        <f>'План НП'!F139</f>
        <v>0</v>
      </c>
      <c r="D136" s="337">
        <f>'План НП'!G139</f>
        <v>0</v>
      </c>
      <c r="E136" s="343"/>
      <c r="F136" s="344"/>
      <c r="G136" s="344"/>
      <c r="H136" s="344"/>
      <c r="I136" s="344"/>
      <c r="J136" s="344"/>
      <c r="K136" s="344"/>
      <c r="L136" s="345"/>
      <c r="M136" s="354">
        <f>'План НП'!C139</f>
        <v>0</v>
      </c>
      <c r="N136" s="353">
        <f>'План НП'!D139</f>
        <v>0</v>
      </c>
      <c r="O136" s="341">
        <f>'План НП'!Y139</f>
        <v>0</v>
      </c>
      <c r="P136" s="325" t="str">
        <f>'Основні дані'!$B$1</f>
        <v>Е-420с</v>
      </c>
    </row>
    <row r="137" spans="1:16" s="160" customFormat="1" ht="15.75">
      <c r="A137" s="342" t="str">
        <f>'План НП'!A140</f>
        <v>ВБ2.15</v>
      </c>
      <c r="B137" s="364">
        <f>'План НП'!B140</f>
        <v>0</v>
      </c>
      <c r="C137" s="337">
        <f>'План НП'!F140</f>
        <v>0</v>
      </c>
      <c r="D137" s="337">
        <f>'План НП'!G140</f>
        <v>0</v>
      </c>
      <c r="E137" s="343"/>
      <c r="F137" s="344"/>
      <c r="G137" s="344"/>
      <c r="H137" s="344"/>
      <c r="I137" s="344"/>
      <c r="J137" s="344"/>
      <c r="K137" s="344"/>
      <c r="L137" s="345"/>
      <c r="M137" s="354">
        <f>'План НП'!C140</f>
        <v>0</v>
      </c>
      <c r="N137" s="353">
        <f>'План НП'!D140</f>
        <v>0</v>
      </c>
      <c r="O137" s="341">
        <f>'План НП'!Y140</f>
        <v>0</v>
      </c>
      <c r="P137" s="325" t="str">
        <f>'Основні дані'!$B$1</f>
        <v>Е-420с</v>
      </c>
    </row>
    <row r="138" spans="1:16" s="160" customFormat="1" ht="15.75">
      <c r="A138" s="342" t="str">
        <f>'План НП'!A141</f>
        <v>ВБ2.16</v>
      </c>
      <c r="B138" s="364">
        <f>'План НП'!B141</f>
        <v>0</v>
      </c>
      <c r="C138" s="337">
        <f>'План НП'!F141</f>
        <v>0</v>
      </c>
      <c r="D138" s="337">
        <f>'План НП'!G141</f>
        <v>0</v>
      </c>
      <c r="E138" s="343"/>
      <c r="F138" s="344"/>
      <c r="G138" s="344"/>
      <c r="H138" s="344"/>
      <c r="I138" s="344"/>
      <c r="J138" s="344"/>
      <c r="K138" s="344"/>
      <c r="L138" s="345"/>
      <c r="M138" s="354">
        <f>'План НП'!C141</f>
        <v>0</v>
      </c>
      <c r="N138" s="353">
        <f>'План НП'!D141</f>
        <v>0</v>
      </c>
      <c r="O138" s="341">
        <f>'План НП'!Y141</f>
        <v>0</v>
      </c>
      <c r="P138" s="325" t="str">
        <f>'Основні дані'!$B$1</f>
        <v>Е-420с</v>
      </c>
    </row>
    <row r="139" spans="1:16" s="160" customFormat="1" ht="15.75">
      <c r="A139" s="342" t="str">
        <f>'План НП'!A142</f>
        <v>ВБ2.17</v>
      </c>
      <c r="B139" s="364">
        <f>'План НП'!B142</f>
        <v>0</v>
      </c>
      <c r="C139" s="337">
        <f>'План НП'!F142</f>
        <v>0</v>
      </c>
      <c r="D139" s="337">
        <f>'План НП'!G142</f>
        <v>0</v>
      </c>
      <c r="E139" s="343"/>
      <c r="F139" s="344"/>
      <c r="G139" s="344"/>
      <c r="H139" s="344"/>
      <c r="I139" s="344"/>
      <c r="J139" s="344"/>
      <c r="K139" s="344"/>
      <c r="L139" s="345"/>
      <c r="M139" s="354">
        <f>'План НП'!C142</f>
        <v>0</v>
      </c>
      <c r="N139" s="353">
        <f>'План НП'!D142</f>
        <v>0</v>
      </c>
      <c r="O139" s="341">
        <f>'План НП'!Y142</f>
        <v>0</v>
      </c>
      <c r="P139" s="325" t="str">
        <f>'Основні дані'!$B$1</f>
        <v>Е-420с</v>
      </c>
    </row>
    <row r="140" spans="1:16" s="160" customFormat="1" ht="15.75">
      <c r="A140" s="342" t="str">
        <f>'План НП'!A143</f>
        <v>ВБ2.18</v>
      </c>
      <c r="B140" s="364">
        <f>'План НП'!B143</f>
        <v>0</v>
      </c>
      <c r="C140" s="337">
        <f>'План НП'!F143</f>
        <v>0</v>
      </c>
      <c r="D140" s="337">
        <f>'План НП'!G143</f>
        <v>0</v>
      </c>
      <c r="E140" s="343"/>
      <c r="F140" s="344"/>
      <c r="G140" s="344"/>
      <c r="H140" s="344"/>
      <c r="I140" s="344"/>
      <c r="J140" s="344"/>
      <c r="K140" s="344"/>
      <c r="L140" s="345"/>
      <c r="M140" s="354">
        <f>'План НП'!C143</f>
        <v>0</v>
      </c>
      <c r="N140" s="353">
        <f>'План НП'!D143</f>
        <v>0</v>
      </c>
      <c r="O140" s="341">
        <f>'План НП'!Y143</f>
        <v>0</v>
      </c>
      <c r="P140" s="325" t="str">
        <f>'Основні дані'!$B$1</f>
        <v>Е-420с</v>
      </c>
    </row>
    <row r="141" spans="1:16" s="160" customFormat="1" ht="15.75">
      <c r="A141" s="342" t="str">
        <f>'План НП'!A144</f>
        <v>ВБ2.19</v>
      </c>
      <c r="B141" s="364">
        <f>'План НП'!B144</f>
        <v>0</v>
      </c>
      <c r="C141" s="337">
        <f>'План НП'!F144</f>
        <v>0</v>
      </c>
      <c r="D141" s="337">
        <f>'План НП'!G144</f>
        <v>0</v>
      </c>
      <c r="E141" s="343"/>
      <c r="F141" s="344"/>
      <c r="G141" s="344"/>
      <c r="H141" s="344"/>
      <c r="I141" s="344"/>
      <c r="J141" s="344"/>
      <c r="K141" s="344"/>
      <c r="L141" s="345"/>
      <c r="M141" s="354">
        <f>'План НП'!C144</f>
        <v>0</v>
      </c>
      <c r="N141" s="353">
        <f>'План НП'!D144</f>
        <v>0</v>
      </c>
      <c r="O141" s="341">
        <f>'План НП'!Y144</f>
        <v>0</v>
      </c>
      <c r="P141" s="325" t="str">
        <f>'Основні дані'!$B$1</f>
        <v>Е-420с</v>
      </c>
    </row>
    <row r="142" spans="1:16" s="160" customFormat="1" ht="15.75">
      <c r="A142" s="342" t="str">
        <f>'План НП'!A145</f>
        <v>ВБ2.20</v>
      </c>
      <c r="B142" s="364">
        <f>'План НП'!B145</f>
        <v>0</v>
      </c>
      <c r="C142" s="337">
        <f>'План НП'!F145</f>
        <v>0</v>
      </c>
      <c r="D142" s="337">
        <f>'План НП'!G145</f>
        <v>0</v>
      </c>
      <c r="E142" s="343"/>
      <c r="F142" s="344"/>
      <c r="G142" s="344"/>
      <c r="H142" s="344"/>
      <c r="I142" s="344"/>
      <c r="J142" s="344"/>
      <c r="K142" s="344"/>
      <c r="L142" s="345"/>
      <c r="M142" s="354">
        <f>'План НП'!C145</f>
        <v>0</v>
      </c>
      <c r="N142" s="353">
        <f>'План НП'!D145</f>
        <v>0</v>
      </c>
      <c r="O142" s="341">
        <f>'План НП'!Y145</f>
        <v>0</v>
      </c>
      <c r="P142" s="325" t="str">
        <f>'Основні дані'!$B$1</f>
        <v>Е-420с</v>
      </c>
    </row>
    <row r="143" spans="1:16" s="160" customFormat="1" ht="15.75">
      <c r="A143" s="342" t="str">
        <f>'План НП'!A146</f>
        <v>ВБ2.21</v>
      </c>
      <c r="B143" s="364">
        <f>'План НП'!B146</f>
        <v>0</v>
      </c>
      <c r="C143" s="337">
        <f>'План НП'!F146</f>
        <v>0</v>
      </c>
      <c r="D143" s="337">
        <f>'План НП'!G146</f>
        <v>0</v>
      </c>
      <c r="E143" s="343"/>
      <c r="F143" s="344"/>
      <c r="G143" s="344"/>
      <c r="H143" s="344"/>
      <c r="I143" s="344"/>
      <c r="J143" s="344"/>
      <c r="K143" s="344"/>
      <c r="L143" s="345"/>
      <c r="M143" s="354">
        <f>'План НП'!C146</f>
        <v>0</v>
      </c>
      <c r="N143" s="353">
        <f>'План НП'!D146</f>
        <v>0</v>
      </c>
      <c r="O143" s="341">
        <f>'План НП'!Y146</f>
        <v>0</v>
      </c>
      <c r="P143" s="325" t="str">
        <f>'Основні дані'!$B$1</f>
        <v>Е-420с</v>
      </c>
    </row>
    <row r="144" spans="1:16" s="160" customFormat="1" ht="15.75">
      <c r="A144" s="342" t="str">
        <f>'План НП'!A147</f>
        <v>ВБ2.22</v>
      </c>
      <c r="B144" s="364">
        <f>'План НП'!B147</f>
        <v>0</v>
      </c>
      <c r="C144" s="337">
        <f>'План НП'!F147</f>
        <v>0</v>
      </c>
      <c r="D144" s="337">
        <f>'План НП'!G147</f>
        <v>0</v>
      </c>
      <c r="E144" s="343"/>
      <c r="F144" s="344"/>
      <c r="G144" s="344"/>
      <c r="H144" s="344"/>
      <c r="I144" s="344"/>
      <c r="J144" s="344"/>
      <c r="K144" s="344"/>
      <c r="L144" s="345"/>
      <c r="M144" s="354">
        <f>'План НП'!C147</f>
        <v>0</v>
      </c>
      <c r="N144" s="353">
        <f>'План НП'!D147</f>
        <v>0</v>
      </c>
      <c r="O144" s="341">
        <f>'План НП'!Y147</f>
        <v>0</v>
      </c>
      <c r="P144" s="325" t="str">
        <f>'Основні дані'!$B$1</f>
        <v>Е-420с</v>
      </c>
    </row>
    <row r="145" spans="1:16" s="160" customFormat="1" ht="15.75">
      <c r="A145" s="342" t="str">
        <f>'План НП'!A148</f>
        <v>ВБ2.23</v>
      </c>
      <c r="B145" s="364">
        <f>'План НП'!B148</f>
        <v>0</v>
      </c>
      <c r="C145" s="337">
        <f>'План НП'!F148</f>
        <v>0</v>
      </c>
      <c r="D145" s="337">
        <f>'План НП'!G148</f>
        <v>0</v>
      </c>
      <c r="E145" s="343"/>
      <c r="F145" s="344"/>
      <c r="G145" s="344"/>
      <c r="H145" s="344"/>
      <c r="I145" s="344"/>
      <c r="J145" s="344"/>
      <c r="K145" s="344"/>
      <c r="L145" s="345"/>
      <c r="M145" s="354">
        <f>'План НП'!C148</f>
        <v>0</v>
      </c>
      <c r="N145" s="353">
        <f>'План НП'!D148</f>
        <v>0</v>
      </c>
      <c r="O145" s="341">
        <f>'План НП'!Y148</f>
        <v>0</v>
      </c>
      <c r="P145" s="325" t="str">
        <f>'Основні дані'!$B$1</f>
        <v>Е-420с</v>
      </c>
    </row>
    <row r="146" spans="1:16" s="160" customFormat="1" ht="15.75">
      <c r="A146" s="342" t="str">
        <f>'План НП'!A149</f>
        <v>ВБ2.24</v>
      </c>
      <c r="B146" s="364">
        <f>'План НП'!B149</f>
        <v>0</v>
      </c>
      <c r="C146" s="337">
        <f>'План НП'!F149</f>
        <v>0</v>
      </c>
      <c r="D146" s="337">
        <f>'План НП'!G149</f>
        <v>0</v>
      </c>
      <c r="E146" s="343"/>
      <c r="F146" s="344"/>
      <c r="G146" s="344"/>
      <c r="H146" s="344"/>
      <c r="I146" s="344"/>
      <c r="J146" s="344"/>
      <c r="K146" s="344"/>
      <c r="L146" s="345"/>
      <c r="M146" s="354">
        <f>'План НП'!C149</f>
        <v>0</v>
      </c>
      <c r="N146" s="353">
        <f>'План НП'!D149</f>
        <v>0</v>
      </c>
      <c r="O146" s="341">
        <f>'План НП'!Y149</f>
        <v>0</v>
      </c>
      <c r="P146" s="325" t="str">
        <f>'Основні дані'!$B$1</f>
        <v>Е-420с</v>
      </c>
    </row>
    <row r="147" spans="1:16" s="160" customFormat="1" ht="15.75">
      <c r="A147" s="342" t="str">
        <f>'План НП'!A150</f>
        <v>ВБ2.25</v>
      </c>
      <c r="B147" s="364">
        <f>'План НП'!B150</f>
        <v>0</v>
      </c>
      <c r="C147" s="337">
        <f>'План НП'!F150</f>
        <v>0</v>
      </c>
      <c r="D147" s="337">
        <f>'План НП'!G150</f>
        <v>0</v>
      </c>
      <c r="E147" s="343"/>
      <c r="F147" s="344"/>
      <c r="G147" s="344"/>
      <c r="H147" s="344"/>
      <c r="I147" s="344"/>
      <c r="J147" s="344"/>
      <c r="K147" s="344"/>
      <c r="L147" s="345"/>
      <c r="M147" s="354">
        <f>'План НП'!C150</f>
        <v>0</v>
      </c>
      <c r="N147" s="353">
        <f>'План НП'!D150</f>
        <v>0</v>
      </c>
      <c r="O147" s="341">
        <f>'План НП'!Y150</f>
        <v>0</v>
      </c>
      <c r="P147" s="325" t="str">
        <f>'Основні дані'!$B$1</f>
        <v>Е-420с</v>
      </c>
    </row>
    <row r="148" spans="1:16" s="160" customFormat="1" ht="15.75">
      <c r="A148" s="342">
        <f>'План НП'!A151</f>
        <v>0</v>
      </c>
      <c r="B148" s="525" t="str">
        <f>'План НП'!B151</f>
        <v>Практика</v>
      </c>
      <c r="C148" s="337">
        <f>'План НП'!F151</f>
        <v>6</v>
      </c>
      <c r="D148" s="337">
        <f>'План НП'!G151</f>
        <v>180</v>
      </c>
      <c r="E148" s="343"/>
      <c r="F148" s="344"/>
      <c r="G148" s="344"/>
      <c r="H148" s="344"/>
      <c r="I148" s="344"/>
      <c r="J148" s="344"/>
      <c r="K148" s="344"/>
      <c r="L148" s="345"/>
      <c r="M148" s="354">
        <f>'План НП'!C151</f>
        <v>0</v>
      </c>
      <c r="N148" s="353" t="str">
        <f>'План НП'!D151</f>
        <v>6</v>
      </c>
      <c r="O148" s="341">
        <f>'План НП'!Y151</f>
        <v>0</v>
      </c>
      <c r="P148" s="325" t="str">
        <f>'Основні дані'!$B$1</f>
        <v>Е-420с</v>
      </c>
    </row>
    <row r="149" spans="1:16" s="160" customFormat="1" ht="15.75">
      <c r="A149" s="342">
        <f>'План НП'!A152</f>
        <v>0</v>
      </c>
      <c r="B149" s="525" t="str">
        <f>'План НП'!B152</f>
        <v>Атестація</v>
      </c>
      <c r="C149" s="337">
        <f>'План НП'!F152</f>
        <v>6</v>
      </c>
      <c r="D149" s="337">
        <f>'План НП'!G152</f>
        <v>180</v>
      </c>
      <c r="E149" s="343"/>
      <c r="F149" s="344"/>
      <c r="G149" s="344"/>
      <c r="H149" s="344"/>
      <c r="I149" s="344"/>
      <c r="J149" s="344"/>
      <c r="K149" s="344"/>
      <c r="L149" s="345"/>
      <c r="M149" s="354">
        <f>'План НП'!C152</f>
        <v>0</v>
      </c>
      <c r="N149" s="353">
        <f>'План НП'!D152</f>
        <v>0</v>
      </c>
      <c r="O149" s="341">
        <f>'План НП'!Y152</f>
        <v>0</v>
      </c>
      <c r="P149" s="325" t="str">
        <f>'Основні дані'!$B$1</f>
        <v>Е-420с</v>
      </c>
    </row>
    <row r="150" spans="1:16" s="160" customFormat="1" ht="15.75">
      <c r="A150" s="507" t="str">
        <f>'План НП'!A153</f>
        <v>3.1.3</v>
      </c>
      <c r="B150" s="508" t="str">
        <f>'План НП'!B153</f>
        <v>Блок дисциплін 03 "Назва блоку"</v>
      </c>
      <c r="C150" s="509">
        <f>'План НП'!F153</f>
        <v>12</v>
      </c>
      <c r="D150" s="509">
        <f>'План НП'!G153</f>
        <v>360</v>
      </c>
      <c r="E150" s="510"/>
      <c r="F150" s="511"/>
      <c r="G150" s="511"/>
      <c r="H150" s="511"/>
      <c r="I150" s="511"/>
      <c r="J150" s="511"/>
      <c r="K150" s="511"/>
      <c r="L150" s="512"/>
      <c r="M150" s="513"/>
      <c r="N150" s="514"/>
      <c r="O150" s="341">
        <f>'План НП'!Y153</f>
        <v>0</v>
      </c>
      <c r="P150" s="325" t="str">
        <f>'Основні дані'!$B$1</f>
        <v>Е-420с</v>
      </c>
    </row>
    <row r="151" spans="1:16" s="160" customFormat="1" ht="15.75">
      <c r="A151" s="336" t="str">
        <f>'План НП'!A154</f>
        <v>ВБ3.1</v>
      </c>
      <c r="B151" s="364">
        <f>'План НП'!B154</f>
        <v>0</v>
      </c>
      <c r="C151" s="337">
        <f>'План НП'!F154</f>
        <v>0</v>
      </c>
      <c r="D151" s="337">
        <f>'План НП'!G154</f>
        <v>0</v>
      </c>
      <c r="E151" s="338"/>
      <c r="F151" s="339"/>
      <c r="G151" s="339"/>
      <c r="H151" s="339"/>
      <c r="I151" s="339"/>
      <c r="J151" s="339"/>
      <c r="K151" s="339"/>
      <c r="L151" s="340"/>
      <c r="M151" s="354">
        <f>'План НП'!C154</f>
        <v>0</v>
      </c>
      <c r="N151" s="353">
        <f>'План НП'!D154</f>
        <v>0</v>
      </c>
      <c r="O151" s="341">
        <f>'План НП'!Y154</f>
        <v>0</v>
      </c>
      <c r="P151" s="325" t="str">
        <f>'Основні дані'!$B$1</f>
        <v>Е-420с</v>
      </c>
    </row>
    <row r="152" spans="1:16" s="160" customFormat="1" ht="15.75">
      <c r="A152" s="342" t="str">
        <f>'План НП'!A155</f>
        <v>ВБ3.2</v>
      </c>
      <c r="B152" s="364">
        <f>'План НП'!B155</f>
        <v>0</v>
      </c>
      <c r="C152" s="337">
        <f>'План НП'!F155</f>
        <v>0</v>
      </c>
      <c r="D152" s="337">
        <f>'План НП'!G155</f>
        <v>0</v>
      </c>
      <c r="E152" s="343"/>
      <c r="F152" s="344"/>
      <c r="G152" s="344"/>
      <c r="H152" s="344"/>
      <c r="I152" s="344"/>
      <c r="J152" s="344"/>
      <c r="K152" s="344"/>
      <c r="L152" s="345"/>
      <c r="M152" s="354">
        <f>'План НП'!C155</f>
        <v>0</v>
      </c>
      <c r="N152" s="353">
        <f>'План НП'!D155</f>
        <v>0</v>
      </c>
      <c r="O152" s="341">
        <f>'План НП'!Y155</f>
        <v>0</v>
      </c>
      <c r="P152" s="325" t="str">
        <f>'Основні дані'!$B$1</f>
        <v>Е-420с</v>
      </c>
    </row>
    <row r="153" spans="1:16" s="160" customFormat="1" ht="15.75">
      <c r="A153" s="342" t="str">
        <f>'План НП'!A156</f>
        <v>ВБ3.3</v>
      </c>
      <c r="B153" s="364">
        <f>'План НП'!B156</f>
        <v>0</v>
      </c>
      <c r="C153" s="337">
        <f>'План НП'!F156</f>
        <v>0</v>
      </c>
      <c r="D153" s="337">
        <f>'План НП'!G156</f>
        <v>0</v>
      </c>
      <c r="E153" s="343"/>
      <c r="F153" s="344"/>
      <c r="G153" s="344"/>
      <c r="H153" s="344"/>
      <c r="I153" s="344"/>
      <c r="J153" s="344"/>
      <c r="K153" s="344"/>
      <c r="L153" s="345"/>
      <c r="M153" s="354">
        <f>'План НП'!C156</f>
        <v>0</v>
      </c>
      <c r="N153" s="353">
        <f>'План НП'!D156</f>
        <v>0</v>
      </c>
      <c r="O153" s="341">
        <f>'План НП'!Y156</f>
        <v>0</v>
      </c>
      <c r="P153" s="325" t="str">
        <f>'Основні дані'!$B$1</f>
        <v>Е-420с</v>
      </c>
    </row>
    <row r="154" spans="1:16" s="160" customFormat="1" ht="15.75">
      <c r="A154" s="342" t="str">
        <f>'План НП'!A157</f>
        <v>ВБ3.4</v>
      </c>
      <c r="B154" s="364">
        <f>'План НП'!B157</f>
        <v>0</v>
      </c>
      <c r="C154" s="337">
        <f>'План НП'!F157</f>
        <v>0</v>
      </c>
      <c r="D154" s="337">
        <f>'План НП'!G157</f>
        <v>0</v>
      </c>
      <c r="E154" s="343"/>
      <c r="F154" s="344"/>
      <c r="G154" s="344"/>
      <c r="H154" s="344"/>
      <c r="I154" s="344"/>
      <c r="J154" s="344"/>
      <c r="K154" s="344"/>
      <c r="L154" s="345"/>
      <c r="M154" s="354">
        <f>'План НП'!C157</f>
        <v>0</v>
      </c>
      <c r="N154" s="353">
        <f>'План НП'!D157</f>
        <v>0</v>
      </c>
      <c r="O154" s="341">
        <f>'План НП'!Y157</f>
        <v>0</v>
      </c>
      <c r="P154" s="325" t="str">
        <f>'Основні дані'!$B$1</f>
        <v>Е-420с</v>
      </c>
    </row>
    <row r="155" spans="1:16" s="160" customFormat="1" ht="15.75">
      <c r="A155" s="342" t="str">
        <f>'План НП'!A158</f>
        <v>ВБ3.5</v>
      </c>
      <c r="B155" s="364">
        <f>'План НП'!B158</f>
        <v>0</v>
      </c>
      <c r="C155" s="337">
        <f>'План НП'!F158</f>
        <v>0</v>
      </c>
      <c r="D155" s="337">
        <f>'План НП'!G158</f>
        <v>0</v>
      </c>
      <c r="E155" s="343"/>
      <c r="F155" s="344"/>
      <c r="G155" s="344"/>
      <c r="H155" s="344"/>
      <c r="I155" s="344"/>
      <c r="J155" s="344"/>
      <c r="K155" s="344"/>
      <c r="L155" s="345"/>
      <c r="M155" s="354">
        <f>'План НП'!C158</f>
        <v>0</v>
      </c>
      <c r="N155" s="353">
        <f>'План НП'!D158</f>
        <v>0</v>
      </c>
      <c r="O155" s="341">
        <f>'План НП'!Y158</f>
        <v>0</v>
      </c>
      <c r="P155" s="325" t="str">
        <f>'Основні дані'!$B$1</f>
        <v>Е-420с</v>
      </c>
    </row>
    <row r="156" spans="1:16" s="160" customFormat="1" ht="15.75">
      <c r="A156" s="342" t="str">
        <f>'План НП'!A159</f>
        <v>ВБ3.6</v>
      </c>
      <c r="B156" s="364">
        <f>'План НП'!B159</f>
        <v>0</v>
      </c>
      <c r="C156" s="337">
        <f>'План НП'!F159</f>
        <v>0</v>
      </c>
      <c r="D156" s="337">
        <f>'План НП'!G159</f>
        <v>0</v>
      </c>
      <c r="E156" s="343"/>
      <c r="F156" s="344"/>
      <c r="G156" s="344"/>
      <c r="H156" s="344"/>
      <c r="I156" s="344"/>
      <c r="J156" s="344"/>
      <c r="K156" s="344"/>
      <c r="L156" s="345"/>
      <c r="M156" s="354">
        <f>'План НП'!C159</f>
        <v>0</v>
      </c>
      <c r="N156" s="353">
        <f>'План НП'!D159</f>
        <v>0</v>
      </c>
      <c r="O156" s="341">
        <f>'План НП'!Y159</f>
        <v>0</v>
      </c>
      <c r="P156" s="325" t="str">
        <f>'Основні дані'!$B$1</f>
        <v>Е-420с</v>
      </c>
    </row>
    <row r="157" spans="1:16" s="160" customFormat="1" ht="15.75">
      <c r="A157" s="342" t="str">
        <f>'План НП'!A160</f>
        <v>ВБ3.7</v>
      </c>
      <c r="B157" s="364">
        <f>'План НП'!B160</f>
        <v>0</v>
      </c>
      <c r="C157" s="337">
        <f>'План НП'!F160</f>
        <v>0</v>
      </c>
      <c r="D157" s="337">
        <f>'План НП'!G160</f>
        <v>0</v>
      </c>
      <c r="E157" s="343"/>
      <c r="F157" s="344"/>
      <c r="G157" s="344"/>
      <c r="H157" s="344"/>
      <c r="I157" s="344"/>
      <c r="J157" s="344"/>
      <c r="K157" s="344"/>
      <c r="L157" s="345"/>
      <c r="M157" s="354">
        <f>'План НП'!C160</f>
        <v>0</v>
      </c>
      <c r="N157" s="353">
        <f>'План НП'!D160</f>
        <v>0</v>
      </c>
      <c r="O157" s="341">
        <f>'План НП'!Y160</f>
        <v>0</v>
      </c>
      <c r="P157" s="325" t="str">
        <f>'Основні дані'!$B$1</f>
        <v>Е-420с</v>
      </c>
    </row>
    <row r="158" spans="1:16" s="160" customFormat="1" ht="15.75">
      <c r="A158" s="342" t="str">
        <f>'План НП'!A161</f>
        <v>ВБ3.8</v>
      </c>
      <c r="B158" s="364">
        <f>'План НП'!B161</f>
        <v>0</v>
      </c>
      <c r="C158" s="337">
        <f>'План НП'!F161</f>
        <v>0</v>
      </c>
      <c r="D158" s="337">
        <f>'План НП'!G161</f>
        <v>0</v>
      </c>
      <c r="E158" s="343"/>
      <c r="F158" s="344"/>
      <c r="G158" s="344"/>
      <c r="H158" s="344"/>
      <c r="I158" s="344"/>
      <c r="J158" s="344"/>
      <c r="K158" s="344"/>
      <c r="L158" s="345"/>
      <c r="M158" s="354">
        <f>'План НП'!C161</f>
        <v>0</v>
      </c>
      <c r="N158" s="353">
        <f>'План НП'!D161</f>
        <v>0</v>
      </c>
      <c r="O158" s="341">
        <f>'План НП'!Y161</f>
        <v>0</v>
      </c>
      <c r="P158" s="325" t="str">
        <f>'Основні дані'!$B$1</f>
        <v>Е-420с</v>
      </c>
    </row>
    <row r="159" spans="1:16" s="160" customFormat="1" ht="15.75">
      <c r="A159" s="342" t="str">
        <f>'План НП'!A162</f>
        <v>ВБ3.9</v>
      </c>
      <c r="B159" s="364">
        <f>'План НП'!B162</f>
        <v>0</v>
      </c>
      <c r="C159" s="337">
        <f>'План НП'!F162</f>
        <v>0</v>
      </c>
      <c r="D159" s="337">
        <f>'План НП'!G162</f>
        <v>0</v>
      </c>
      <c r="E159" s="343"/>
      <c r="F159" s="344"/>
      <c r="G159" s="344"/>
      <c r="H159" s="344"/>
      <c r="I159" s="344"/>
      <c r="J159" s="344"/>
      <c r="K159" s="344"/>
      <c r="L159" s="345"/>
      <c r="M159" s="354">
        <f>'План НП'!C162</f>
        <v>0</v>
      </c>
      <c r="N159" s="353">
        <f>'План НП'!D162</f>
        <v>0</v>
      </c>
      <c r="O159" s="341">
        <f>'План НП'!Y162</f>
        <v>0</v>
      </c>
      <c r="P159" s="325" t="str">
        <f>'Основні дані'!$B$1</f>
        <v>Е-420с</v>
      </c>
    </row>
    <row r="160" spans="1:16" s="160" customFormat="1" ht="15.75">
      <c r="A160" s="342" t="str">
        <f>'План НП'!A163</f>
        <v>ВБ3.10</v>
      </c>
      <c r="B160" s="364">
        <f>'План НП'!B163</f>
        <v>0</v>
      </c>
      <c r="C160" s="337">
        <f>'План НП'!F163</f>
        <v>0</v>
      </c>
      <c r="D160" s="337">
        <f>'План НП'!G163</f>
        <v>0</v>
      </c>
      <c r="E160" s="343"/>
      <c r="F160" s="344"/>
      <c r="G160" s="344"/>
      <c r="H160" s="344"/>
      <c r="I160" s="344"/>
      <c r="J160" s="344"/>
      <c r="K160" s="344"/>
      <c r="L160" s="345"/>
      <c r="M160" s="354">
        <f>'План НП'!C163</f>
        <v>0</v>
      </c>
      <c r="N160" s="353">
        <f>'План НП'!D163</f>
        <v>0</v>
      </c>
      <c r="O160" s="341">
        <f>'План НП'!Y163</f>
        <v>0</v>
      </c>
      <c r="P160" s="325" t="str">
        <f>'Основні дані'!$B$1</f>
        <v>Е-420с</v>
      </c>
    </row>
    <row r="161" spans="1:16" s="160" customFormat="1" ht="15.75">
      <c r="A161" s="342" t="str">
        <f>'План НП'!A164</f>
        <v>ВБ3.11</v>
      </c>
      <c r="B161" s="364">
        <f>'План НП'!B164</f>
        <v>0</v>
      </c>
      <c r="C161" s="337">
        <f>'План НП'!F164</f>
        <v>0</v>
      </c>
      <c r="D161" s="337">
        <f>'План НП'!G164</f>
        <v>0</v>
      </c>
      <c r="E161" s="343"/>
      <c r="F161" s="344"/>
      <c r="G161" s="344"/>
      <c r="H161" s="344"/>
      <c r="I161" s="344"/>
      <c r="J161" s="344"/>
      <c r="K161" s="344"/>
      <c r="L161" s="345"/>
      <c r="M161" s="354">
        <f>'План НП'!C164</f>
        <v>0</v>
      </c>
      <c r="N161" s="353">
        <f>'План НП'!D164</f>
        <v>0</v>
      </c>
      <c r="O161" s="341">
        <f>'План НП'!Y164</f>
        <v>0</v>
      </c>
      <c r="P161" s="325" t="str">
        <f>'Основні дані'!$B$1</f>
        <v>Е-420с</v>
      </c>
    </row>
    <row r="162" spans="1:16" s="160" customFormat="1" ht="15.75">
      <c r="A162" s="342" t="str">
        <f>'План НП'!A165</f>
        <v>ВБ3.12</v>
      </c>
      <c r="B162" s="364">
        <f>'План НП'!B165</f>
        <v>0</v>
      </c>
      <c r="C162" s="337">
        <f>'План НП'!F165</f>
        <v>0</v>
      </c>
      <c r="D162" s="337">
        <f>'План НП'!G165</f>
        <v>0</v>
      </c>
      <c r="E162" s="343"/>
      <c r="F162" s="344"/>
      <c r="G162" s="344"/>
      <c r="H162" s="344"/>
      <c r="I162" s="344"/>
      <c r="J162" s="344"/>
      <c r="K162" s="344"/>
      <c r="L162" s="345"/>
      <c r="M162" s="354">
        <f>'План НП'!C165</f>
        <v>0</v>
      </c>
      <c r="N162" s="353">
        <f>'План НП'!D165</f>
        <v>0</v>
      </c>
      <c r="O162" s="341">
        <f>'План НП'!Y165</f>
        <v>0</v>
      </c>
      <c r="P162" s="325" t="str">
        <f>'Основні дані'!$B$1</f>
        <v>Е-420с</v>
      </c>
    </row>
    <row r="163" spans="1:16" s="160" customFormat="1" ht="15.75">
      <c r="A163" s="342" t="str">
        <f>'План НП'!A166</f>
        <v>ВБ3.13</v>
      </c>
      <c r="B163" s="364">
        <f>'План НП'!B166</f>
        <v>0</v>
      </c>
      <c r="C163" s="337">
        <f>'План НП'!F166</f>
        <v>0</v>
      </c>
      <c r="D163" s="337">
        <f>'План НП'!G166</f>
        <v>0</v>
      </c>
      <c r="E163" s="343"/>
      <c r="F163" s="344"/>
      <c r="G163" s="344"/>
      <c r="H163" s="344"/>
      <c r="I163" s="344"/>
      <c r="J163" s="344"/>
      <c r="K163" s="344"/>
      <c r="L163" s="345"/>
      <c r="M163" s="354">
        <f>'План НП'!C166</f>
        <v>0</v>
      </c>
      <c r="N163" s="353">
        <f>'План НП'!D166</f>
        <v>0</v>
      </c>
      <c r="O163" s="341">
        <f>'План НП'!Y166</f>
        <v>0</v>
      </c>
      <c r="P163" s="325" t="str">
        <f>'Основні дані'!$B$1</f>
        <v>Е-420с</v>
      </c>
    </row>
    <row r="164" spans="1:16" s="160" customFormat="1" ht="15.75">
      <c r="A164" s="342" t="str">
        <f>'План НП'!A167</f>
        <v>ВБ3.14</v>
      </c>
      <c r="B164" s="364">
        <f>'План НП'!B167</f>
        <v>0</v>
      </c>
      <c r="C164" s="337">
        <f>'План НП'!F167</f>
        <v>0</v>
      </c>
      <c r="D164" s="337">
        <f>'План НП'!G167</f>
        <v>0</v>
      </c>
      <c r="E164" s="343"/>
      <c r="F164" s="344"/>
      <c r="G164" s="344"/>
      <c r="H164" s="344"/>
      <c r="I164" s="344"/>
      <c r="J164" s="344"/>
      <c r="K164" s="344"/>
      <c r="L164" s="345"/>
      <c r="M164" s="354">
        <f>'План НП'!C167</f>
        <v>0</v>
      </c>
      <c r="N164" s="353">
        <f>'План НП'!D167</f>
        <v>0</v>
      </c>
      <c r="O164" s="341">
        <f>'План НП'!Y167</f>
        <v>0</v>
      </c>
      <c r="P164" s="325" t="str">
        <f>'Основні дані'!$B$1</f>
        <v>Е-420с</v>
      </c>
    </row>
    <row r="165" spans="1:16" s="160" customFormat="1" ht="15.75">
      <c r="A165" s="342" t="str">
        <f>'План НП'!A168</f>
        <v>ВБ3.15</v>
      </c>
      <c r="B165" s="364">
        <f>'План НП'!B168</f>
        <v>0</v>
      </c>
      <c r="C165" s="337">
        <f>'План НП'!F168</f>
        <v>0</v>
      </c>
      <c r="D165" s="337">
        <f>'План НП'!G168</f>
        <v>0</v>
      </c>
      <c r="E165" s="343"/>
      <c r="F165" s="344"/>
      <c r="G165" s="344"/>
      <c r="H165" s="344"/>
      <c r="I165" s="344"/>
      <c r="J165" s="344"/>
      <c r="K165" s="344"/>
      <c r="L165" s="345"/>
      <c r="M165" s="354">
        <f>'План НП'!C168</f>
        <v>0</v>
      </c>
      <c r="N165" s="353">
        <f>'План НП'!D168</f>
        <v>0</v>
      </c>
      <c r="O165" s="341">
        <f>'План НП'!Y168</f>
        <v>0</v>
      </c>
      <c r="P165" s="325" t="str">
        <f>'Основні дані'!$B$1</f>
        <v>Е-420с</v>
      </c>
    </row>
    <row r="166" spans="1:16" s="160" customFormat="1" ht="15.75">
      <c r="A166" s="342" t="str">
        <f>'План НП'!A169</f>
        <v>ВБ3.16</v>
      </c>
      <c r="B166" s="364">
        <f>'План НП'!B169</f>
        <v>0</v>
      </c>
      <c r="C166" s="337">
        <f>'План НП'!F169</f>
        <v>0</v>
      </c>
      <c r="D166" s="337">
        <f>'План НП'!G169</f>
        <v>0</v>
      </c>
      <c r="E166" s="343"/>
      <c r="F166" s="344"/>
      <c r="G166" s="344"/>
      <c r="H166" s="344"/>
      <c r="I166" s="344"/>
      <c r="J166" s="344"/>
      <c r="K166" s="344"/>
      <c r="L166" s="345"/>
      <c r="M166" s="354">
        <f>'План НП'!C169</f>
        <v>0</v>
      </c>
      <c r="N166" s="353">
        <f>'План НП'!D169</f>
        <v>0</v>
      </c>
      <c r="O166" s="341">
        <f>'План НП'!Y169</f>
        <v>0</v>
      </c>
      <c r="P166" s="325" t="str">
        <f>'Основні дані'!$B$1</f>
        <v>Е-420с</v>
      </c>
    </row>
    <row r="167" spans="1:16" s="160" customFormat="1" ht="15.75">
      <c r="A167" s="342" t="str">
        <f>'План НП'!A170</f>
        <v>ВБ3.17</v>
      </c>
      <c r="B167" s="364">
        <f>'План НП'!B170</f>
        <v>0</v>
      </c>
      <c r="C167" s="337">
        <f>'План НП'!F170</f>
        <v>0</v>
      </c>
      <c r="D167" s="337">
        <f>'План НП'!G170</f>
        <v>0</v>
      </c>
      <c r="E167" s="343"/>
      <c r="F167" s="344"/>
      <c r="G167" s="344"/>
      <c r="H167" s="344"/>
      <c r="I167" s="344"/>
      <c r="J167" s="344"/>
      <c r="K167" s="344"/>
      <c r="L167" s="345"/>
      <c r="M167" s="354">
        <f>'План НП'!C170</f>
        <v>0</v>
      </c>
      <c r="N167" s="353">
        <f>'План НП'!D170</f>
        <v>0</v>
      </c>
      <c r="O167" s="341">
        <f>'План НП'!Y170</f>
        <v>0</v>
      </c>
      <c r="P167" s="325" t="str">
        <f>'Основні дані'!$B$1</f>
        <v>Е-420с</v>
      </c>
    </row>
    <row r="168" spans="1:16" s="160" customFormat="1" ht="15.75">
      <c r="A168" s="342" t="str">
        <f>'План НП'!A171</f>
        <v>ВБ3.18</v>
      </c>
      <c r="B168" s="364">
        <f>'План НП'!B171</f>
        <v>0</v>
      </c>
      <c r="C168" s="337">
        <f>'План НП'!F171</f>
        <v>0</v>
      </c>
      <c r="D168" s="337">
        <f>'План НП'!G171</f>
        <v>0</v>
      </c>
      <c r="E168" s="343"/>
      <c r="F168" s="344"/>
      <c r="G168" s="344"/>
      <c r="H168" s="344"/>
      <c r="I168" s="344"/>
      <c r="J168" s="344"/>
      <c r="K168" s="344"/>
      <c r="L168" s="345"/>
      <c r="M168" s="354">
        <f>'План НП'!C171</f>
        <v>0</v>
      </c>
      <c r="N168" s="353">
        <f>'План НП'!D171</f>
        <v>0</v>
      </c>
      <c r="O168" s="341">
        <f>'План НП'!Y171</f>
        <v>0</v>
      </c>
      <c r="P168" s="325" t="str">
        <f>'Основні дані'!$B$1</f>
        <v>Е-420с</v>
      </c>
    </row>
    <row r="169" spans="1:16" s="160" customFormat="1" ht="15.75">
      <c r="A169" s="342" t="str">
        <f>'План НП'!A172</f>
        <v>ВБ3.19</v>
      </c>
      <c r="B169" s="364">
        <f>'План НП'!B172</f>
        <v>0</v>
      </c>
      <c r="C169" s="337">
        <f>'План НП'!F172</f>
        <v>0</v>
      </c>
      <c r="D169" s="337">
        <f>'План НП'!G172</f>
        <v>0</v>
      </c>
      <c r="E169" s="343"/>
      <c r="F169" s="344"/>
      <c r="G169" s="344"/>
      <c r="H169" s="344"/>
      <c r="I169" s="344"/>
      <c r="J169" s="344"/>
      <c r="K169" s="344"/>
      <c r="L169" s="345"/>
      <c r="M169" s="354">
        <f>'План НП'!C172</f>
        <v>0</v>
      </c>
      <c r="N169" s="353">
        <f>'План НП'!D172</f>
        <v>0</v>
      </c>
      <c r="O169" s="341">
        <f>'План НП'!Y172</f>
        <v>0</v>
      </c>
      <c r="P169" s="325" t="str">
        <f>'Основні дані'!$B$1</f>
        <v>Е-420с</v>
      </c>
    </row>
    <row r="170" spans="1:16" s="160" customFormat="1" ht="15.75">
      <c r="A170" s="342" t="str">
        <f>'План НП'!A173</f>
        <v>ВБ3.20</v>
      </c>
      <c r="B170" s="364">
        <f>'План НП'!B173</f>
        <v>0</v>
      </c>
      <c r="C170" s="337">
        <f>'План НП'!F173</f>
        <v>0</v>
      </c>
      <c r="D170" s="337">
        <f>'План НП'!G173</f>
        <v>0</v>
      </c>
      <c r="E170" s="343"/>
      <c r="F170" s="344"/>
      <c r="G170" s="344"/>
      <c r="H170" s="344"/>
      <c r="I170" s="344"/>
      <c r="J170" s="344"/>
      <c r="K170" s="344"/>
      <c r="L170" s="345"/>
      <c r="M170" s="354">
        <f>'План НП'!C173</f>
        <v>0</v>
      </c>
      <c r="N170" s="353">
        <f>'План НП'!D173</f>
        <v>0</v>
      </c>
      <c r="O170" s="341">
        <f>'План НП'!Y173</f>
        <v>0</v>
      </c>
      <c r="P170" s="325" t="str">
        <f>'Основні дані'!$B$1</f>
        <v>Е-420с</v>
      </c>
    </row>
    <row r="171" spans="1:16" s="160" customFormat="1" ht="15.75">
      <c r="A171" s="342" t="str">
        <f>'План НП'!A174</f>
        <v>ВБ3.21</v>
      </c>
      <c r="B171" s="364">
        <f>'План НП'!B174</f>
        <v>0</v>
      </c>
      <c r="C171" s="337">
        <f>'План НП'!F174</f>
        <v>0</v>
      </c>
      <c r="D171" s="337">
        <f>'План НП'!G174</f>
        <v>0</v>
      </c>
      <c r="E171" s="343"/>
      <c r="F171" s="344"/>
      <c r="G171" s="344"/>
      <c r="H171" s="344"/>
      <c r="I171" s="344"/>
      <c r="J171" s="344"/>
      <c r="K171" s="344"/>
      <c r="L171" s="345"/>
      <c r="M171" s="354">
        <f>'План НП'!C174</f>
        <v>0</v>
      </c>
      <c r="N171" s="353">
        <f>'План НП'!D174</f>
        <v>0</v>
      </c>
      <c r="O171" s="341">
        <f>'План НП'!Y174</f>
        <v>0</v>
      </c>
      <c r="P171" s="325" t="str">
        <f>'Основні дані'!$B$1</f>
        <v>Е-420с</v>
      </c>
    </row>
    <row r="172" spans="1:16" s="160" customFormat="1" ht="15.75">
      <c r="A172" s="342" t="str">
        <f>'План НП'!A175</f>
        <v>ВБ3.22</v>
      </c>
      <c r="B172" s="364">
        <f>'План НП'!B175</f>
        <v>0</v>
      </c>
      <c r="C172" s="337">
        <f>'План НП'!F175</f>
        <v>0</v>
      </c>
      <c r="D172" s="337">
        <f>'План НП'!G175</f>
        <v>0</v>
      </c>
      <c r="E172" s="343"/>
      <c r="F172" s="344"/>
      <c r="G172" s="344"/>
      <c r="H172" s="344"/>
      <c r="I172" s="344"/>
      <c r="J172" s="344"/>
      <c r="K172" s="344"/>
      <c r="L172" s="345"/>
      <c r="M172" s="354">
        <f>'План НП'!C175</f>
        <v>0</v>
      </c>
      <c r="N172" s="353">
        <f>'План НП'!D175</f>
        <v>0</v>
      </c>
      <c r="O172" s="341">
        <f>'План НП'!Y175</f>
        <v>0</v>
      </c>
      <c r="P172" s="325" t="str">
        <f>'Основні дані'!$B$1</f>
        <v>Е-420с</v>
      </c>
    </row>
    <row r="173" spans="1:16" s="160" customFormat="1" ht="15.75">
      <c r="A173" s="342" t="str">
        <f>'План НП'!A176</f>
        <v>ВБ3.23</v>
      </c>
      <c r="B173" s="364">
        <f>'План НП'!B176</f>
        <v>0</v>
      </c>
      <c r="C173" s="337">
        <f>'План НП'!F176</f>
        <v>0</v>
      </c>
      <c r="D173" s="337">
        <f>'План НП'!G176</f>
        <v>0</v>
      </c>
      <c r="E173" s="343"/>
      <c r="F173" s="344"/>
      <c r="G173" s="344"/>
      <c r="H173" s="344"/>
      <c r="I173" s="344"/>
      <c r="J173" s="344"/>
      <c r="K173" s="344"/>
      <c r="L173" s="345"/>
      <c r="M173" s="354">
        <f>'План НП'!C176</f>
        <v>0</v>
      </c>
      <c r="N173" s="353">
        <f>'План НП'!D176</f>
        <v>0</v>
      </c>
      <c r="O173" s="341">
        <f>'План НП'!Y176</f>
        <v>0</v>
      </c>
      <c r="P173" s="325" t="str">
        <f>'Основні дані'!$B$1</f>
        <v>Е-420с</v>
      </c>
    </row>
    <row r="174" spans="1:16" s="160" customFormat="1" ht="15.75">
      <c r="A174" s="342" t="str">
        <f>'План НП'!A177</f>
        <v>ВБ3.24</v>
      </c>
      <c r="B174" s="364">
        <f>'План НП'!B177</f>
        <v>0</v>
      </c>
      <c r="C174" s="337">
        <f>'План НП'!F177</f>
        <v>0</v>
      </c>
      <c r="D174" s="337">
        <f>'План НП'!G177</f>
        <v>0</v>
      </c>
      <c r="E174" s="343"/>
      <c r="F174" s="344"/>
      <c r="G174" s="344"/>
      <c r="H174" s="344"/>
      <c r="I174" s="344"/>
      <c r="J174" s="344"/>
      <c r="K174" s="344"/>
      <c r="L174" s="345"/>
      <c r="M174" s="354">
        <f>'План НП'!C177</f>
        <v>0</v>
      </c>
      <c r="N174" s="353">
        <f>'План НП'!D177</f>
        <v>0</v>
      </c>
      <c r="O174" s="341">
        <f>'План НП'!Y177</f>
        <v>0</v>
      </c>
      <c r="P174" s="325" t="str">
        <f>'Основні дані'!$B$1</f>
        <v>Е-420с</v>
      </c>
    </row>
    <row r="175" spans="1:16" s="160" customFormat="1" ht="15.75">
      <c r="A175" s="342" t="str">
        <f>'План НП'!A178</f>
        <v>ВБ3.25</v>
      </c>
      <c r="B175" s="364">
        <f>'План НП'!B178</f>
        <v>0</v>
      </c>
      <c r="C175" s="337">
        <f>'План НП'!F178</f>
        <v>0</v>
      </c>
      <c r="D175" s="337">
        <f>'План НП'!G178</f>
        <v>0</v>
      </c>
      <c r="E175" s="343"/>
      <c r="F175" s="344"/>
      <c r="G175" s="344"/>
      <c r="H175" s="344"/>
      <c r="I175" s="344"/>
      <c r="J175" s="344"/>
      <c r="K175" s="344"/>
      <c r="L175" s="345"/>
      <c r="M175" s="354">
        <f>'План НП'!C178</f>
        <v>0</v>
      </c>
      <c r="N175" s="353">
        <f>'План НП'!D178</f>
        <v>0</v>
      </c>
      <c r="O175" s="341">
        <f>'План НП'!Y178</f>
        <v>0</v>
      </c>
      <c r="P175" s="325" t="str">
        <f>'Основні дані'!$B$1</f>
        <v>Е-420с</v>
      </c>
    </row>
    <row r="176" spans="1:16" s="160" customFormat="1" ht="15.75">
      <c r="A176" s="342">
        <f>'План НП'!A179</f>
        <v>0</v>
      </c>
      <c r="B176" s="525" t="str">
        <f>'План НП'!B179</f>
        <v>Практика</v>
      </c>
      <c r="C176" s="337">
        <f>'План НП'!F179</f>
        <v>6</v>
      </c>
      <c r="D176" s="337">
        <f>'План НП'!G179</f>
        <v>180</v>
      </c>
      <c r="E176" s="343"/>
      <c r="F176" s="344"/>
      <c r="G176" s="344"/>
      <c r="H176" s="344"/>
      <c r="I176" s="344"/>
      <c r="J176" s="344"/>
      <c r="K176" s="344"/>
      <c r="L176" s="345"/>
      <c r="M176" s="354">
        <f>'План НП'!C179</f>
        <v>0</v>
      </c>
      <c r="N176" s="353" t="str">
        <f>'План НП'!D179</f>
        <v>6</v>
      </c>
      <c r="O176" s="341">
        <f>'План НП'!Y179</f>
        <v>0</v>
      </c>
      <c r="P176" s="325" t="str">
        <f>'Основні дані'!$B$1</f>
        <v>Е-420с</v>
      </c>
    </row>
    <row r="177" spans="1:16" s="160" customFormat="1" ht="15.75">
      <c r="A177" s="342">
        <f>'План НП'!A180</f>
        <v>0</v>
      </c>
      <c r="B177" s="525" t="str">
        <f>'План НП'!B180</f>
        <v>Атестація</v>
      </c>
      <c r="C177" s="337">
        <f>'План НП'!F180</f>
        <v>6</v>
      </c>
      <c r="D177" s="337">
        <f>'План НП'!G180</f>
        <v>180</v>
      </c>
      <c r="E177" s="343"/>
      <c r="F177" s="344"/>
      <c r="G177" s="344"/>
      <c r="H177" s="344"/>
      <c r="I177" s="344"/>
      <c r="J177" s="344"/>
      <c r="K177" s="344"/>
      <c r="L177" s="345"/>
      <c r="M177" s="354">
        <f>'План НП'!C180</f>
        <v>0</v>
      </c>
      <c r="N177" s="353">
        <f>'План НП'!D180</f>
        <v>0</v>
      </c>
      <c r="O177" s="341">
        <f>'План НП'!Y180</f>
        <v>0</v>
      </c>
      <c r="P177" s="325" t="str">
        <f>'Основні дані'!$B$1</f>
        <v>Е-420с</v>
      </c>
    </row>
    <row r="178" spans="1:16" s="160" customFormat="1" ht="15.75">
      <c r="A178" s="507" t="str">
        <f>'План НП'!A181</f>
        <v>3.1.4</v>
      </c>
      <c r="B178" s="508" t="str">
        <f>'План НП'!B181</f>
        <v>Блок дисциплін 04 "Назва блоку"</v>
      </c>
      <c r="C178" s="509" t="str">
        <f>'План НП'!F181</f>
        <v>ОШИБКА</v>
      </c>
      <c r="D178" s="509" t="str">
        <f>'План НП'!G181</f>
        <v>ОШИБКА</v>
      </c>
      <c r="E178" s="510"/>
      <c r="F178" s="511"/>
      <c r="G178" s="511"/>
      <c r="H178" s="511"/>
      <c r="I178" s="511"/>
      <c r="J178" s="511"/>
      <c r="K178" s="511"/>
      <c r="L178" s="512"/>
      <c r="M178" s="513"/>
      <c r="N178" s="514"/>
      <c r="O178" s="341">
        <f>'План НП'!Y181</f>
        <v>0</v>
      </c>
      <c r="P178" s="325" t="str">
        <f>'Основні дані'!$B$1</f>
        <v>Е-420с</v>
      </c>
    </row>
    <row r="179" spans="1:16" s="160" customFormat="1" ht="15.75">
      <c r="A179" s="336" t="str">
        <f>'План НП'!A182</f>
        <v>ВБ4.1</v>
      </c>
      <c r="B179" s="364" t="str">
        <f>'План НП'!B182</f>
        <v>Інформаційні технологіі та програмування в двигунах внутрішнього згоряння </v>
      </c>
      <c r="C179" s="337">
        <f>'План НП'!F182</f>
        <v>6</v>
      </c>
      <c r="D179" s="337">
        <f>'План НП'!G182</f>
        <v>180</v>
      </c>
      <c r="E179" s="338"/>
      <c r="F179" s="339"/>
      <c r="G179" s="339"/>
      <c r="H179" s="339"/>
      <c r="I179" s="339"/>
      <c r="J179" s="339"/>
      <c r="K179" s="339"/>
      <c r="L179" s="340"/>
      <c r="M179" s="354" t="str">
        <f>'План НП'!C182</f>
        <v>1</v>
      </c>
      <c r="N179" s="353">
        <f>'План НП'!D182</f>
        <v>0</v>
      </c>
      <c r="O179" s="341">
        <f>'План НП'!Y182</f>
        <v>124</v>
      </c>
      <c r="P179" s="325" t="str">
        <f>'Основні дані'!$B$1</f>
        <v>Е-420с</v>
      </c>
    </row>
    <row r="180" spans="1:16" s="160" customFormat="1" ht="15.75">
      <c r="A180" s="342" t="str">
        <f>'План НП'!A183</f>
        <v>ВБ4.2</v>
      </c>
      <c r="B180" s="364">
        <f>'План НП'!B183</f>
        <v>0</v>
      </c>
      <c r="C180" s="337">
        <f>'План НП'!F183</f>
        <v>0</v>
      </c>
      <c r="D180" s="337">
        <f>'План НП'!G183</f>
        <v>0</v>
      </c>
      <c r="E180" s="343"/>
      <c r="F180" s="344"/>
      <c r="G180" s="344"/>
      <c r="H180" s="344"/>
      <c r="I180" s="344"/>
      <c r="J180" s="344"/>
      <c r="K180" s="344"/>
      <c r="L180" s="345"/>
      <c r="M180" s="354">
        <f>'План НП'!C183</f>
        <v>0</v>
      </c>
      <c r="N180" s="353">
        <f>'План НП'!D183</f>
        <v>0</v>
      </c>
      <c r="O180" s="341">
        <f>'План НП'!Y183</f>
        <v>0</v>
      </c>
      <c r="P180" s="325" t="str">
        <f>'Основні дані'!$B$1</f>
        <v>Е-420с</v>
      </c>
    </row>
    <row r="181" spans="1:16" s="160" customFormat="1" ht="15.75">
      <c r="A181" s="342" t="str">
        <f>'План НП'!A184</f>
        <v>ВБ4.3</v>
      </c>
      <c r="B181" s="364" t="str">
        <f>'План НП'!B184</f>
        <v>Термодинаміка теплових двигунів</v>
      </c>
      <c r="C181" s="337">
        <f>'План НП'!F184</f>
        <v>5</v>
      </c>
      <c r="D181" s="337">
        <f>'План НП'!G184</f>
        <v>150</v>
      </c>
      <c r="E181" s="343"/>
      <c r="F181" s="344"/>
      <c r="G181" s="344"/>
      <c r="H181" s="344"/>
      <c r="I181" s="344"/>
      <c r="J181" s="344"/>
      <c r="K181" s="344"/>
      <c r="L181" s="345"/>
      <c r="M181" s="354" t="str">
        <f>'План НП'!C184</f>
        <v>1</v>
      </c>
      <c r="N181" s="353">
        <f>'План НП'!D184</f>
        <v>0</v>
      </c>
      <c r="O181" s="341">
        <f>'План НП'!Y184</f>
        <v>124</v>
      </c>
      <c r="P181" s="325" t="str">
        <f>'Основні дані'!$B$1</f>
        <v>Е-420с</v>
      </c>
    </row>
    <row r="182" spans="1:16" s="160" customFormat="1" ht="15.75">
      <c r="A182" s="342" t="str">
        <f>'План НП'!A185</f>
        <v>ВБ4.4</v>
      </c>
      <c r="B182" s="364" t="str">
        <f>'План НП'!B185</f>
        <v>Хіммотологія та альтернативні палива</v>
      </c>
      <c r="C182" s="337">
        <f>'План НП'!F185</f>
        <v>4</v>
      </c>
      <c r="D182" s="337">
        <f>'План НП'!G185</f>
        <v>120</v>
      </c>
      <c r="E182" s="343"/>
      <c r="F182" s="344"/>
      <c r="G182" s="344"/>
      <c r="H182" s="344"/>
      <c r="I182" s="344"/>
      <c r="J182" s="344"/>
      <c r="K182" s="344"/>
      <c r="L182" s="345"/>
      <c r="M182" s="354">
        <f>'План НП'!C185</f>
        <v>0</v>
      </c>
      <c r="N182" s="353" t="str">
        <f>'План НП'!D185</f>
        <v>2</v>
      </c>
      <c r="O182" s="341">
        <f>'План НП'!Y185</f>
        <v>124</v>
      </c>
      <c r="P182" s="325" t="str">
        <f>'Основні дані'!$B$1</f>
        <v>Е-420с</v>
      </c>
    </row>
    <row r="183" spans="1:16" s="160" customFormat="1" ht="15.75">
      <c r="A183" s="342" t="str">
        <f>'План НП'!A186</f>
        <v>ВБ4.5</v>
      </c>
      <c r="B183" s="364" t="str">
        <f>'План НП'!B186</f>
        <v>Конструкції  двигунів внутрішнього згоряння ч.1</v>
      </c>
      <c r="C183" s="337">
        <f>'План НП'!F186</f>
        <v>5</v>
      </c>
      <c r="D183" s="337">
        <f>'План НП'!G186</f>
        <v>150</v>
      </c>
      <c r="E183" s="343"/>
      <c r="F183" s="344"/>
      <c r="G183" s="344"/>
      <c r="H183" s="344"/>
      <c r="I183" s="344"/>
      <c r="J183" s="344"/>
      <c r="K183" s="344"/>
      <c r="L183" s="345"/>
      <c r="M183" s="354" t="str">
        <f>'План НП'!C186</f>
        <v>2</v>
      </c>
      <c r="N183" s="353">
        <f>'План НП'!D186</f>
        <v>0</v>
      </c>
      <c r="O183" s="341">
        <f>'План НП'!Y186</f>
        <v>124</v>
      </c>
      <c r="P183" s="325" t="str">
        <f>'Основні дані'!$B$1</f>
        <v>Е-420с</v>
      </c>
    </row>
    <row r="184" spans="1:16" s="160" customFormat="1" ht="15.75">
      <c r="A184" s="342" t="str">
        <f>'План НП'!A187</f>
        <v>ВБ4.6</v>
      </c>
      <c r="B184" s="364" t="str">
        <f>'План НП'!B187</f>
        <v>Конструкції  двигунів внутрішнього згоряння ч.2</v>
      </c>
      <c r="C184" s="337">
        <f>'План НП'!F187</f>
        <v>4</v>
      </c>
      <c r="D184" s="337">
        <f>'План НП'!G187</f>
        <v>120</v>
      </c>
      <c r="E184" s="343"/>
      <c r="F184" s="344"/>
      <c r="G184" s="344"/>
      <c r="H184" s="344"/>
      <c r="I184" s="344"/>
      <c r="J184" s="344"/>
      <c r="K184" s="344"/>
      <c r="L184" s="345"/>
      <c r="M184" s="354">
        <f>'План НП'!C187</f>
        <v>3</v>
      </c>
      <c r="N184" s="353">
        <f>'План НП'!D187</f>
        <v>0</v>
      </c>
      <c r="O184" s="341">
        <f>'План НП'!Y187</f>
        <v>124</v>
      </c>
      <c r="P184" s="325" t="str">
        <f>'Основні дані'!$B$1</f>
        <v>Е-420с</v>
      </c>
    </row>
    <row r="185" spans="1:16" s="160" customFormat="1" ht="15.75">
      <c r="A185" s="342" t="str">
        <f>'План НП'!A188</f>
        <v>ВБ4.7</v>
      </c>
      <c r="B185" s="364" t="str">
        <f>'План НП'!B188</f>
        <v>Теорія двигунів внутрішнього згоряння ч.1</v>
      </c>
      <c r="C185" s="337">
        <f>'План НП'!F188</f>
        <v>5</v>
      </c>
      <c r="D185" s="337">
        <f>'План НП'!G188</f>
        <v>150</v>
      </c>
      <c r="E185" s="343"/>
      <c r="F185" s="344"/>
      <c r="G185" s="344"/>
      <c r="H185" s="344"/>
      <c r="I185" s="344"/>
      <c r="J185" s="344"/>
      <c r="K185" s="344"/>
      <c r="L185" s="345"/>
      <c r="M185" s="354" t="str">
        <f>'План НП'!C188</f>
        <v>3</v>
      </c>
      <c r="N185" s="353">
        <f>'План НП'!D188</f>
        <v>0</v>
      </c>
      <c r="O185" s="341">
        <f>'План НП'!Y188</f>
        <v>124</v>
      </c>
      <c r="P185" s="325" t="str">
        <f>'Основні дані'!$B$1</f>
        <v>Е-420с</v>
      </c>
    </row>
    <row r="186" spans="1:16" s="160" customFormat="1" ht="15.75">
      <c r="A186" s="342" t="str">
        <f>'План НП'!A189</f>
        <v>ВБ4.8</v>
      </c>
      <c r="B186" s="364" t="str">
        <f>'План НП'!B189</f>
        <v>Теорія двигунів внутрішнього згоряння ч.2</v>
      </c>
      <c r="C186" s="337">
        <f>'План НП'!F189</f>
        <v>6</v>
      </c>
      <c r="D186" s="337">
        <f>'План НП'!G189</f>
        <v>180</v>
      </c>
      <c r="E186" s="343"/>
      <c r="F186" s="344"/>
      <c r="G186" s="344"/>
      <c r="H186" s="344"/>
      <c r="I186" s="344"/>
      <c r="J186" s="344"/>
      <c r="K186" s="344"/>
      <c r="L186" s="345"/>
      <c r="M186" s="354" t="str">
        <f>'План НП'!C189</f>
        <v>4</v>
      </c>
      <c r="N186" s="353">
        <f>'План НП'!D189</f>
        <v>0</v>
      </c>
      <c r="O186" s="341">
        <f>'План НП'!Y189</f>
        <v>124</v>
      </c>
      <c r="P186" s="325" t="str">
        <f>'Основні дані'!$B$1</f>
        <v>Е-420с</v>
      </c>
    </row>
    <row r="187" spans="1:16" s="160" customFormat="1" ht="15.75">
      <c r="A187" s="342" t="str">
        <f>'План НП'!A190</f>
        <v>ВБ4.9</v>
      </c>
      <c r="B187" s="364" t="str">
        <f>'План НП'!B190</f>
        <v>Основи теплообміну в двигунах внутрішнього згоряння</v>
      </c>
      <c r="C187" s="337">
        <f>'План НП'!F190</f>
        <v>3</v>
      </c>
      <c r="D187" s="337">
        <f>'План НП'!G190</f>
        <v>90</v>
      </c>
      <c r="E187" s="343"/>
      <c r="F187" s="344"/>
      <c r="G187" s="344"/>
      <c r="H187" s="344"/>
      <c r="I187" s="344"/>
      <c r="J187" s="344"/>
      <c r="K187" s="344"/>
      <c r="L187" s="345"/>
      <c r="M187" s="354" t="str">
        <f>'План НП'!C190</f>
        <v>3</v>
      </c>
      <c r="N187" s="353">
        <f>'План НП'!D190</f>
        <v>0</v>
      </c>
      <c r="O187" s="341">
        <f>'План НП'!Y190</f>
        <v>124</v>
      </c>
      <c r="P187" s="325" t="str">
        <f>'Основні дані'!$B$1</f>
        <v>Е-420с</v>
      </c>
    </row>
    <row r="188" spans="1:16" s="160" customFormat="1" ht="15.75">
      <c r="A188" s="342" t="str">
        <f>'План НП'!A191</f>
        <v>ВБ4.10</v>
      </c>
      <c r="B188" s="364" t="str">
        <f>'План НП'!B191</f>
        <v>Основи САПР двигунів внутрішнього згоряння ч.1</v>
      </c>
      <c r="C188" s="337">
        <f>'План НП'!F191</f>
        <v>4</v>
      </c>
      <c r="D188" s="337">
        <f>'План НП'!G191</f>
        <v>120</v>
      </c>
      <c r="E188" s="343"/>
      <c r="F188" s="344"/>
      <c r="G188" s="344"/>
      <c r="H188" s="344"/>
      <c r="I188" s="344"/>
      <c r="J188" s="344"/>
      <c r="K188" s="344"/>
      <c r="L188" s="345"/>
      <c r="M188" s="354">
        <f>'План НП'!C191</f>
        <v>0</v>
      </c>
      <c r="N188" s="353" t="str">
        <f>'План НП'!D191</f>
        <v>3</v>
      </c>
      <c r="O188" s="341">
        <f>'План НП'!Y191</f>
        <v>124</v>
      </c>
      <c r="P188" s="325" t="str">
        <f>'Основні дані'!$B$1</f>
        <v>Е-420с</v>
      </c>
    </row>
    <row r="189" spans="1:16" s="160" customFormat="1" ht="15.75">
      <c r="A189" s="342" t="str">
        <f>'План НП'!A192</f>
        <v>ВБ4.11</v>
      </c>
      <c r="B189" s="364" t="str">
        <f>'План НП'!B192</f>
        <v>Основи САПР двигунів внутрішнього згоряння ч.2</v>
      </c>
      <c r="C189" s="337">
        <f>'План НП'!F192</f>
        <v>4</v>
      </c>
      <c r="D189" s="337">
        <f>'План НП'!G192</f>
        <v>120</v>
      </c>
      <c r="E189" s="343"/>
      <c r="F189" s="344"/>
      <c r="G189" s="344"/>
      <c r="H189" s="344"/>
      <c r="I189" s="344"/>
      <c r="J189" s="344"/>
      <c r="K189" s="344"/>
      <c r="L189" s="345"/>
      <c r="M189" s="354">
        <f>'План НП'!C192</f>
        <v>0</v>
      </c>
      <c r="N189" s="353" t="str">
        <f>'План НП'!D192</f>
        <v>4</v>
      </c>
      <c r="O189" s="341">
        <f>'План НП'!Y192</f>
        <v>124</v>
      </c>
      <c r="P189" s="325" t="str">
        <f>'Основні дані'!$B$1</f>
        <v>Е-420с</v>
      </c>
    </row>
    <row r="190" spans="1:16" s="160" customFormat="1" ht="15.75">
      <c r="A190" s="342" t="str">
        <f>'План НП'!A193</f>
        <v>ВБ4.12</v>
      </c>
      <c r="B190" s="364" t="str">
        <f>'План НП'!B193</f>
        <v>Установки з двигунами внутрішнього згоряння</v>
      </c>
      <c r="C190" s="337">
        <f>'План НП'!F193</f>
        <v>4</v>
      </c>
      <c r="D190" s="337">
        <f>'План НП'!G193</f>
        <v>120</v>
      </c>
      <c r="E190" s="343"/>
      <c r="F190" s="344"/>
      <c r="G190" s="344"/>
      <c r="H190" s="344"/>
      <c r="I190" s="344"/>
      <c r="J190" s="344"/>
      <c r="K190" s="344"/>
      <c r="L190" s="345"/>
      <c r="M190" s="354">
        <f>'План НП'!C193</f>
        <v>0</v>
      </c>
      <c r="N190" s="353" t="str">
        <f>'План НП'!D193</f>
        <v>4</v>
      </c>
      <c r="O190" s="341">
        <f>'План НП'!Y193</f>
        <v>124</v>
      </c>
      <c r="P190" s="325" t="str">
        <f>'Основні дані'!$B$1</f>
        <v>Е-420с</v>
      </c>
    </row>
    <row r="191" spans="1:16" s="160" customFormat="1" ht="15.75">
      <c r="A191" s="342" t="str">
        <f>'План НП'!A194</f>
        <v>ВБ4.13</v>
      </c>
      <c r="B191" s="364" t="str">
        <f>'План НП'!B194</f>
        <v>Паливні системи двигунів внутрішнього згоряння</v>
      </c>
      <c r="C191" s="337">
        <f>'План НП'!F194</f>
        <v>5</v>
      </c>
      <c r="D191" s="337">
        <f>'План НП'!G194</f>
        <v>150</v>
      </c>
      <c r="E191" s="343"/>
      <c r="F191" s="344"/>
      <c r="G191" s="344"/>
      <c r="H191" s="344"/>
      <c r="I191" s="344"/>
      <c r="J191" s="344"/>
      <c r="K191" s="344"/>
      <c r="L191" s="345"/>
      <c r="M191" s="354">
        <f>'План НП'!C194</f>
        <v>5</v>
      </c>
      <c r="N191" s="353">
        <f>'План НП'!D194</f>
        <v>0</v>
      </c>
      <c r="O191" s="341">
        <f>'План НП'!Y194</f>
        <v>124</v>
      </c>
      <c r="P191" s="325" t="str">
        <f>'Основні дані'!$B$1</f>
        <v>Е-420с</v>
      </c>
    </row>
    <row r="192" spans="1:16" s="160" customFormat="1" ht="15.75">
      <c r="A192" s="342" t="str">
        <f>'План НП'!A195</f>
        <v>ВБ4.14</v>
      </c>
      <c r="B192" s="364" t="str">
        <f>'План НП'!B195</f>
        <v>Системи наддуву та утилізації теплоти двигунів внутрішнього згоряння</v>
      </c>
      <c r="C192" s="337">
        <f>'План НП'!F195</f>
        <v>4</v>
      </c>
      <c r="D192" s="337">
        <f>'План НП'!G195</f>
        <v>120</v>
      </c>
      <c r="E192" s="343"/>
      <c r="F192" s="344"/>
      <c r="G192" s="344"/>
      <c r="H192" s="344"/>
      <c r="I192" s="344"/>
      <c r="J192" s="344"/>
      <c r="K192" s="344"/>
      <c r="L192" s="345"/>
      <c r="M192" s="354">
        <f>'План НП'!C195</f>
        <v>5</v>
      </c>
      <c r="N192" s="353">
        <f>'План НП'!D195</f>
        <v>0</v>
      </c>
      <c r="O192" s="341">
        <f>'План НП'!Y195</f>
        <v>124</v>
      </c>
      <c r="P192" s="325" t="str">
        <f>'Основні дані'!$B$1</f>
        <v>Е-420с</v>
      </c>
    </row>
    <row r="193" spans="1:16" s="160" customFormat="1" ht="15.75">
      <c r="A193" s="342" t="str">
        <f>'План НП'!A196</f>
        <v>ВБ4.15</v>
      </c>
      <c r="B193" s="364" t="str">
        <f>'План НП'!B196</f>
        <v>Електронні системи керування та діагностики двигунів внутрішнього згоряння</v>
      </c>
      <c r="C193" s="337">
        <f>'План НП'!F196</f>
        <v>4</v>
      </c>
      <c r="D193" s="337">
        <f>'План НП'!G196</f>
        <v>120</v>
      </c>
      <c r="E193" s="343"/>
      <c r="F193" s="344"/>
      <c r="G193" s="344"/>
      <c r="H193" s="344"/>
      <c r="I193" s="344"/>
      <c r="J193" s="344"/>
      <c r="K193" s="344"/>
      <c r="L193" s="345"/>
      <c r="M193" s="354">
        <f>'План НП'!C196</f>
        <v>0</v>
      </c>
      <c r="N193" s="353">
        <f>'План НП'!D196</f>
        <v>5</v>
      </c>
      <c r="O193" s="341">
        <f>'План НП'!Y196</f>
        <v>124</v>
      </c>
      <c r="P193" s="325" t="str">
        <f>'Основні дані'!$B$1</f>
        <v>Е-420с</v>
      </c>
    </row>
    <row r="194" spans="1:16" s="160" customFormat="1" ht="15.75">
      <c r="A194" s="342" t="str">
        <f>'План НП'!A197</f>
        <v>ВБ4.16</v>
      </c>
      <c r="B194" s="364" t="str">
        <f>'План НП'!B197</f>
        <v>Експлуатація, сервіс та ремонт двигунів внутрішнього згоряння</v>
      </c>
      <c r="C194" s="337">
        <f>'План НП'!F197</f>
        <v>4</v>
      </c>
      <c r="D194" s="337">
        <f>'План НП'!G197</f>
        <v>120</v>
      </c>
      <c r="E194" s="343"/>
      <c r="F194" s="344"/>
      <c r="G194" s="344"/>
      <c r="H194" s="344"/>
      <c r="I194" s="344"/>
      <c r="J194" s="344"/>
      <c r="K194" s="344"/>
      <c r="L194" s="345"/>
      <c r="M194" s="354">
        <f>'План НП'!C197</f>
        <v>5</v>
      </c>
      <c r="N194" s="353">
        <f>'План НП'!D197</f>
        <v>0</v>
      </c>
      <c r="O194" s="341">
        <f>'План НП'!Y197</f>
        <v>124</v>
      </c>
      <c r="P194" s="325" t="str">
        <f>'Основні дані'!$B$1</f>
        <v>Е-420с</v>
      </c>
    </row>
    <row r="195" spans="1:16" s="160" customFormat="1" ht="15.75">
      <c r="A195" s="342" t="str">
        <f>'План НП'!A198</f>
        <v>ВБ4.17</v>
      </c>
      <c r="B195" s="364" t="str">
        <f>'План НП'!B198</f>
        <v>Динаміка  та міцність двигунів внутрішнього згоряння </v>
      </c>
      <c r="C195" s="337">
        <f>'План НП'!F198</f>
        <v>4</v>
      </c>
      <c r="D195" s="337">
        <f>'План НП'!G198</f>
        <v>120</v>
      </c>
      <c r="E195" s="343"/>
      <c r="F195" s="344"/>
      <c r="G195" s="344"/>
      <c r="H195" s="344"/>
      <c r="I195" s="344"/>
      <c r="J195" s="344"/>
      <c r="K195" s="344"/>
      <c r="L195" s="345"/>
      <c r="M195" s="354">
        <f>'План НП'!C198</f>
        <v>5</v>
      </c>
      <c r="N195" s="353">
        <f>'План НП'!D198</f>
        <v>0</v>
      </c>
      <c r="O195" s="341">
        <f>'План НП'!Y198</f>
        <v>124</v>
      </c>
      <c r="P195" s="325" t="str">
        <f>'Основні дані'!$B$1</f>
        <v>Е-420с</v>
      </c>
    </row>
    <row r="196" spans="1:16" s="160" customFormat="1" ht="15.75">
      <c r="A196" s="342" t="str">
        <f>'План НП'!A199</f>
        <v>ВБ4.18</v>
      </c>
      <c r="B196" s="364" t="str">
        <f>'План НП'!B199</f>
        <v>Системи автоматичного регулювання двигунів внутрішнього згоряння</v>
      </c>
      <c r="C196" s="337">
        <f>'План НП'!F199</f>
        <v>4</v>
      </c>
      <c r="D196" s="337">
        <f>'План НП'!G199</f>
        <v>120</v>
      </c>
      <c r="E196" s="343"/>
      <c r="F196" s="344"/>
      <c r="G196" s="344"/>
      <c r="H196" s="344"/>
      <c r="I196" s="344"/>
      <c r="J196" s="344"/>
      <c r="K196" s="344"/>
      <c r="L196" s="345"/>
      <c r="M196" s="354">
        <f>'План НП'!C199</f>
        <v>6</v>
      </c>
      <c r="N196" s="353">
        <f>'План НП'!D199</f>
        <v>0</v>
      </c>
      <c r="O196" s="341">
        <f>'План НП'!Y199</f>
        <v>124</v>
      </c>
      <c r="P196" s="325" t="str">
        <f>'Основні дані'!$B$1</f>
        <v>Е-420с</v>
      </c>
    </row>
    <row r="197" spans="1:16" s="160" customFormat="1" ht="15.75">
      <c r="A197" s="342" t="str">
        <f>'План НП'!A200</f>
        <v>ВБ4.19</v>
      </c>
      <c r="B197" s="364" t="str">
        <f>'План НП'!B200</f>
        <v>Випробування двигунів внутрішнього згоряння</v>
      </c>
      <c r="C197" s="337">
        <f>'План НП'!F200</f>
        <v>4</v>
      </c>
      <c r="D197" s="337">
        <f>'План НП'!G200</f>
        <v>120</v>
      </c>
      <c r="E197" s="343"/>
      <c r="F197" s="344"/>
      <c r="G197" s="344"/>
      <c r="H197" s="344"/>
      <c r="I197" s="344"/>
      <c r="J197" s="344"/>
      <c r="K197" s="344"/>
      <c r="L197" s="345"/>
      <c r="M197" s="354">
        <f>'План НП'!C200</f>
        <v>6</v>
      </c>
      <c r="N197" s="353">
        <f>'План НП'!D200</f>
        <v>0</v>
      </c>
      <c r="O197" s="341">
        <f>'План НП'!Y200</f>
        <v>124</v>
      </c>
      <c r="P197" s="325" t="str">
        <f>'Основні дані'!$B$1</f>
        <v>Е-420с</v>
      </c>
    </row>
    <row r="198" spans="1:16" s="160" customFormat="1" ht="15.75">
      <c r="A198" s="342" t="str">
        <f>'План НП'!A201</f>
        <v>ВБ4.20</v>
      </c>
      <c r="B198" s="364" t="str">
        <f>'План НП'!B201</f>
        <v>Основи НДР, перспективні енергетичні установки з ДВЗ та тюнінг</v>
      </c>
      <c r="C198" s="337">
        <f>'План НП'!F201</f>
        <v>4</v>
      </c>
      <c r="D198" s="337">
        <f>'План НП'!G201</f>
        <v>120</v>
      </c>
      <c r="E198" s="343"/>
      <c r="F198" s="344"/>
      <c r="G198" s="344"/>
      <c r="H198" s="344"/>
      <c r="I198" s="344"/>
      <c r="J198" s="344"/>
      <c r="K198" s="344"/>
      <c r="L198" s="345"/>
      <c r="M198" s="354">
        <f>'План НП'!C201</f>
        <v>6</v>
      </c>
      <c r="N198" s="353">
        <f>'План НП'!D201</f>
        <v>0</v>
      </c>
      <c r="O198" s="341">
        <f>'План НП'!Y201</f>
        <v>124</v>
      </c>
      <c r="P198" s="325" t="str">
        <f>'Основні дані'!$B$1</f>
        <v>Е-420с</v>
      </c>
    </row>
    <row r="199" spans="1:16" s="160" customFormat="1" ht="15.75">
      <c r="A199" s="342" t="str">
        <f>'План НП'!A202</f>
        <v>ВБ4.21</v>
      </c>
      <c r="B199" s="364" t="str">
        <f>'План НП'!B202</f>
        <v>Технології виготовлення двигунів внутрішнього згоряння</v>
      </c>
      <c r="C199" s="337">
        <f>'План НП'!F202</f>
        <v>4</v>
      </c>
      <c r="D199" s="337">
        <f>'План НП'!G202</f>
        <v>120</v>
      </c>
      <c r="E199" s="343"/>
      <c r="F199" s="344"/>
      <c r="G199" s="344"/>
      <c r="H199" s="344"/>
      <c r="I199" s="344"/>
      <c r="J199" s="344"/>
      <c r="K199" s="344"/>
      <c r="L199" s="345"/>
      <c r="M199" s="354">
        <f>'План НП'!C202</f>
        <v>6</v>
      </c>
      <c r="N199" s="353">
        <f>'План НП'!D202</f>
        <v>0</v>
      </c>
      <c r="O199" s="341">
        <f>'План НП'!Y202</f>
        <v>124</v>
      </c>
      <c r="P199" s="325" t="str">
        <f>'Основні дані'!$B$1</f>
        <v>Е-420с</v>
      </c>
    </row>
    <row r="200" spans="1:16" s="160" customFormat="1" ht="15.75">
      <c r="A200" s="342" t="str">
        <f>'План НП'!A203</f>
        <v>ВБ4.22</v>
      </c>
      <c r="B200" s="364">
        <f>'План НП'!B203</f>
        <v>0</v>
      </c>
      <c r="C200" s="337">
        <f>'План НП'!F203</f>
        <v>0</v>
      </c>
      <c r="D200" s="337">
        <f>'План НП'!G203</f>
        <v>0</v>
      </c>
      <c r="E200" s="343"/>
      <c r="F200" s="344"/>
      <c r="G200" s="344"/>
      <c r="H200" s="344"/>
      <c r="I200" s="344"/>
      <c r="J200" s="344"/>
      <c r="K200" s="344"/>
      <c r="L200" s="345"/>
      <c r="M200" s="354">
        <f>'План НП'!C203</f>
        <v>0</v>
      </c>
      <c r="N200" s="353">
        <f>'План НП'!D203</f>
        <v>0</v>
      </c>
      <c r="O200" s="341">
        <f>'План НП'!Y203</f>
        <v>124</v>
      </c>
      <c r="P200" s="325" t="str">
        <f>'Основні дані'!$B$1</f>
        <v>Е-420с</v>
      </c>
    </row>
    <row r="201" spans="1:16" s="160" customFormat="1" ht="15.75">
      <c r="A201" s="342" t="str">
        <f>'План НП'!A204</f>
        <v>ВБ4.23</v>
      </c>
      <c r="B201" s="364">
        <f>'План НП'!B204</f>
        <v>0</v>
      </c>
      <c r="C201" s="337">
        <f>'План НП'!F204</f>
        <v>0</v>
      </c>
      <c r="D201" s="337">
        <f>'План НП'!G204</f>
        <v>0</v>
      </c>
      <c r="E201" s="343"/>
      <c r="F201" s="344"/>
      <c r="G201" s="344"/>
      <c r="H201" s="344"/>
      <c r="I201" s="344"/>
      <c r="J201" s="344"/>
      <c r="K201" s="344"/>
      <c r="L201" s="345"/>
      <c r="M201" s="354">
        <f>'План НП'!C204</f>
        <v>0</v>
      </c>
      <c r="N201" s="353">
        <f>'План НП'!D204</f>
        <v>0</v>
      </c>
      <c r="O201" s="341">
        <f>'План НП'!Y204</f>
        <v>124</v>
      </c>
      <c r="P201" s="325" t="str">
        <f>'Основні дані'!$B$1</f>
        <v>Е-420с</v>
      </c>
    </row>
    <row r="202" spans="1:16" s="160" customFormat="1" ht="15.75">
      <c r="A202" s="342" t="str">
        <f>'План НП'!A205</f>
        <v>ВБ4.24</v>
      </c>
      <c r="B202" s="364">
        <f>'План НП'!B205</f>
        <v>0</v>
      </c>
      <c r="C202" s="337">
        <f>'План НП'!F205</f>
        <v>0</v>
      </c>
      <c r="D202" s="337">
        <f>'План НП'!G205</f>
        <v>0</v>
      </c>
      <c r="E202" s="343"/>
      <c r="F202" s="344"/>
      <c r="G202" s="344"/>
      <c r="H202" s="344"/>
      <c r="I202" s="344"/>
      <c r="J202" s="344"/>
      <c r="K202" s="344"/>
      <c r="L202" s="345"/>
      <c r="M202" s="354">
        <f>'План НП'!C205</f>
        <v>0</v>
      </c>
      <c r="N202" s="353">
        <f>'План НП'!D205</f>
        <v>0</v>
      </c>
      <c r="O202" s="341">
        <f>'План НП'!Y205</f>
        <v>124</v>
      </c>
      <c r="P202" s="325" t="str">
        <f>'Основні дані'!$B$1</f>
        <v>Е-420с</v>
      </c>
    </row>
    <row r="203" spans="1:16" s="160" customFormat="1" ht="15.75">
      <c r="A203" s="342" t="str">
        <f>'План НП'!A206</f>
        <v>ВБ4.25</v>
      </c>
      <c r="B203" s="364">
        <f>'План НП'!B206</f>
        <v>0</v>
      </c>
      <c r="C203" s="337">
        <f>'План НП'!F206</f>
        <v>0</v>
      </c>
      <c r="D203" s="337">
        <f>'План НП'!G206</f>
        <v>0</v>
      </c>
      <c r="E203" s="343"/>
      <c r="F203" s="344"/>
      <c r="G203" s="344"/>
      <c r="H203" s="344"/>
      <c r="I203" s="344"/>
      <c r="J203" s="344"/>
      <c r="K203" s="344"/>
      <c r="L203" s="345"/>
      <c r="M203" s="354">
        <f>'План НП'!C206</f>
        <v>0</v>
      </c>
      <c r="N203" s="353">
        <f>'План НП'!D206</f>
        <v>0</v>
      </c>
      <c r="O203" s="341">
        <f>'План НП'!Y206</f>
        <v>124</v>
      </c>
      <c r="P203" s="325" t="str">
        <f>'Основні дані'!$B$1</f>
        <v>Е-420с</v>
      </c>
    </row>
    <row r="204" spans="1:16" s="160" customFormat="1" ht="15.75">
      <c r="A204" s="342">
        <f>'План НП'!A207</f>
        <v>0</v>
      </c>
      <c r="B204" s="525" t="str">
        <f>'План НП'!B207</f>
        <v>Практика</v>
      </c>
      <c r="C204" s="337">
        <f>'План НП'!F207</f>
        <v>6</v>
      </c>
      <c r="D204" s="337">
        <f>'План НП'!G207</f>
        <v>180</v>
      </c>
      <c r="E204" s="343"/>
      <c r="F204" s="344"/>
      <c r="G204" s="344"/>
      <c r="H204" s="344"/>
      <c r="I204" s="344"/>
      <c r="J204" s="344"/>
      <c r="K204" s="344"/>
      <c r="L204" s="345"/>
      <c r="M204" s="354">
        <f>'План НП'!C207</f>
        <v>0</v>
      </c>
      <c r="N204" s="353" t="str">
        <f>'План НП'!D207</f>
        <v>6</v>
      </c>
      <c r="O204" s="341">
        <f>'План НП'!Y207</f>
        <v>124</v>
      </c>
      <c r="P204" s="325" t="str">
        <f>'Основні дані'!$B$1</f>
        <v>Е-420с</v>
      </c>
    </row>
    <row r="205" spans="1:16" s="160" customFormat="1" ht="15.75">
      <c r="A205" s="342">
        <f>'План НП'!A208</f>
        <v>0</v>
      </c>
      <c r="B205" s="525" t="str">
        <f>'План НП'!B208</f>
        <v>Атестація</v>
      </c>
      <c r="C205" s="337">
        <f>'План НП'!F208</f>
        <v>6</v>
      </c>
      <c r="D205" s="337">
        <f>'План НП'!G208</f>
        <v>180</v>
      </c>
      <c r="E205" s="343"/>
      <c r="F205" s="344"/>
      <c r="G205" s="344"/>
      <c r="H205" s="344"/>
      <c r="I205" s="344"/>
      <c r="J205" s="344"/>
      <c r="K205" s="344"/>
      <c r="L205" s="345"/>
      <c r="M205" s="354">
        <f>'План НП'!C208</f>
        <v>0</v>
      </c>
      <c r="N205" s="353">
        <f>'План НП'!D208</f>
        <v>0</v>
      </c>
      <c r="O205" s="341">
        <f>'План НП'!Y208</f>
        <v>124</v>
      </c>
      <c r="P205" s="325" t="str">
        <f>'Основні дані'!$B$1</f>
        <v>Е-420с</v>
      </c>
    </row>
    <row r="206" spans="1:16" s="160" customFormat="1" ht="15.75">
      <c r="A206" s="507" t="str">
        <f>'План НП'!A209</f>
        <v>3.1.5</v>
      </c>
      <c r="B206" s="508" t="str">
        <f>'План НП'!B209</f>
        <v>Блок дисциплін 05 "Назва блоку"</v>
      </c>
      <c r="C206" s="509">
        <f>'План НП'!F209</f>
        <v>12</v>
      </c>
      <c r="D206" s="509">
        <f>'План НП'!G209</f>
        <v>360</v>
      </c>
      <c r="E206" s="510"/>
      <c r="F206" s="511"/>
      <c r="G206" s="511"/>
      <c r="H206" s="511"/>
      <c r="I206" s="511"/>
      <c r="J206" s="511"/>
      <c r="K206" s="511"/>
      <c r="L206" s="512"/>
      <c r="M206" s="513"/>
      <c r="N206" s="514"/>
      <c r="O206" s="341">
        <f>'План НП'!Y209</f>
        <v>0</v>
      </c>
      <c r="P206" s="325" t="str">
        <f>'Основні дані'!$B$1</f>
        <v>Е-420с</v>
      </c>
    </row>
    <row r="207" spans="1:16" s="160" customFormat="1" ht="15.75">
      <c r="A207" s="336" t="str">
        <f>'План НП'!A210</f>
        <v>ВБ5.1</v>
      </c>
      <c r="B207" s="364">
        <f>'План НП'!B210</f>
        <v>0</v>
      </c>
      <c r="C207" s="337">
        <f>'План НП'!F210</f>
        <v>0</v>
      </c>
      <c r="D207" s="337">
        <f>'План НП'!G210</f>
        <v>0</v>
      </c>
      <c r="E207" s="338"/>
      <c r="F207" s="339"/>
      <c r="G207" s="339"/>
      <c r="H207" s="339"/>
      <c r="I207" s="339"/>
      <c r="J207" s="339"/>
      <c r="K207" s="339"/>
      <c r="L207" s="340"/>
      <c r="M207" s="354">
        <f>'План НП'!C210</f>
        <v>0</v>
      </c>
      <c r="N207" s="353">
        <f>'План НП'!D210</f>
        <v>0</v>
      </c>
      <c r="O207" s="341">
        <f>'План НП'!Y210</f>
        <v>0</v>
      </c>
      <c r="P207" s="325" t="str">
        <f>'Основні дані'!$B$1</f>
        <v>Е-420с</v>
      </c>
    </row>
    <row r="208" spans="1:16" s="160" customFormat="1" ht="15.75">
      <c r="A208" s="342" t="str">
        <f>'План НП'!A211</f>
        <v>ВБ5.2</v>
      </c>
      <c r="B208" s="364">
        <f>'План НП'!B211</f>
        <v>0</v>
      </c>
      <c r="C208" s="337">
        <f>'План НП'!F211</f>
        <v>0</v>
      </c>
      <c r="D208" s="337">
        <f>'План НП'!G211</f>
        <v>0</v>
      </c>
      <c r="E208" s="343"/>
      <c r="F208" s="344"/>
      <c r="G208" s="344"/>
      <c r="H208" s="344"/>
      <c r="I208" s="344"/>
      <c r="J208" s="344"/>
      <c r="K208" s="344"/>
      <c r="L208" s="345"/>
      <c r="M208" s="354">
        <f>'План НП'!C211</f>
        <v>0</v>
      </c>
      <c r="N208" s="353">
        <f>'План НП'!D211</f>
        <v>0</v>
      </c>
      <c r="O208" s="341">
        <f>'План НП'!Y211</f>
        <v>0</v>
      </c>
      <c r="P208" s="325" t="str">
        <f>'Основні дані'!$B$1</f>
        <v>Е-420с</v>
      </c>
    </row>
    <row r="209" spans="1:16" s="160" customFormat="1" ht="15.75">
      <c r="A209" s="342" t="str">
        <f>'План НП'!A212</f>
        <v>ВБ5.3</v>
      </c>
      <c r="B209" s="364">
        <f>'План НП'!B212</f>
        <v>0</v>
      </c>
      <c r="C209" s="337">
        <f>'План НП'!F212</f>
        <v>0</v>
      </c>
      <c r="D209" s="337">
        <f>'План НП'!G212</f>
        <v>0</v>
      </c>
      <c r="E209" s="343"/>
      <c r="F209" s="344"/>
      <c r="G209" s="344"/>
      <c r="H209" s="344"/>
      <c r="I209" s="344"/>
      <c r="J209" s="344"/>
      <c r="K209" s="344"/>
      <c r="L209" s="345"/>
      <c r="M209" s="354">
        <f>'План НП'!C212</f>
        <v>0</v>
      </c>
      <c r="N209" s="353">
        <f>'План НП'!D212</f>
        <v>0</v>
      </c>
      <c r="O209" s="341">
        <f>'План НП'!Y212</f>
        <v>0</v>
      </c>
      <c r="P209" s="325" t="str">
        <f>'Основні дані'!$B$1</f>
        <v>Е-420с</v>
      </c>
    </row>
    <row r="210" spans="1:16" s="160" customFormat="1" ht="15.75">
      <c r="A210" s="342" t="str">
        <f>'План НП'!A213</f>
        <v>ВБ5.4</v>
      </c>
      <c r="B210" s="364">
        <f>'План НП'!B213</f>
        <v>0</v>
      </c>
      <c r="C210" s="337">
        <f>'План НП'!F213</f>
        <v>0</v>
      </c>
      <c r="D210" s="337">
        <f>'План НП'!G213</f>
        <v>0</v>
      </c>
      <c r="E210" s="343"/>
      <c r="F210" s="344"/>
      <c r="G210" s="344"/>
      <c r="H210" s="344"/>
      <c r="I210" s="344"/>
      <c r="J210" s="344"/>
      <c r="K210" s="344"/>
      <c r="L210" s="345"/>
      <c r="M210" s="354">
        <f>'План НП'!C213</f>
        <v>0</v>
      </c>
      <c r="N210" s="353">
        <f>'План НП'!D213</f>
        <v>0</v>
      </c>
      <c r="O210" s="341">
        <f>'План НП'!Y213</f>
        <v>0</v>
      </c>
      <c r="P210" s="325" t="str">
        <f>'Основні дані'!$B$1</f>
        <v>Е-420с</v>
      </c>
    </row>
    <row r="211" spans="1:16" s="160" customFormat="1" ht="15.75">
      <c r="A211" s="342" t="str">
        <f>'План НП'!A214</f>
        <v>ВБ5.5</v>
      </c>
      <c r="B211" s="364">
        <f>'План НП'!B214</f>
        <v>0</v>
      </c>
      <c r="C211" s="337">
        <f>'План НП'!F214</f>
        <v>0</v>
      </c>
      <c r="D211" s="337">
        <f>'План НП'!G214</f>
        <v>0</v>
      </c>
      <c r="E211" s="343"/>
      <c r="F211" s="344"/>
      <c r="G211" s="344"/>
      <c r="H211" s="344"/>
      <c r="I211" s="344"/>
      <c r="J211" s="344"/>
      <c r="K211" s="344"/>
      <c r="L211" s="345"/>
      <c r="M211" s="354">
        <f>'План НП'!C214</f>
        <v>0</v>
      </c>
      <c r="N211" s="353">
        <f>'План НП'!D214</f>
        <v>0</v>
      </c>
      <c r="O211" s="341">
        <f>'План НП'!Y214</f>
        <v>0</v>
      </c>
      <c r="P211" s="325" t="str">
        <f>'Основні дані'!$B$1</f>
        <v>Е-420с</v>
      </c>
    </row>
    <row r="212" spans="1:16" s="160" customFormat="1" ht="15.75">
      <c r="A212" s="342" t="str">
        <f>'План НП'!A215</f>
        <v>ВБ5.6</v>
      </c>
      <c r="B212" s="364">
        <f>'План НП'!B215</f>
        <v>0</v>
      </c>
      <c r="C212" s="337">
        <f>'План НП'!F215</f>
        <v>0</v>
      </c>
      <c r="D212" s="337">
        <f>'План НП'!G215</f>
        <v>0</v>
      </c>
      <c r="E212" s="343"/>
      <c r="F212" s="344"/>
      <c r="G212" s="344"/>
      <c r="H212" s="344"/>
      <c r="I212" s="344"/>
      <c r="J212" s="344"/>
      <c r="K212" s="344"/>
      <c r="L212" s="345"/>
      <c r="M212" s="354">
        <f>'План НП'!C215</f>
        <v>0</v>
      </c>
      <c r="N212" s="353">
        <f>'План НП'!D215</f>
        <v>0</v>
      </c>
      <c r="O212" s="341">
        <f>'План НП'!Y215</f>
        <v>0</v>
      </c>
      <c r="P212" s="325" t="str">
        <f>'Основні дані'!$B$1</f>
        <v>Е-420с</v>
      </c>
    </row>
    <row r="213" spans="1:16" s="160" customFormat="1" ht="15.75">
      <c r="A213" s="342" t="str">
        <f>'План НП'!A216</f>
        <v>ВБ5.7</v>
      </c>
      <c r="B213" s="364">
        <f>'План НП'!B216</f>
        <v>0</v>
      </c>
      <c r="C213" s="337">
        <f>'План НП'!F216</f>
        <v>0</v>
      </c>
      <c r="D213" s="337">
        <f>'План НП'!G216</f>
        <v>0</v>
      </c>
      <c r="E213" s="343"/>
      <c r="F213" s="344"/>
      <c r="G213" s="344"/>
      <c r="H213" s="344"/>
      <c r="I213" s="344"/>
      <c r="J213" s="344"/>
      <c r="K213" s="344"/>
      <c r="L213" s="345"/>
      <c r="M213" s="354">
        <f>'План НП'!C216</f>
        <v>0</v>
      </c>
      <c r="N213" s="353">
        <f>'План НП'!D216</f>
        <v>0</v>
      </c>
      <c r="O213" s="341">
        <f>'План НП'!Y216</f>
        <v>0</v>
      </c>
      <c r="P213" s="325" t="str">
        <f>'Основні дані'!$B$1</f>
        <v>Е-420с</v>
      </c>
    </row>
    <row r="214" spans="1:16" s="160" customFormat="1" ht="15.75">
      <c r="A214" s="342" t="str">
        <f>'План НП'!A217</f>
        <v>ВБ5.8</v>
      </c>
      <c r="B214" s="364">
        <f>'План НП'!B217</f>
        <v>0</v>
      </c>
      <c r="C214" s="337">
        <f>'План НП'!F217</f>
        <v>0</v>
      </c>
      <c r="D214" s="337">
        <f>'План НП'!G217</f>
        <v>0</v>
      </c>
      <c r="E214" s="343"/>
      <c r="F214" s="344"/>
      <c r="G214" s="344"/>
      <c r="H214" s="344"/>
      <c r="I214" s="344"/>
      <c r="J214" s="344"/>
      <c r="K214" s="344"/>
      <c r="L214" s="345"/>
      <c r="M214" s="354">
        <f>'План НП'!C217</f>
        <v>0</v>
      </c>
      <c r="N214" s="353">
        <f>'План НП'!D217</f>
        <v>0</v>
      </c>
      <c r="O214" s="341">
        <f>'План НП'!Y217</f>
        <v>0</v>
      </c>
      <c r="P214" s="325" t="str">
        <f>'Основні дані'!$B$1</f>
        <v>Е-420с</v>
      </c>
    </row>
    <row r="215" spans="1:16" s="160" customFormat="1" ht="15.75">
      <c r="A215" s="342" t="str">
        <f>'План НП'!A218</f>
        <v>ВБ5.9</v>
      </c>
      <c r="B215" s="364">
        <f>'План НП'!B218</f>
        <v>0</v>
      </c>
      <c r="C215" s="337">
        <f>'План НП'!F218</f>
        <v>0</v>
      </c>
      <c r="D215" s="337">
        <f>'План НП'!G218</f>
        <v>0</v>
      </c>
      <c r="E215" s="343"/>
      <c r="F215" s="344"/>
      <c r="G215" s="344"/>
      <c r="H215" s="344"/>
      <c r="I215" s="344"/>
      <c r="J215" s="344"/>
      <c r="K215" s="344"/>
      <c r="L215" s="345"/>
      <c r="M215" s="354">
        <f>'План НП'!C218</f>
        <v>0</v>
      </c>
      <c r="N215" s="353">
        <f>'План НП'!D218</f>
        <v>0</v>
      </c>
      <c r="O215" s="341">
        <f>'План НП'!Y218</f>
        <v>0</v>
      </c>
      <c r="P215" s="325" t="str">
        <f>'Основні дані'!$B$1</f>
        <v>Е-420с</v>
      </c>
    </row>
    <row r="216" spans="1:16" s="160" customFormat="1" ht="15.75">
      <c r="A216" s="342" t="str">
        <f>'План НП'!A219</f>
        <v>ВБ5.10</v>
      </c>
      <c r="B216" s="364">
        <f>'План НП'!B219</f>
        <v>0</v>
      </c>
      <c r="C216" s="337">
        <f>'План НП'!F219</f>
        <v>0</v>
      </c>
      <c r="D216" s="337">
        <f>'План НП'!G219</f>
        <v>0</v>
      </c>
      <c r="E216" s="343"/>
      <c r="F216" s="344"/>
      <c r="G216" s="344"/>
      <c r="H216" s="344"/>
      <c r="I216" s="344"/>
      <c r="J216" s="344"/>
      <c r="K216" s="344"/>
      <c r="L216" s="345"/>
      <c r="M216" s="354">
        <f>'План НП'!C219</f>
        <v>0</v>
      </c>
      <c r="N216" s="353">
        <f>'План НП'!D219</f>
        <v>0</v>
      </c>
      <c r="O216" s="341">
        <f>'План НП'!Y219</f>
        <v>0</v>
      </c>
      <c r="P216" s="325" t="str">
        <f>'Основні дані'!$B$1</f>
        <v>Е-420с</v>
      </c>
    </row>
    <row r="217" spans="1:16" s="160" customFormat="1" ht="15.75">
      <c r="A217" s="342" t="str">
        <f>'План НП'!A220</f>
        <v>ВБ5.11</v>
      </c>
      <c r="B217" s="364">
        <f>'План НП'!B220</f>
        <v>0</v>
      </c>
      <c r="C217" s="337">
        <f>'План НП'!F220</f>
        <v>0</v>
      </c>
      <c r="D217" s="337">
        <f>'План НП'!G220</f>
        <v>0</v>
      </c>
      <c r="E217" s="343"/>
      <c r="F217" s="344"/>
      <c r="G217" s="344"/>
      <c r="H217" s="344"/>
      <c r="I217" s="344"/>
      <c r="J217" s="344"/>
      <c r="K217" s="344"/>
      <c r="L217" s="345"/>
      <c r="M217" s="354">
        <f>'План НП'!C220</f>
        <v>0</v>
      </c>
      <c r="N217" s="353">
        <f>'План НП'!D220</f>
        <v>0</v>
      </c>
      <c r="O217" s="341">
        <f>'План НП'!Y220</f>
        <v>0</v>
      </c>
      <c r="P217" s="325" t="str">
        <f>'Основні дані'!$B$1</f>
        <v>Е-420с</v>
      </c>
    </row>
    <row r="218" spans="1:16" s="160" customFormat="1" ht="15.75">
      <c r="A218" s="342" t="str">
        <f>'План НП'!A221</f>
        <v>ВБ5.12</v>
      </c>
      <c r="B218" s="364">
        <f>'План НП'!B221</f>
        <v>0</v>
      </c>
      <c r="C218" s="337">
        <f>'План НП'!F221</f>
        <v>0</v>
      </c>
      <c r="D218" s="337">
        <f>'План НП'!G221</f>
        <v>0</v>
      </c>
      <c r="E218" s="343"/>
      <c r="F218" s="344"/>
      <c r="G218" s="344"/>
      <c r="H218" s="344"/>
      <c r="I218" s="344"/>
      <c r="J218" s="344"/>
      <c r="K218" s="344"/>
      <c r="L218" s="345"/>
      <c r="M218" s="354">
        <f>'План НП'!C221</f>
        <v>0</v>
      </c>
      <c r="N218" s="353">
        <f>'План НП'!D221</f>
        <v>0</v>
      </c>
      <c r="O218" s="341">
        <f>'План НП'!Y221</f>
        <v>0</v>
      </c>
      <c r="P218" s="325" t="str">
        <f>'Основні дані'!$B$1</f>
        <v>Е-420с</v>
      </c>
    </row>
    <row r="219" spans="1:16" s="160" customFormat="1" ht="15.75">
      <c r="A219" s="342" t="str">
        <f>'План НП'!A222</f>
        <v>ВБ5.13</v>
      </c>
      <c r="B219" s="364">
        <f>'План НП'!B222</f>
        <v>0</v>
      </c>
      <c r="C219" s="337">
        <f>'План НП'!F222</f>
        <v>0</v>
      </c>
      <c r="D219" s="337">
        <f>'План НП'!G222</f>
        <v>0</v>
      </c>
      <c r="E219" s="343"/>
      <c r="F219" s="344"/>
      <c r="G219" s="344"/>
      <c r="H219" s="344"/>
      <c r="I219" s="344"/>
      <c r="J219" s="344"/>
      <c r="K219" s="344"/>
      <c r="L219" s="345"/>
      <c r="M219" s="354">
        <f>'План НП'!C222</f>
        <v>0</v>
      </c>
      <c r="N219" s="353">
        <f>'План НП'!D222</f>
        <v>0</v>
      </c>
      <c r="O219" s="341">
        <f>'План НП'!Y222</f>
        <v>0</v>
      </c>
      <c r="P219" s="325" t="str">
        <f>'Основні дані'!$B$1</f>
        <v>Е-420с</v>
      </c>
    </row>
    <row r="220" spans="1:16" s="160" customFormat="1" ht="15.75">
      <c r="A220" s="342" t="str">
        <f>'План НП'!A223</f>
        <v>ВБ5.14</v>
      </c>
      <c r="B220" s="364">
        <f>'План НП'!B223</f>
        <v>0</v>
      </c>
      <c r="C220" s="337">
        <f>'План НП'!F223</f>
        <v>0</v>
      </c>
      <c r="D220" s="337">
        <f>'План НП'!G223</f>
        <v>0</v>
      </c>
      <c r="E220" s="343"/>
      <c r="F220" s="344"/>
      <c r="G220" s="344"/>
      <c r="H220" s="344"/>
      <c r="I220" s="344"/>
      <c r="J220" s="344"/>
      <c r="K220" s="344"/>
      <c r="L220" s="345"/>
      <c r="M220" s="354">
        <f>'План НП'!C223</f>
        <v>0</v>
      </c>
      <c r="N220" s="353">
        <f>'План НП'!D223</f>
        <v>0</v>
      </c>
      <c r="O220" s="341">
        <f>'План НП'!Y223</f>
        <v>0</v>
      </c>
      <c r="P220" s="325" t="str">
        <f>'Основні дані'!$B$1</f>
        <v>Е-420с</v>
      </c>
    </row>
    <row r="221" spans="1:16" s="160" customFormat="1" ht="15.75">
      <c r="A221" s="342" t="str">
        <f>'План НП'!A224</f>
        <v>ВБ5.15</v>
      </c>
      <c r="B221" s="364">
        <f>'План НП'!B224</f>
        <v>0</v>
      </c>
      <c r="C221" s="337">
        <f>'План НП'!F224</f>
        <v>0</v>
      </c>
      <c r="D221" s="337">
        <f>'План НП'!G224</f>
        <v>0</v>
      </c>
      <c r="E221" s="343"/>
      <c r="F221" s="344"/>
      <c r="G221" s="344"/>
      <c r="H221" s="344"/>
      <c r="I221" s="344"/>
      <c r="J221" s="344"/>
      <c r="K221" s="344"/>
      <c r="L221" s="345"/>
      <c r="M221" s="354">
        <f>'План НП'!C224</f>
        <v>0</v>
      </c>
      <c r="N221" s="353">
        <f>'План НП'!D224</f>
        <v>0</v>
      </c>
      <c r="O221" s="341">
        <f>'План НП'!Y224</f>
        <v>0</v>
      </c>
      <c r="P221" s="325" t="str">
        <f>'Основні дані'!$B$1</f>
        <v>Е-420с</v>
      </c>
    </row>
    <row r="222" spans="1:16" s="160" customFormat="1" ht="15.75">
      <c r="A222" s="342" t="str">
        <f>'План НП'!A225</f>
        <v>ВБ5.16</v>
      </c>
      <c r="B222" s="364">
        <f>'План НП'!B225</f>
        <v>0</v>
      </c>
      <c r="C222" s="337">
        <f>'План НП'!F225</f>
        <v>0</v>
      </c>
      <c r="D222" s="337">
        <f>'План НП'!G225</f>
        <v>0</v>
      </c>
      <c r="E222" s="343"/>
      <c r="F222" s="344"/>
      <c r="G222" s="344"/>
      <c r="H222" s="344"/>
      <c r="I222" s="344"/>
      <c r="J222" s="344"/>
      <c r="K222" s="344"/>
      <c r="L222" s="345"/>
      <c r="M222" s="354">
        <f>'План НП'!C225</f>
        <v>0</v>
      </c>
      <c r="N222" s="353">
        <f>'План НП'!D225</f>
        <v>0</v>
      </c>
      <c r="O222" s="341">
        <f>'План НП'!Y225</f>
        <v>0</v>
      </c>
      <c r="P222" s="325" t="str">
        <f>'Основні дані'!$B$1</f>
        <v>Е-420с</v>
      </c>
    </row>
    <row r="223" spans="1:16" s="160" customFormat="1" ht="15.75">
      <c r="A223" s="342" t="str">
        <f>'План НП'!A226</f>
        <v>ВБ5.17</v>
      </c>
      <c r="B223" s="364">
        <f>'План НП'!B226</f>
        <v>0</v>
      </c>
      <c r="C223" s="337">
        <f>'План НП'!F226</f>
        <v>0</v>
      </c>
      <c r="D223" s="337">
        <f>'План НП'!G226</f>
        <v>0</v>
      </c>
      <c r="E223" s="343"/>
      <c r="F223" s="344"/>
      <c r="G223" s="344"/>
      <c r="H223" s="344"/>
      <c r="I223" s="344"/>
      <c r="J223" s="344"/>
      <c r="K223" s="344"/>
      <c r="L223" s="345"/>
      <c r="M223" s="354">
        <f>'План НП'!C226</f>
        <v>0</v>
      </c>
      <c r="N223" s="353">
        <f>'План НП'!D226</f>
        <v>0</v>
      </c>
      <c r="O223" s="341">
        <f>'План НП'!Y226</f>
        <v>0</v>
      </c>
      <c r="P223" s="325" t="str">
        <f>'Основні дані'!$B$1</f>
        <v>Е-420с</v>
      </c>
    </row>
    <row r="224" spans="1:16" s="160" customFormat="1" ht="15.75">
      <c r="A224" s="342" t="str">
        <f>'План НП'!A227</f>
        <v>ВБ5.18</v>
      </c>
      <c r="B224" s="364">
        <f>'План НП'!B227</f>
        <v>0</v>
      </c>
      <c r="C224" s="337">
        <f>'План НП'!F227</f>
        <v>0</v>
      </c>
      <c r="D224" s="337">
        <f>'План НП'!G227</f>
        <v>0</v>
      </c>
      <c r="E224" s="343"/>
      <c r="F224" s="344"/>
      <c r="G224" s="344"/>
      <c r="H224" s="344"/>
      <c r="I224" s="344"/>
      <c r="J224" s="344"/>
      <c r="K224" s="344"/>
      <c r="L224" s="345"/>
      <c r="M224" s="354">
        <f>'План НП'!C227</f>
        <v>0</v>
      </c>
      <c r="N224" s="353">
        <f>'План НП'!D227</f>
        <v>0</v>
      </c>
      <c r="O224" s="341">
        <f>'План НП'!Y227</f>
        <v>0</v>
      </c>
      <c r="P224" s="325" t="str">
        <f>'Основні дані'!$B$1</f>
        <v>Е-420с</v>
      </c>
    </row>
    <row r="225" spans="1:16" s="160" customFormat="1" ht="15.75">
      <c r="A225" s="342" t="str">
        <f>'План НП'!A228</f>
        <v>ВБ5.19</v>
      </c>
      <c r="B225" s="364">
        <f>'План НП'!B228</f>
        <v>0</v>
      </c>
      <c r="C225" s="337">
        <f>'План НП'!F228</f>
        <v>0</v>
      </c>
      <c r="D225" s="337">
        <f>'План НП'!G228</f>
        <v>0</v>
      </c>
      <c r="E225" s="343"/>
      <c r="F225" s="344"/>
      <c r="G225" s="344"/>
      <c r="H225" s="344"/>
      <c r="I225" s="344"/>
      <c r="J225" s="344"/>
      <c r="K225" s="344"/>
      <c r="L225" s="345"/>
      <c r="M225" s="354">
        <f>'План НП'!C228</f>
        <v>0</v>
      </c>
      <c r="N225" s="353">
        <f>'План НП'!D228</f>
        <v>0</v>
      </c>
      <c r="O225" s="341">
        <f>'План НП'!Y228</f>
        <v>0</v>
      </c>
      <c r="P225" s="325" t="str">
        <f>'Основні дані'!$B$1</f>
        <v>Е-420с</v>
      </c>
    </row>
    <row r="226" spans="1:16" s="160" customFormat="1" ht="15.75">
      <c r="A226" s="342" t="str">
        <f>'План НП'!A229</f>
        <v>ВБ5.20</v>
      </c>
      <c r="B226" s="364">
        <f>'План НП'!B229</f>
        <v>0</v>
      </c>
      <c r="C226" s="337">
        <f>'План НП'!F229</f>
        <v>0</v>
      </c>
      <c r="D226" s="337">
        <f>'План НП'!G229</f>
        <v>0</v>
      </c>
      <c r="E226" s="343"/>
      <c r="F226" s="344"/>
      <c r="G226" s="344"/>
      <c r="H226" s="344"/>
      <c r="I226" s="344"/>
      <c r="J226" s="344"/>
      <c r="K226" s="344"/>
      <c r="L226" s="345"/>
      <c r="M226" s="354">
        <f>'План НП'!C229</f>
        <v>0</v>
      </c>
      <c r="N226" s="353">
        <f>'План НП'!D229</f>
        <v>0</v>
      </c>
      <c r="O226" s="341">
        <f>'План НП'!Y229</f>
        <v>0</v>
      </c>
      <c r="P226" s="325" t="str">
        <f>'Основні дані'!$B$1</f>
        <v>Е-420с</v>
      </c>
    </row>
    <row r="227" spans="1:16" s="160" customFormat="1" ht="15.75">
      <c r="A227" s="342" t="str">
        <f>'План НП'!A230</f>
        <v>ВБ5.21</v>
      </c>
      <c r="B227" s="364">
        <f>'План НП'!B230</f>
        <v>0</v>
      </c>
      <c r="C227" s="337">
        <f>'План НП'!F230</f>
        <v>0</v>
      </c>
      <c r="D227" s="337">
        <f>'План НП'!G230</f>
        <v>0</v>
      </c>
      <c r="E227" s="343"/>
      <c r="F227" s="344"/>
      <c r="G227" s="344"/>
      <c r="H227" s="344"/>
      <c r="I227" s="344"/>
      <c r="J227" s="344"/>
      <c r="K227" s="344"/>
      <c r="L227" s="345"/>
      <c r="M227" s="354">
        <f>'План НП'!C230</f>
        <v>0</v>
      </c>
      <c r="N227" s="353">
        <f>'План НП'!D230</f>
        <v>0</v>
      </c>
      <c r="O227" s="341">
        <f>'План НП'!Y230</f>
        <v>0</v>
      </c>
      <c r="P227" s="325" t="str">
        <f>'Основні дані'!$B$1</f>
        <v>Е-420с</v>
      </c>
    </row>
    <row r="228" spans="1:16" s="160" customFormat="1" ht="15.75">
      <c r="A228" s="342" t="str">
        <f>'План НП'!A231</f>
        <v>ВБ5.22</v>
      </c>
      <c r="B228" s="364">
        <f>'План НП'!B231</f>
        <v>0</v>
      </c>
      <c r="C228" s="337">
        <f>'План НП'!F231</f>
        <v>0</v>
      </c>
      <c r="D228" s="337">
        <f>'План НП'!G231</f>
        <v>0</v>
      </c>
      <c r="E228" s="343"/>
      <c r="F228" s="344"/>
      <c r="G228" s="344"/>
      <c r="H228" s="344"/>
      <c r="I228" s="344"/>
      <c r="J228" s="344"/>
      <c r="K228" s="344"/>
      <c r="L228" s="345"/>
      <c r="M228" s="354">
        <f>'План НП'!C231</f>
        <v>0</v>
      </c>
      <c r="N228" s="353">
        <f>'План НП'!D231</f>
        <v>0</v>
      </c>
      <c r="O228" s="341">
        <f>'План НП'!Y231</f>
        <v>0</v>
      </c>
      <c r="P228" s="325" t="str">
        <f>'Основні дані'!$B$1</f>
        <v>Е-420с</v>
      </c>
    </row>
    <row r="229" spans="1:16" s="160" customFormat="1" ht="15.75">
      <c r="A229" s="342" t="str">
        <f>'План НП'!A232</f>
        <v>ВБ5.23</v>
      </c>
      <c r="B229" s="364">
        <f>'План НП'!B232</f>
        <v>0</v>
      </c>
      <c r="C229" s="337">
        <f>'План НП'!F232</f>
        <v>0</v>
      </c>
      <c r="D229" s="337">
        <f>'План НП'!G232</f>
        <v>0</v>
      </c>
      <c r="E229" s="343"/>
      <c r="F229" s="344"/>
      <c r="G229" s="344"/>
      <c r="H229" s="344"/>
      <c r="I229" s="344"/>
      <c r="J229" s="344"/>
      <c r="K229" s="344"/>
      <c r="L229" s="345"/>
      <c r="M229" s="354">
        <f>'План НП'!C232</f>
        <v>0</v>
      </c>
      <c r="N229" s="353">
        <f>'План НП'!D232</f>
        <v>0</v>
      </c>
      <c r="O229" s="341">
        <f>'План НП'!Y232</f>
        <v>0</v>
      </c>
      <c r="P229" s="325" t="str">
        <f>'Основні дані'!$B$1</f>
        <v>Е-420с</v>
      </c>
    </row>
    <row r="230" spans="1:16" s="160" customFormat="1" ht="15.75">
      <c r="A230" s="342" t="str">
        <f>'План НП'!A233</f>
        <v>ВБ5.24</v>
      </c>
      <c r="B230" s="364">
        <f>'План НП'!B233</f>
        <v>0</v>
      </c>
      <c r="C230" s="337">
        <f>'План НП'!F233</f>
        <v>0</v>
      </c>
      <c r="D230" s="337">
        <f>'План НП'!G233</f>
        <v>0</v>
      </c>
      <c r="E230" s="343"/>
      <c r="F230" s="344"/>
      <c r="G230" s="344"/>
      <c r="H230" s="344"/>
      <c r="I230" s="344"/>
      <c r="J230" s="344"/>
      <c r="K230" s="344"/>
      <c r="L230" s="345"/>
      <c r="M230" s="354">
        <f>'План НП'!C233</f>
        <v>0</v>
      </c>
      <c r="N230" s="353">
        <f>'План НП'!D233</f>
        <v>0</v>
      </c>
      <c r="O230" s="341">
        <f>'План НП'!Y233</f>
        <v>0</v>
      </c>
      <c r="P230" s="325" t="str">
        <f>'Основні дані'!$B$1</f>
        <v>Е-420с</v>
      </c>
    </row>
    <row r="231" spans="1:16" s="160" customFormat="1" ht="15.75">
      <c r="A231" s="342" t="str">
        <f>'План НП'!A234</f>
        <v>ВБ5.25</v>
      </c>
      <c r="B231" s="364">
        <f>'План НП'!B234</f>
        <v>0</v>
      </c>
      <c r="C231" s="337">
        <f>'План НП'!F234</f>
        <v>0</v>
      </c>
      <c r="D231" s="337">
        <f>'План НП'!G234</f>
        <v>0</v>
      </c>
      <c r="E231" s="343"/>
      <c r="F231" s="344"/>
      <c r="G231" s="344"/>
      <c r="H231" s="344"/>
      <c r="I231" s="344"/>
      <c r="J231" s="344"/>
      <c r="K231" s="344"/>
      <c r="L231" s="345"/>
      <c r="M231" s="354">
        <f>'План НП'!C234</f>
        <v>0</v>
      </c>
      <c r="N231" s="353">
        <f>'План НП'!D234</f>
        <v>0</v>
      </c>
      <c r="O231" s="341">
        <f>'План НП'!Y234</f>
        <v>0</v>
      </c>
      <c r="P231" s="325" t="str">
        <f>'Основні дані'!$B$1</f>
        <v>Е-420с</v>
      </c>
    </row>
    <row r="232" spans="1:16" s="160" customFormat="1" ht="15.75">
      <c r="A232" s="342">
        <f>'План НП'!A235</f>
        <v>0</v>
      </c>
      <c r="B232" s="525" t="str">
        <f>'План НП'!B235</f>
        <v>Практика</v>
      </c>
      <c r="C232" s="337">
        <f>'План НП'!F235</f>
        <v>6</v>
      </c>
      <c r="D232" s="337">
        <f>'План НП'!G235</f>
        <v>180</v>
      </c>
      <c r="E232" s="343"/>
      <c r="F232" s="344"/>
      <c r="G232" s="344"/>
      <c r="H232" s="344"/>
      <c r="I232" s="344"/>
      <c r="J232" s="344"/>
      <c r="K232" s="344"/>
      <c r="L232" s="345"/>
      <c r="M232" s="354">
        <f>'План НП'!C235</f>
        <v>0</v>
      </c>
      <c r="N232" s="353" t="str">
        <f>'План НП'!D235</f>
        <v>6</v>
      </c>
      <c r="O232" s="341">
        <f>'План НП'!Y235</f>
        <v>0</v>
      </c>
      <c r="P232" s="325" t="str">
        <f>'Основні дані'!$B$1</f>
        <v>Е-420с</v>
      </c>
    </row>
    <row r="233" spans="1:16" s="160" customFormat="1" ht="15.75">
      <c r="A233" s="342">
        <f>'План НП'!A236</f>
        <v>0</v>
      </c>
      <c r="B233" s="525" t="str">
        <f>'План НП'!B236</f>
        <v>Атестація</v>
      </c>
      <c r="C233" s="337">
        <f>'План НП'!F236</f>
        <v>6</v>
      </c>
      <c r="D233" s="337">
        <f>'План НП'!G236</f>
        <v>180</v>
      </c>
      <c r="E233" s="343"/>
      <c r="F233" s="344"/>
      <c r="G233" s="344"/>
      <c r="H233" s="344"/>
      <c r="I233" s="344"/>
      <c r="J233" s="344"/>
      <c r="K233" s="344"/>
      <c r="L233" s="345"/>
      <c r="M233" s="354">
        <f>'План НП'!C236</f>
        <v>0</v>
      </c>
      <c r="N233" s="353">
        <f>'План НП'!D236</f>
        <v>0</v>
      </c>
      <c r="O233" s="341">
        <f>'План НП'!Y236</f>
        <v>0</v>
      </c>
      <c r="P233" s="325" t="str">
        <f>'Основні дані'!$B$1</f>
        <v>Е-420с</v>
      </c>
    </row>
    <row r="234" spans="1:16" s="160" customFormat="1" ht="15.75">
      <c r="A234" s="507" t="str">
        <f>'План НП'!A237</f>
        <v>3.1.6</v>
      </c>
      <c r="B234" s="508" t="str">
        <f>'План НП'!B237</f>
        <v>Блок дисциплін 06 "Назва блоку"</v>
      </c>
      <c r="C234" s="509" t="str">
        <f>'План НП'!F237</f>
        <v>ОШИБКА</v>
      </c>
      <c r="D234" s="509" t="str">
        <f>'План НП'!G237</f>
        <v>ОШИБКА</v>
      </c>
      <c r="E234" s="510"/>
      <c r="F234" s="511"/>
      <c r="G234" s="511"/>
      <c r="H234" s="511"/>
      <c r="I234" s="511"/>
      <c r="J234" s="511"/>
      <c r="K234" s="511"/>
      <c r="L234" s="512"/>
      <c r="M234" s="513"/>
      <c r="N234" s="514"/>
      <c r="O234" s="341">
        <f>'План НП'!Y237</f>
        <v>0</v>
      </c>
      <c r="P234" s="325" t="str">
        <f>'Основні дані'!$B$1</f>
        <v>Е-420с</v>
      </c>
    </row>
    <row r="235" spans="1:16" s="160" customFormat="1" ht="15.75">
      <c r="A235" s="336" t="str">
        <f>'План НП'!A238</f>
        <v>ВБ6.1</v>
      </c>
      <c r="B235" s="364" t="str">
        <f>'План НП'!B238</f>
        <v>Інформаційні технології в кріогенній та холодильній техніці</v>
      </c>
      <c r="C235" s="337">
        <f>'План НП'!F238</f>
        <v>6</v>
      </c>
      <c r="D235" s="337">
        <f>'План НП'!G238</f>
        <v>180</v>
      </c>
      <c r="E235" s="338"/>
      <c r="F235" s="339"/>
      <c r="G235" s="339"/>
      <c r="H235" s="339"/>
      <c r="I235" s="339"/>
      <c r="J235" s="339"/>
      <c r="K235" s="339"/>
      <c r="L235" s="340"/>
      <c r="M235" s="354" t="str">
        <f>'План НП'!C238</f>
        <v>1</v>
      </c>
      <c r="N235" s="353">
        <f>'План НП'!D238</f>
        <v>0</v>
      </c>
      <c r="O235" s="341">
        <f>'План НП'!Y238</f>
        <v>134</v>
      </c>
      <c r="P235" s="325" t="str">
        <f>'Основні дані'!$B$1</f>
        <v>Е-420с</v>
      </c>
    </row>
    <row r="236" spans="1:16" s="160" customFormat="1" ht="15.75">
      <c r="A236" s="342" t="str">
        <f>'План НП'!A239</f>
        <v>ВБ6.2</v>
      </c>
      <c r="B236" s="364" t="str">
        <f>'План НП'!B239</f>
        <v>Технічна термодинаміка при низьких температурах</v>
      </c>
      <c r="C236" s="337">
        <f>'План НП'!F239</f>
        <v>5</v>
      </c>
      <c r="D236" s="337">
        <f>'План НП'!G239</f>
        <v>150</v>
      </c>
      <c r="E236" s="343"/>
      <c r="F236" s="344"/>
      <c r="G236" s="344"/>
      <c r="H236" s="344"/>
      <c r="I236" s="344"/>
      <c r="J236" s="344"/>
      <c r="K236" s="344"/>
      <c r="L236" s="345"/>
      <c r="M236" s="354" t="str">
        <f>'План НП'!C239</f>
        <v>1</v>
      </c>
      <c r="N236" s="353">
        <f>'План НП'!D239</f>
        <v>0</v>
      </c>
      <c r="O236" s="341">
        <f>'План НП'!Y239</f>
        <v>134</v>
      </c>
      <c r="P236" s="325" t="str">
        <f>'Основні дані'!$B$1</f>
        <v>Е-420с</v>
      </c>
    </row>
    <row r="237" spans="1:16" s="160" customFormat="1" ht="15.75">
      <c r="A237" s="342" t="str">
        <f>'План НП'!A240</f>
        <v>ВБ6.3</v>
      </c>
      <c r="B237" s="364" t="str">
        <f>'План НП'!B240</f>
        <v>Фізичні основи вакуумної техніки</v>
      </c>
      <c r="C237" s="337">
        <f>'План НП'!F240</f>
        <v>4</v>
      </c>
      <c r="D237" s="337">
        <f>'План НП'!G240</f>
        <v>120</v>
      </c>
      <c r="E237" s="343"/>
      <c r="F237" s="344"/>
      <c r="G237" s="344"/>
      <c r="H237" s="344"/>
      <c r="I237" s="344"/>
      <c r="J237" s="344"/>
      <c r="K237" s="344"/>
      <c r="L237" s="345"/>
      <c r="M237" s="354" t="str">
        <f>'План НП'!C240</f>
        <v> </v>
      </c>
      <c r="N237" s="353" t="str">
        <f>'План НП'!D240</f>
        <v>2</v>
      </c>
      <c r="O237" s="341">
        <f>'План НП'!Y240</f>
        <v>134</v>
      </c>
      <c r="P237" s="325" t="str">
        <f>'Основні дані'!$B$1</f>
        <v>Е-420с</v>
      </c>
    </row>
    <row r="238" spans="1:16" s="160" customFormat="1" ht="15.75">
      <c r="A238" s="342" t="str">
        <f>'План НП'!A241</f>
        <v>ВБ6.4</v>
      </c>
      <c r="B238" s="364" t="str">
        <f>'План НП'!B241</f>
        <v>Тепломасообмін</v>
      </c>
      <c r="C238" s="337">
        <f>'План НП'!F241</f>
        <v>5</v>
      </c>
      <c r="D238" s="337">
        <f>'План НП'!G241</f>
        <v>150</v>
      </c>
      <c r="E238" s="343"/>
      <c r="F238" s="344"/>
      <c r="G238" s="344"/>
      <c r="H238" s="344"/>
      <c r="I238" s="344"/>
      <c r="J238" s="344"/>
      <c r="K238" s="344"/>
      <c r="L238" s="345"/>
      <c r="M238" s="354">
        <f>'План НП'!C241</f>
        <v>2</v>
      </c>
      <c r="N238" s="353">
        <f>'План НП'!D241</f>
        <v>0</v>
      </c>
      <c r="O238" s="341">
        <f>'План НП'!Y241</f>
        <v>134</v>
      </c>
      <c r="P238" s="325" t="str">
        <f>'Основні дані'!$B$1</f>
        <v>Е-420с</v>
      </c>
    </row>
    <row r="239" spans="1:16" s="160" customFormat="1" ht="15.75">
      <c r="A239" s="342" t="str">
        <f>'План НП'!A242</f>
        <v>ВБ6.5</v>
      </c>
      <c r="B239" s="364" t="str">
        <f>'План НП'!B242</f>
        <v>Математичні методи та моделі енергетичного обладнання в розрахунках на ЕОМ</v>
      </c>
      <c r="C239" s="337">
        <f>'План НП'!F242</f>
        <v>4</v>
      </c>
      <c r="D239" s="337">
        <f>'План НП'!G242</f>
        <v>120</v>
      </c>
      <c r="E239" s="343"/>
      <c r="F239" s="344"/>
      <c r="G239" s="344"/>
      <c r="H239" s="344"/>
      <c r="I239" s="344"/>
      <c r="J239" s="344"/>
      <c r="K239" s="344"/>
      <c r="L239" s="345"/>
      <c r="M239" s="354" t="str">
        <f>'План НП'!C242</f>
        <v>3</v>
      </c>
      <c r="N239" s="353">
        <f>'План НП'!D242</f>
        <v>0</v>
      </c>
      <c r="O239" s="341">
        <f>'План НП'!Y242</f>
        <v>134</v>
      </c>
      <c r="P239" s="325" t="str">
        <f>'Основні дані'!$B$1</f>
        <v>Е-420с</v>
      </c>
    </row>
    <row r="240" spans="1:16" s="160" customFormat="1" ht="15.75">
      <c r="A240" s="342" t="str">
        <f>'План НП'!A243</f>
        <v>ВБ6.6</v>
      </c>
      <c r="B240" s="364" t="str">
        <f>'План НП'!B243</f>
        <v>Спеціальні питання тепломасообміну</v>
      </c>
      <c r="C240" s="337">
        <f>'План НП'!F243</f>
        <v>6</v>
      </c>
      <c r="D240" s="337">
        <f>'План НП'!G243</f>
        <v>180</v>
      </c>
      <c r="E240" s="343"/>
      <c r="F240" s="344"/>
      <c r="G240" s="344"/>
      <c r="H240" s="344"/>
      <c r="I240" s="344"/>
      <c r="J240" s="344"/>
      <c r="K240" s="344"/>
      <c r="L240" s="345"/>
      <c r="M240" s="354" t="str">
        <f>'План НП'!C243</f>
        <v>3</v>
      </c>
      <c r="N240" s="353">
        <f>'План НП'!D243</f>
        <v>0</v>
      </c>
      <c r="O240" s="341">
        <f>'План НП'!Y243</f>
        <v>134</v>
      </c>
      <c r="P240" s="325" t="str">
        <f>'Основні дані'!$B$1</f>
        <v>Е-420с</v>
      </c>
    </row>
    <row r="241" spans="1:16" s="160" customFormat="1" ht="15.75">
      <c r="A241" s="342" t="str">
        <f>'План НП'!A244</f>
        <v>ВБ6.7</v>
      </c>
      <c r="B241" s="364" t="str">
        <f>'План НП'!B244</f>
        <v>Компресорні машини</v>
      </c>
      <c r="C241" s="337">
        <f>'План НП'!F244</f>
        <v>6</v>
      </c>
      <c r="D241" s="337">
        <f>'План НП'!G244</f>
        <v>180</v>
      </c>
      <c r="E241" s="343"/>
      <c r="F241" s="344"/>
      <c r="G241" s="344"/>
      <c r="H241" s="344"/>
      <c r="I241" s="344"/>
      <c r="J241" s="344"/>
      <c r="K241" s="344"/>
      <c r="L241" s="345"/>
      <c r="M241" s="354" t="str">
        <f>'План НП'!C244</f>
        <v>3</v>
      </c>
      <c r="N241" s="353">
        <f>'План НП'!D244</f>
        <v>0</v>
      </c>
      <c r="O241" s="341">
        <f>'План НП'!Y244</f>
        <v>134</v>
      </c>
      <c r="P241" s="325" t="str">
        <f>'Основні дані'!$B$1</f>
        <v>Е-420с</v>
      </c>
    </row>
    <row r="242" spans="1:16" s="160" customFormat="1" ht="15.75">
      <c r="A242" s="342" t="str">
        <f>'План НП'!A245</f>
        <v>ВБ6.8</v>
      </c>
      <c r="B242" s="364" t="str">
        <f>'План НП'!B245</f>
        <v>Фізичні основи мікро і нанотехнологій</v>
      </c>
      <c r="C242" s="337">
        <f>'План НП'!F245</f>
        <v>5</v>
      </c>
      <c r="D242" s="337">
        <f>'План НП'!G245</f>
        <v>150</v>
      </c>
      <c r="E242" s="343"/>
      <c r="F242" s="344"/>
      <c r="G242" s="344"/>
      <c r="H242" s="344"/>
      <c r="I242" s="344"/>
      <c r="J242" s="344"/>
      <c r="K242" s="344"/>
      <c r="L242" s="345"/>
      <c r="M242" s="354" t="str">
        <f>'План НП'!C245</f>
        <v>4</v>
      </c>
      <c r="N242" s="353">
        <f>'План НП'!D245</f>
        <v>0</v>
      </c>
      <c r="O242" s="341">
        <f>'План НП'!Y245</f>
        <v>134</v>
      </c>
      <c r="P242" s="325" t="str">
        <f>'Основні дані'!$B$1</f>
        <v>Е-420с</v>
      </c>
    </row>
    <row r="243" spans="1:16" s="160" customFormat="1" ht="15.75">
      <c r="A243" s="342" t="str">
        <f>'План НП'!A246</f>
        <v>ВБ6.9</v>
      </c>
      <c r="B243" s="364" t="str">
        <f>'План НП'!B246</f>
        <v>Теплотехнічні вимірювання та прилади</v>
      </c>
      <c r="C243" s="337">
        <f>'План НП'!F246</f>
        <v>5</v>
      </c>
      <c r="D243" s="337">
        <f>'План НП'!G246</f>
        <v>150</v>
      </c>
      <c r="E243" s="343"/>
      <c r="F243" s="344"/>
      <c r="G243" s="344"/>
      <c r="H243" s="344"/>
      <c r="I243" s="344"/>
      <c r="J243" s="344"/>
      <c r="K243" s="344"/>
      <c r="L243" s="345"/>
      <c r="M243" s="354" t="str">
        <f>'План НП'!C246</f>
        <v>4</v>
      </c>
      <c r="N243" s="353">
        <f>'План НП'!D246</f>
        <v>0</v>
      </c>
      <c r="O243" s="341">
        <f>'План НП'!Y246</f>
        <v>134</v>
      </c>
      <c r="P243" s="325" t="str">
        <f>'Основні дані'!$B$1</f>
        <v>Е-420с</v>
      </c>
    </row>
    <row r="244" spans="1:16" s="160" customFormat="1" ht="15.75">
      <c r="A244" s="342" t="str">
        <f>'План НП'!A247</f>
        <v>ВБ6.10</v>
      </c>
      <c r="B244" s="364" t="str">
        <f>'План НП'!B247</f>
        <v>Системи кондиціонування</v>
      </c>
      <c r="C244" s="337">
        <f>'План НП'!F247</f>
        <v>4</v>
      </c>
      <c r="D244" s="337">
        <f>'План НП'!G247</f>
        <v>120</v>
      </c>
      <c r="E244" s="343"/>
      <c r="F244" s="344"/>
      <c r="G244" s="344"/>
      <c r="H244" s="344"/>
      <c r="I244" s="344"/>
      <c r="J244" s="344"/>
      <c r="K244" s="344"/>
      <c r="L244" s="345"/>
      <c r="M244" s="354" t="str">
        <f>'План НП'!C247</f>
        <v>4</v>
      </c>
      <c r="N244" s="353">
        <f>'План НП'!D247</f>
        <v>0</v>
      </c>
      <c r="O244" s="341">
        <f>'План НП'!Y247</f>
        <v>134</v>
      </c>
      <c r="P244" s="325" t="str">
        <f>'Основні дані'!$B$1</f>
        <v>Е-420с</v>
      </c>
    </row>
    <row r="245" spans="1:16" s="160" customFormat="1" ht="15.75">
      <c r="A245" s="342" t="str">
        <f>'План НП'!A248</f>
        <v>ВБ6.11</v>
      </c>
      <c r="B245" s="364" t="str">
        <f>'План НП'!B248</f>
        <v>Теоретичні основи холодильної та кріогенної техніки</v>
      </c>
      <c r="C245" s="337">
        <f>'План НП'!F248</f>
        <v>4</v>
      </c>
      <c r="D245" s="337">
        <f>'План НП'!G248</f>
        <v>120</v>
      </c>
      <c r="E245" s="343"/>
      <c r="F245" s="344"/>
      <c r="G245" s="344"/>
      <c r="H245" s="344"/>
      <c r="I245" s="344"/>
      <c r="J245" s="344"/>
      <c r="K245" s="344"/>
      <c r="L245" s="345"/>
      <c r="M245" s="354" t="str">
        <f>'План НП'!C248</f>
        <v>5</v>
      </c>
      <c r="N245" s="353">
        <f>'План НП'!D248</f>
        <v>0</v>
      </c>
      <c r="O245" s="341">
        <f>'План НП'!Y248</f>
        <v>134</v>
      </c>
      <c r="P245" s="325" t="str">
        <f>'Основні дані'!$B$1</f>
        <v>Е-420с</v>
      </c>
    </row>
    <row r="246" spans="1:16" s="160" customFormat="1" ht="15.75">
      <c r="A246" s="342" t="str">
        <f>'План НП'!A249</f>
        <v>ВБ6.12</v>
      </c>
      <c r="B246" s="364" t="str">
        <f>'План НП'!B249</f>
        <v>Розширювальні  машини та пристрої </v>
      </c>
      <c r="C246" s="337">
        <f>'План НП'!F249</f>
        <v>6</v>
      </c>
      <c r="D246" s="337">
        <f>'План НП'!G249</f>
        <v>180</v>
      </c>
      <c r="E246" s="343"/>
      <c r="F246" s="344"/>
      <c r="G246" s="344"/>
      <c r="H246" s="344"/>
      <c r="I246" s="344"/>
      <c r="J246" s="344"/>
      <c r="K246" s="344"/>
      <c r="L246" s="345"/>
      <c r="M246" s="354" t="str">
        <f>'План НП'!C249</f>
        <v>5</v>
      </c>
      <c r="N246" s="353">
        <f>'План НП'!D249</f>
        <v>0</v>
      </c>
      <c r="O246" s="341">
        <f>'План НП'!Y249</f>
        <v>134</v>
      </c>
      <c r="P246" s="325" t="str">
        <f>'Основні дані'!$B$1</f>
        <v>Е-420с</v>
      </c>
    </row>
    <row r="247" spans="1:16" s="160" customFormat="1" ht="15.75">
      <c r="A247" s="342" t="str">
        <f>'План НП'!A250</f>
        <v>ВБ6.13</v>
      </c>
      <c r="B247" s="364" t="str">
        <f>'План НП'!B250</f>
        <v>Основи цифрової та мікропроцесорної техніки</v>
      </c>
      <c r="C247" s="337">
        <f>'План НП'!F250</f>
        <v>6</v>
      </c>
      <c r="D247" s="337">
        <f>'План НП'!G250</f>
        <v>180</v>
      </c>
      <c r="E247" s="343"/>
      <c r="F247" s="344"/>
      <c r="G247" s="344"/>
      <c r="H247" s="344"/>
      <c r="I247" s="344"/>
      <c r="J247" s="344"/>
      <c r="K247" s="344"/>
      <c r="L247" s="345"/>
      <c r="M247" s="354" t="str">
        <f>'План НП'!C250</f>
        <v>5</v>
      </c>
      <c r="N247" s="353">
        <f>'План НП'!D250</f>
        <v>0</v>
      </c>
      <c r="O247" s="341">
        <f>'План НП'!Y250</f>
        <v>134</v>
      </c>
      <c r="P247" s="325" t="str">
        <f>'Основні дані'!$B$1</f>
        <v>Е-420с</v>
      </c>
    </row>
    <row r="248" spans="1:16" s="160" customFormat="1" ht="15.75">
      <c r="A248" s="342" t="str">
        <f>'План НП'!A251</f>
        <v>ВБ6.14</v>
      </c>
      <c r="B248" s="364" t="str">
        <f>'План НП'!B251</f>
        <v>Пристрої та автоматизація холодильних та кріогенних систем</v>
      </c>
      <c r="C248" s="337">
        <f>'План НП'!F251</f>
        <v>5</v>
      </c>
      <c r="D248" s="337">
        <f>'План НП'!G251</f>
        <v>150</v>
      </c>
      <c r="E248" s="343"/>
      <c r="F248" s="344"/>
      <c r="G248" s="344"/>
      <c r="H248" s="344"/>
      <c r="I248" s="344"/>
      <c r="J248" s="344"/>
      <c r="K248" s="344"/>
      <c r="L248" s="345"/>
      <c r="M248" s="354" t="str">
        <f>'План НП'!C251</f>
        <v>5</v>
      </c>
      <c r="N248" s="353">
        <f>'План НП'!D251</f>
        <v>0</v>
      </c>
      <c r="O248" s="341">
        <f>'План НП'!Y251</f>
        <v>134</v>
      </c>
      <c r="P248" s="325" t="str">
        <f>'Основні дані'!$B$1</f>
        <v>Е-420с</v>
      </c>
    </row>
    <row r="249" spans="1:16" s="160" customFormat="1" ht="15.75">
      <c r="A249" s="342" t="str">
        <f>'План НП'!A252</f>
        <v>ВБ6.15</v>
      </c>
      <c r="B249" s="364" t="str">
        <f>'План НП'!B252</f>
        <v>Методи дослідження в низькотемпературній техніці</v>
      </c>
      <c r="C249" s="337">
        <f>'План НП'!F252</f>
        <v>4</v>
      </c>
      <c r="D249" s="337">
        <f>'План НП'!G252</f>
        <v>120</v>
      </c>
      <c r="E249" s="343"/>
      <c r="F249" s="344"/>
      <c r="G249" s="344"/>
      <c r="H249" s="344"/>
      <c r="I249" s="344"/>
      <c r="J249" s="344"/>
      <c r="K249" s="344"/>
      <c r="L249" s="345"/>
      <c r="M249" s="354" t="str">
        <f>'План НП'!C252</f>
        <v>6</v>
      </c>
      <c r="N249" s="353">
        <f>'План НП'!D252</f>
        <v>0</v>
      </c>
      <c r="O249" s="341">
        <f>'План НП'!Y252</f>
        <v>134</v>
      </c>
      <c r="P249" s="325" t="str">
        <f>'Основні дані'!$B$1</f>
        <v>Е-420с</v>
      </c>
    </row>
    <row r="250" spans="1:16" s="160" customFormat="1" ht="15.75">
      <c r="A250" s="342" t="str">
        <f>'План НП'!A253</f>
        <v>ВБ6.16</v>
      </c>
      <c r="B250" s="364" t="str">
        <f>'План НП'!B253</f>
        <v>Кріогенні системи скраплення та розділення газових сумішей</v>
      </c>
      <c r="C250" s="337">
        <f>'План НП'!F253</f>
        <v>4</v>
      </c>
      <c r="D250" s="337">
        <f>'План НП'!G253</f>
        <v>120</v>
      </c>
      <c r="E250" s="343"/>
      <c r="F250" s="344"/>
      <c r="G250" s="344"/>
      <c r="H250" s="344"/>
      <c r="I250" s="344"/>
      <c r="J250" s="344"/>
      <c r="K250" s="344"/>
      <c r="L250" s="345"/>
      <c r="M250" s="354" t="str">
        <f>'План НП'!C253</f>
        <v>6</v>
      </c>
      <c r="N250" s="353">
        <f>'План НП'!D253</f>
        <v>0</v>
      </c>
      <c r="O250" s="341">
        <f>'План НП'!Y253</f>
        <v>134</v>
      </c>
      <c r="P250" s="325" t="str">
        <f>'Основні дані'!$B$1</f>
        <v>Е-420с</v>
      </c>
    </row>
    <row r="251" spans="1:16" s="160" customFormat="1" ht="15.75">
      <c r="A251" s="342" t="str">
        <f>'План НП'!A254</f>
        <v>ВБ6.17</v>
      </c>
      <c r="B251" s="364" t="str">
        <f>'План НП'!B254</f>
        <v>Монтаж, експлуатація та сервіс холодильних установок</v>
      </c>
      <c r="C251" s="337">
        <f>'План НП'!F254</f>
        <v>4</v>
      </c>
      <c r="D251" s="337">
        <f>'План НП'!G254</f>
        <v>120</v>
      </c>
      <c r="E251" s="343"/>
      <c r="F251" s="344"/>
      <c r="G251" s="344"/>
      <c r="H251" s="344"/>
      <c r="I251" s="344"/>
      <c r="J251" s="344"/>
      <c r="K251" s="344"/>
      <c r="L251" s="345"/>
      <c r="M251" s="354" t="str">
        <f>'План НП'!C254</f>
        <v>6</v>
      </c>
      <c r="N251" s="353">
        <f>'План НП'!D254</f>
        <v>0</v>
      </c>
      <c r="O251" s="341">
        <f>'План НП'!Y254</f>
        <v>134</v>
      </c>
      <c r="P251" s="325" t="str">
        <f>'Основні дані'!$B$1</f>
        <v>Е-420с</v>
      </c>
    </row>
    <row r="252" spans="1:16" s="160" customFormat="1" ht="15.75">
      <c r="A252" s="342" t="str">
        <f>'План НП'!A255</f>
        <v>ВБ6.18</v>
      </c>
      <c r="B252" s="364" t="str">
        <f>'План НП'!B255</f>
        <v>Проектування теплообмінних апаратів</v>
      </c>
      <c r="C252" s="337">
        <f>'План НП'!F255</f>
        <v>4</v>
      </c>
      <c r="D252" s="337">
        <f>'План НП'!G255</f>
        <v>120</v>
      </c>
      <c r="E252" s="343"/>
      <c r="F252" s="344"/>
      <c r="G252" s="344"/>
      <c r="H252" s="344"/>
      <c r="I252" s="344"/>
      <c r="J252" s="344"/>
      <c r="K252" s="344"/>
      <c r="L252" s="345"/>
      <c r="M252" s="354" t="str">
        <f>'План НП'!C255</f>
        <v>6</v>
      </c>
      <c r="N252" s="353">
        <f>'План НП'!D255</f>
        <v>0</v>
      </c>
      <c r="O252" s="341">
        <f>'План НП'!Y255</f>
        <v>134</v>
      </c>
      <c r="P252" s="325" t="str">
        <f>'Основні дані'!$B$1</f>
        <v>Е-420с</v>
      </c>
    </row>
    <row r="253" spans="1:16" s="160" customFormat="1" ht="15.75">
      <c r="A253" s="342" t="str">
        <f>'План НП'!A256</f>
        <v>ВБ6.19</v>
      </c>
      <c r="B253" s="364">
        <f>'План НП'!B256</f>
        <v>0</v>
      </c>
      <c r="C253" s="337">
        <f>'План НП'!F256</f>
        <v>0</v>
      </c>
      <c r="D253" s="337">
        <f>'План НП'!G256</f>
        <v>0</v>
      </c>
      <c r="E253" s="343"/>
      <c r="F253" s="344"/>
      <c r="G253" s="344"/>
      <c r="H253" s="344"/>
      <c r="I253" s="344"/>
      <c r="J253" s="344"/>
      <c r="K253" s="344"/>
      <c r="L253" s="345"/>
      <c r="M253" s="354">
        <f>'План НП'!C256</f>
        <v>0</v>
      </c>
      <c r="N253" s="353">
        <f>'План НП'!D256</f>
        <v>0</v>
      </c>
      <c r="O253" s="341">
        <f>'План НП'!Y256</f>
        <v>134</v>
      </c>
      <c r="P253" s="325" t="str">
        <f>'Основні дані'!$B$1</f>
        <v>Е-420с</v>
      </c>
    </row>
    <row r="254" spans="1:16" s="160" customFormat="1" ht="15.75">
      <c r="A254" s="342" t="str">
        <f>'План НП'!A257</f>
        <v>ВБ6.20</v>
      </c>
      <c r="B254" s="364">
        <f>'План НП'!B257</f>
        <v>0</v>
      </c>
      <c r="C254" s="337">
        <f>'План НП'!F257</f>
        <v>0</v>
      </c>
      <c r="D254" s="337">
        <f>'План НП'!G257</f>
        <v>0</v>
      </c>
      <c r="E254" s="343"/>
      <c r="F254" s="344"/>
      <c r="G254" s="344"/>
      <c r="H254" s="344"/>
      <c r="I254" s="344"/>
      <c r="J254" s="344"/>
      <c r="K254" s="344"/>
      <c r="L254" s="345"/>
      <c r="M254" s="354">
        <f>'План НП'!C257</f>
        <v>0</v>
      </c>
      <c r="N254" s="353">
        <f>'План НП'!D257</f>
        <v>0</v>
      </c>
      <c r="O254" s="341">
        <f>'План НП'!Y257</f>
        <v>134</v>
      </c>
      <c r="P254" s="325" t="str">
        <f>'Основні дані'!$B$1</f>
        <v>Е-420с</v>
      </c>
    </row>
    <row r="255" spans="1:16" s="160" customFormat="1" ht="15.75">
      <c r="A255" s="342" t="str">
        <f>'План НП'!A258</f>
        <v>ВБ6.21</v>
      </c>
      <c r="B255" s="364">
        <f>'План НП'!B258</f>
        <v>0</v>
      </c>
      <c r="C255" s="337">
        <f>'План НП'!F258</f>
        <v>0</v>
      </c>
      <c r="D255" s="337">
        <f>'План НП'!G258</f>
        <v>0</v>
      </c>
      <c r="E255" s="343"/>
      <c r="F255" s="344"/>
      <c r="G255" s="344"/>
      <c r="H255" s="344"/>
      <c r="I255" s="344"/>
      <c r="J255" s="344"/>
      <c r="K255" s="344"/>
      <c r="L255" s="345"/>
      <c r="M255" s="354">
        <f>'План НП'!C258</f>
        <v>0</v>
      </c>
      <c r="N255" s="353">
        <f>'План НП'!D258</f>
        <v>0</v>
      </c>
      <c r="O255" s="341">
        <f>'План НП'!Y258</f>
        <v>134</v>
      </c>
      <c r="P255" s="325" t="str">
        <f>'Основні дані'!$B$1</f>
        <v>Е-420с</v>
      </c>
    </row>
    <row r="256" spans="1:16" s="160" customFormat="1" ht="15.75">
      <c r="A256" s="342" t="str">
        <f>'План НП'!A259</f>
        <v>ВБ6.22</v>
      </c>
      <c r="B256" s="364">
        <f>'План НП'!B259</f>
        <v>0</v>
      </c>
      <c r="C256" s="337">
        <f>'План НП'!F259</f>
        <v>0</v>
      </c>
      <c r="D256" s="337">
        <f>'План НП'!G259</f>
        <v>0</v>
      </c>
      <c r="E256" s="343"/>
      <c r="F256" s="344"/>
      <c r="G256" s="344"/>
      <c r="H256" s="344"/>
      <c r="I256" s="344"/>
      <c r="J256" s="344"/>
      <c r="K256" s="344"/>
      <c r="L256" s="345"/>
      <c r="M256" s="354">
        <f>'План НП'!C259</f>
        <v>0</v>
      </c>
      <c r="N256" s="353">
        <f>'План НП'!D259</f>
        <v>0</v>
      </c>
      <c r="O256" s="341">
        <f>'План НП'!Y259</f>
        <v>134</v>
      </c>
      <c r="P256" s="325" t="str">
        <f>'Основні дані'!$B$1</f>
        <v>Е-420с</v>
      </c>
    </row>
    <row r="257" spans="1:16" s="160" customFormat="1" ht="15.75">
      <c r="A257" s="342" t="str">
        <f>'План НП'!A260</f>
        <v>ВБ6.23</v>
      </c>
      <c r="B257" s="364">
        <f>'План НП'!B260</f>
        <v>0</v>
      </c>
      <c r="C257" s="337">
        <f>'План НП'!F260</f>
        <v>0</v>
      </c>
      <c r="D257" s="337">
        <f>'План НП'!G260</f>
        <v>0</v>
      </c>
      <c r="E257" s="343"/>
      <c r="F257" s="344"/>
      <c r="G257" s="344"/>
      <c r="H257" s="344"/>
      <c r="I257" s="344"/>
      <c r="J257" s="344"/>
      <c r="K257" s="344"/>
      <c r="L257" s="345"/>
      <c r="M257" s="354">
        <f>'План НП'!C260</f>
        <v>0</v>
      </c>
      <c r="N257" s="353">
        <f>'План НП'!D260</f>
        <v>0</v>
      </c>
      <c r="O257" s="341">
        <f>'План НП'!Y260</f>
        <v>134</v>
      </c>
      <c r="P257" s="325" t="str">
        <f>'Основні дані'!$B$1</f>
        <v>Е-420с</v>
      </c>
    </row>
    <row r="258" spans="1:16" s="160" customFormat="1" ht="15.75">
      <c r="A258" s="342" t="str">
        <f>'План НП'!A261</f>
        <v>ВБ6.24</v>
      </c>
      <c r="B258" s="364">
        <f>'План НП'!B261</f>
        <v>0</v>
      </c>
      <c r="C258" s="337">
        <f>'План НП'!F261</f>
        <v>0</v>
      </c>
      <c r="D258" s="337">
        <f>'План НП'!G261</f>
        <v>0</v>
      </c>
      <c r="E258" s="343"/>
      <c r="F258" s="344"/>
      <c r="G258" s="344"/>
      <c r="H258" s="344"/>
      <c r="I258" s="344"/>
      <c r="J258" s="344"/>
      <c r="K258" s="344"/>
      <c r="L258" s="345"/>
      <c r="M258" s="354">
        <f>'План НП'!C261</f>
        <v>0</v>
      </c>
      <c r="N258" s="353">
        <f>'План НП'!D261</f>
        <v>0</v>
      </c>
      <c r="O258" s="341">
        <f>'План НП'!Y261</f>
        <v>134</v>
      </c>
      <c r="P258" s="325" t="str">
        <f>'Основні дані'!$B$1</f>
        <v>Е-420с</v>
      </c>
    </row>
    <row r="259" spans="1:16" s="160" customFormat="1" ht="15.75">
      <c r="A259" s="342" t="str">
        <f>'План НП'!A262</f>
        <v>ВБ6.25</v>
      </c>
      <c r="B259" s="364">
        <f>'План НП'!B262</f>
        <v>0</v>
      </c>
      <c r="C259" s="337">
        <f>'План НП'!F262</f>
        <v>0</v>
      </c>
      <c r="D259" s="337">
        <f>'План НП'!G262</f>
        <v>0</v>
      </c>
      <c r="E259" s="343"/>
      <c r="F259" s="344"/>
      <c r="G259" s="344"/>
      <c r="H259" s="344"/>
      <c r="I259" s="344"/>
      <c r="J259" s="344"/>
      <c r="K259" s="344"/>
      <c r="L259" s="345"/>
      <c r="M259" s="354">
        <f>'План НП'!C262</f>
        <v>0</v>
      </c>
      <c r="N259" s="353">
        <f>'План НП'!D262</f>
        <v>0</v>
      </c>
      <c r="O259" s="341">
        <f>'План НП'!Y262</f>
        <v>134</v>
      </c>
      <c r="P259" s="325" t="str">
        <f>'Основні дані'!$B$1</f>
        <v>Е-420с</v>
      </c>
    </row>
    <row r="260" spans="1:16" s="160" customFormat="1" ht="15.75">
      <c r="A260" s="342">
        <f>'План НП'!A263</f>
        <v>0</v>
      </c>
      <c r="B260" s="525" t="str">
        <f>'План НП'!B263</f>
        <v>Практика</v>
      </c>
      <c r="C260" s="337">
        <f>'План НП'!F263</f>
        <v>6</v>
      </c>
      <c r="D260" s="337">
        <f>'План НП'!G263</f>
        <v>180</v>
      </c>
      <c r="E260" s="343"/>
      <c r="F260" s="344"/>
      <c r="G260" s="344"/>
      <c r="H260" s="344"/>
      <c r="I260" s="344"/>
      <c r="J260" s="344"/>
      <c r="K260" s="344"/>
      <c r="L260" s="345"/>
      <c r="M260" s="354">
        <f>'План НП'!C263</f>
        <v>0</v>
      </c>
      <c r="N260" s="353" t="str">
        <f>'План НП'!D263</f>
        <v>6</v>
      </c>
      <c r="O260" s="341">
        <f>'План НП'!Y263</f>
        <v>134</v>
      </c>
      <c r="P260" s="325" t="str">
        <f>'Основні дані'!$B$1</f>
        <v>Е-420с</v>
      </c>
    </row>
    <row r="261" spans="1:16" s="160" customFormat="1" ht="15.75">
      <c r="A261" s="342">
        <f>'План НП'!A264</f>
        <v>0</v>
      </c>
      <c r="B261" s="525" t="str">
        <f>'План НП'!B264</f>
        <v>Атестація</v>
      </c>
      <c r="C261" s="337">
        <f>'План НП'!F264</f>
        <v>6</v>
      </c>
      <c r="D261" s="337">
        <f>'План НП'!G264</f>
        <v>180</v>
      </c>
      <c r="E261" s="343"/>
      <c r="F261" s="344"/>
      <c r="G261" s="344"/>
      <c r="H261" s="344"/>
      <c r="I261" s="344"/>
      <c r="J261" s="344"/>
      <c r="K261" s="344"/>
      <c r="L261" s="345"/>
      <c r="M261" s="354">
        <f>'План НП'!C264</f>
        <v>0</v>
      </c>
      <c r="N261" s="353">
        <f>'План НП'!D264</f>
        <v>0</v>
      </c>
      <c r="O261" s="341">
        <f>'План НП'!Y264</f>
        <v>134</v>
      </c>
      <c r="P261" s="325" t="str">
        <f>'Основні дані'!$B$1</f>
        <v>Е-420с</v>
      </c>
    </row>
    <row r="262" spans="1:16" s="160" customFormat="1" ht="15.75">
      <c r="A262" s="507" t="str">
        <f>'План НП'!A265</f>
        <v>3.1.7</v>
      </c>
      <c r="B262" s="508" t="str">
        <f>'План НП'!B265</f>
        <v>Блок дисциплін 07 "Назва блоку"</v>
      </c>
      <c r="C262" s="509">
        <f>'План НП'!F265</f>
        <v>12</v>
      </c>
      <c r="D262" s="509">
        <f>'План НП'!G265</f>
        <v>360</v>
      </c>
      <c r="E262" s="510"/>
      <c r="F262" s="511"/>
      <c r="G262" s="511"/>
      <c r="H262" s="511"/>
      <c r="I262" s="511"/>
      <c r="J262" s="511"/>
      <c r="K262" s="511"/>
      <c r="L262" s="512"/>
      <c r="M262" s="513"/>
      <c r="N262" s="514"/>
      <c r="O262" s="341">
        <f>'План НП'!Y265</f>
        <v>0</v>
      </c>
      <c r="P262" s="325" t="str">
        <f>'Основні дані'!$B$1</f>
        <v>Е-420с</v>
      </c>
    </row>
    <row r="263" spans="1:16" s="160" customFormat="1" ht="15.75">
      <c r="A263" s="336" t="str">
        <f>'План НП'!A266</f>
        <v>ВБ7.1</v>
      </c>
      <c r="B263" s="364">
        <f>'План НП'!B266</f>
        <v>0</v>
      </c>
      <c r="C263" s="337">
        <f>'План НП'!F266</f>
        <v>0</v>
      </c>
      <c r="D263" s="337">
        <f>'План НП'!G266</f>
        <v>0</v>
      </c>
      <c r="E263" s="338"/>
      <c r="F263" s="339"/>
      <c r="G263" s="339"/>
      <c r="H263" s="339"/>
      <c r="I263" s="339"/>
      <c r="J263" s="339"/>
      <c r="K263" s="339"/>
      <c r="L263" s="340"/>
      <c r="M263" s="354">
        <f>'План НП'!C266</f>
        <v>0</v>
      </c>
      <c r="N263" s="353">
        <f>'План НП'!D266</f>
        <v>0</v>
      </c>
      <c r="O263" s="341">
        <f>'План НП'!Y266</f>
        <v>0</v>
      </c>
      <c r="P263" s="325" t="str">
        <f>'Основні дані'!$B$1</f>
        <v>Е-420с</v>
      </c>
    </row>
    <row r="264" spans="1:16" s="160" customFormat="1" ht="15.75">
      <c r="A264" s="342" t="str">
        <f>'План НП'!A267</f>
        <v>ВБ7.2</v>
      </c>
      <c r="B264" s="364">
        <f>'План НП'!B267</f>
        <v>0</v>
      </c>
      <c r="C264" s="337">
        <f>'План НП'!F267</f>
        <v>0</v>
      </c>
      <c r="D264" s="337">
        <f>'План НП'!G267</f>
        <v>0</v>
      </c>
      <c r="E264" s="343"/>
      <c r="F264" s="344"/>
      <c r="G264" s="344"/>
      <c r="H264" s="344"/>
      <c r="I264" s="344"/>
      <c r="J264" s="344"/>
      <c r="K264" s="344"/>
      <c r="L264" s="345"/>
      <c r="M264" s="354">
        <f>'План НП'!C267</f>
        <v>0</v>
      </c>
      <c r="N264" s="353">
        <f>'План НП'!D267</f>
        <v>0</v>
      </c>
      <c r="O264" s="341">
        <f>'План НП'!Y267</f>
        <v>0</v>
      </c>
      <c r="P264" s="325" t="str">
        <f>'Основні дані'!$B$1</f>
        <v>Е-420с</v>
      </c>
    </row>
    <row r="265" spans="1:16" s="160" customFormat="1" ht="15.75">
      <c r="A265" s="342" t="str">
        <f>'План НП'!A268</f>
        <v>ВБ7.3</v>
      </c>
      <c r="B265" s="364">
        <f>'План НП'!B268</f>
        <v>0</v>
      </c>
      <c r="C265" s="337">
        <f>'План НП'!F268</f>
        <v>0</v>
      </c>
      <c r="D265" s="337">
        <f>'План НП'!G268</f>
        <v>0</v>
      </c>
      <c r="E265" s="343"/>
      <c r="F265" s="344"/>
      <c r="G265" s="344"/>
      <c r="H265" s="344"/>
      <c r="I265" s="344"/>
      <c r="J265" s="344"/>
      <c r="K265" s="344"/>
      <c r="L265" s="345"/>
      <c r="M265" s="354">
        <f>'План НП'!C268</f>
        <v>0</v>
      </c>
      <c r="N265" s="353">
        <f>'План НП'!D268</f>
        <v>0</v>
      </c>
      <c r="O265" s="341">
        <f>'План НП'!Y268</f>
        <v>0</v>
      </c>
      <c r="P265" s="325" t="str">
        <f>'Основні дані'!$B$1</f>
        <v>Е-420с</v>
      </c>
    </row>
    <row r="266" spans="1:16" s="160" customFormat="1" ht="15.75">
      <c r="A266" s="342" t="str">
        <f>'План НП'!A269</f>
        <v>ВБ7.4</v>
      </c>
      <c r="B266" s="364">
        <f>'План НП'!B269</f>
        <v>0</v>
      </c>
      <c r="C266" s="337">
        <f>'План НП'!F269</f>
        <v>0</v>
      </c>
      <c r="D266" s="337">
        <f>'План НП'!G269</f>
        <v>0</v>
      </c>
      <c r="E266" s="343"/>
      <c r="F266" s="344"/>
      <c r="G266" s="344"/>
      <c r="H266" s="344"/>
      <c r="I266" s="344"/>
      <c r="J266" s="344"/>
      <c r="K266" s="344"/>
      <c r="L266" s="345"/>
      <c r="M266" s="354">
        <f>'План НП'!C269</f>
        <v>0</v>
      </c>
      <c r="N266" s="353">
        <f>'План НП'!D269</f>
        <v>0</v>
      </c>
      <c r="O266" s="341">
        <f>'План НП'!Y269</f>
        <v>0</v>
      </c>
      <c r="P266" s="325" t="str">
        <f>'Основні дані'!$B$1</f>
        <v>Е-420с</v>
      </c>
    </row>
    <row r="267" spans="1:16" s="160" customFormat="1" ht="15.75">
      <c r="A267" s="342" t="str">
        <f>'План НП'!A270</f>
        <v>ВБ7.5</v>
      </c>
      <c r="B267" s="364">
        <f>'План НП'!B270</f>
        <v>0</v>
      </c>
      <c r="C267" s="337">
        <f>'План НП'!F270</f>
        <v>0</v>
      </c>
      <c r="D267" s="337">
        <f>'План НП'!G270</f>
        <v>0</v>
      </c>
      <c r="E267" s="343"/>
      <c r="F267" s="344"/>
      <c r="G267" s="344"/>
      <c r="H267" s="344"/>
      <c r="I267" s="344"/>
      <c r="J267" s="344"/>
      <c r="K267" s="344"/>
      <c r="L267" s="345"/>
      <c r="M267" s="354">
        <f>'План НП'!C270</f>
        <v>0</v>
      </c>
      <c r="N267" s="353">
        <f>'План НП'!D270</f>
        <v>0</v>
      </c>
      <c r="O267" s="341">
        <f>'План НП'!Y270</f>
        <v>0</v>
      </c>
      <c r="P267" s="325" t="str">
        <f>'Основні дані'!$B$1</f>
        <v>Е-420с</v>
      </c>
    </row>
    <row r="268" spans="1:16" s="160" customFormat="1" ht="15.75">
      <c r="A268" s="342" t="str">
        <f>'План НП'!A271</f>
        <v>ВБ7.6</v>
      </c>
      <c r="B268" s="364">
        <f>'План НП'!B271</f>
        <v>0</v>
      </c>
      <c r="C268" s="337">
        <f>'План НП'!F271</f>
        <v>0</v>
      </c>
      <c r="D268" s="337">
        <f>'План НП'!G271</f>
        <v>0</v>
      </c>
      <c r="E268" s="343"/>
      <c r="F268" s="344"/>
      <c r="G268" s="344"/>
      <c r="H268" s="344"/>
      <c r="I268" s="344"/>
      <c r="J268" s="344"/>
      <c r="K268" s="344"/>
      <c r="L268" s="345"/>
      <c r="M268" s="354">
        <f>'План НП'!C271</f>
        <v>0</v>
      </c>
      <c r="N268" s="353">
        <f>'План НП'!D271</f>
        <v>0</v>
      </c>
      <c r="O268" s="341">
        <f>'План НП'!Y271</f>
        <v>0</v>
      </c>
      <c r="P268" s="325" t="str">
        <f>'Основні дані'!$B$1</f>
        <v>Е-420с</v>
      </c>
    </row>
    <row r="269" spans="1:16" s="160" customFormat="1" ht="15.75">
      <c r="A269" s="342" t="str">
        <f>'План НП'!A272</f>
        <v>ВБ7.7</v>
      </c>
      <c r="B269" s="364">
        <f>'План НП'!B272</f>
        <v>0</v>
      </c>
      <c r="C269" s="337">
        <f>'План НП'!F272</f>
        <v>0</v>
      </c>
      <c r="D269" s="337">
        <f>'План НП'!G272</f>
        <v>0</v>
      </c>
      <c r="E269" s="343"/>
      <c r="F269" s="344"/>
      <c r="G269" s="344"/>
      <c r="H269" s="344"/>
      <c r="I269" s="344"/>
      <c r="J269" s="344"/>
      <c r="K269" s="344"/>
      <c r="L269" s="345"/>
      <c r="M269" s="354">
        <f>'План НП'!C272</f>
        <v>0</v>
      </c>
      <c r="N269" s="353">
        <f>'План НП'!D272</f>
        <v>0</v>
      </c>
      <c r="O269" s="341">
        <f>'План НП'!Y272</f>
        <v>0</v>
      </c>
      <c r="P269" s="325" t="str">
        <f>'Основні дані'!$B$1</f>
        <v>Е-420с</v>
      </c>
    </row>
    <row r="270" spans="1:16" s="160" customFormat="1" ht="15.75">
      <c r="A270" s="342" t="str">
        <f>'План НП'!A273</f>
        <v>ВБ7.8</v>
      </c>
      <c r="B270" s="364">
        <f>'План НП'!B273</f>
        <v>0</v>
      </c>
      <c r="C270" s="337">
        <f>'План НП'!F273</f>
        <v>0</v>
      </c>
      <c r="D270" s="337">
        <f>'План НП'!G273</f>
        <v>0</v>
      </c>
      <c r="E270" s="343"/>
      <c r="F270" s="344"/>
      <c r="G270" s="344"/>
      <c r="H270" s="344"/>
      <c r="I270" s="344"/>
      <c r="J270" s="344"/>
      <c r="K270" s="344"/>
      <c r="L270" s="345"/>
      <c r="M270" s="354">
        <f>'План НП'!C273</f>
        <v>0</v>
      </c>
      <c r="N270" s="353">
        <f>'План НП'!D273</f>
        <v>0</v>
      </c>
      <c r="O270" s="341">
        <f>'План НП'!Y273</f>
        <v>0</v>
      </c>
      <c r="P270" s="325" t="str">
        <f>'Основні дані'!$B$1</f>
        <v>Е-420с</v>
      </c>
    </row>
    <row r="271" spans="1:16" s="160" customFormat="1" ht="15.75">
      <c r="A271" s="342" t="str">
        <f>'План НП'!A274</f>
        <v>ВБ7.9</v>
      </c>
      <c r="B271" s="364">
        <f>'План НП'!B274</f>
        <v>0</v>
      </c>
      <c r="C271" s="337">
        <f>'План НП'!F274</f>
        <v>0</v>
      </c>
      <c r="D271" s="337">
        <f>'План НП'!G274</f>
        <v>0</v>
      </c>
      <c r="E271" s="343"/>
      <c r="F271" s="344"/>
      <c r="G271" s="344"/>
      <c r="H271" s="344"/>
      <c r="I271" s="344"/>
      <c r="J271" s="344"/>
      <c r="K271" s="344"/>
      <c r="L271" s="345"/>
      <c r="M271" s="354">
        <f>'План НП'!C274</f>
        <v>0</v>
      </c>
      <c r="N271" s="353">
        <f>'План НП'!D274</f>
        <v>0</v>
      </c>
      <c r="O271" s="341">
        <f>'План НП'!Y274</f>
        <v>0</v>
      </c>
      <c r="P271" s="325" t="str">
        <f>'Основні дані'!$B$1</f>
        <v>Е-420с</v>
      </c>
    </row>
    <row r="272" spans="1:16" s="160" customFormat="1" ht="15.75">
      <c r="A272" s="342" t="str">
        <f>'План НП'!A275</f>
        <v>ВБ7.10</v>
      </c>
      <c r="B272" s="364">
        <f>'План НП'!B275</f>
        <v>0</v>
      </c>
      <c r="C272" s="337">
        <f>'План НП'!F275</f>
        <v>0</v>
      </c>
      <c r="D272" s="337">
        <f>'План НП'!G275</f>
        <v>0</v>
      </c>
      <c r="E272" s="343"/>
      <c r="F272" s="344"/>
      <c r="G272" s="344"/>
      <c r="H272" s="344"/>
      <c r="I272" s="344"/>
      <c r="J272" s="344"/>
      <c r="K272" s="344"/>
      <c r="L272" s="345"/>
      <c r="M272" s="354">
        <f>'План НП'!C275</f>
        <v>0</v>
      </c>
      <c r="N272" s="353">
        <f>'План НП'!D275</f>
        <v>0</v>
      </c>
      <c r="O272" s="341">
        <f>'План НП'!Y275</f>
        <v>0</v>
      </c>
      <c r="P272" s="325" t="str">
        <f>'Основні дані'!$B$1</f>
        <v>Е-420с</v>
      </c>
    </row>
    <row r="273" spans="1:16" s="160" customFormat="1" ht="15.75">
      <c r="A273" s="342" t="str">
        <f>'План НП'!A276</f>
        <v>ВБ7.11</v>
      </c>
      <c r="B273" s="364">
        <f>'План НП'!B276</f>
        <v>0</v>
      </c>
      <c r="C273" s="337">
        <f>'План НП'!F276</f>
        <v>0</v>
      </c>
      <c r="D273" s="337">
        <f>'План НП'!G276</f>
        <v>0</v>
      </c>
      <c r="E273" s="343"/>
      <c r="F273" s="344"/>
      <c r="G273" s="344"/>
      <c r="H273" s="344"/>
      <c r="I273" s="344"/>
      <c r="J273" s="344"/>
      <c r="K273" s="344"/>
      <c r="L273" s="345"/>
      <c r="M273" s="354">
        <f>'План НП'!C276</f>
        <v>0</v>
      </c>
      <c r="N273" s="353">
        <f>'План НП'!D276</f>
        <v>0</v>
      </c>
      <c r="O273" s="341">
        <f>'План НП'!Y276</f>
        <v>0</v>
      </c>
      <c r="P273" s="325" t="str">
        <f>'Основні дані'!$B$1</f>
        <v>Е-420с</v>
      </c>
    </row>
    <row r="274" spans="1:16" s="160" customFormat="1" ht="15.75">
      <c r="A274" s="342" t="str">
        <f>'План НП'!A277</f>
        <v>ВБ7.12</v>
      </c>
      <c r="B274" s="364">
        <f>'План НП'!B277</f>
        <v>0</v>
      </c>
      <c r="C274" s="337">
        <f>'План НП'!F277</f>
        <v>0</v>
      </c>
      <c r="D274" s="337">
        <f>'План НП'!G277</f>
        <v>0</v>
      </c>
      <c r="E274" s="343"/>
      <c r="F274" s="344"/>
      <c r="G274" s="344"/>
      <c r="H274" s="344"/>
      <c r="I274" s="344"/>
      <c r="J274" s="344"/>
      <c r="K274" s="344"/>
      <c r="L274" s="345"/>
      <c r="M274" s="354">
        <f>'План НП'!C277</f>
        <v>0</v>
      </c>
      <c r="N274" s="353">
        <f>'План НП'!D277</f>
        <v>0</v>
      </c>
      <c r="O274" s="341">
        <f>'План НП'!Y277</f>
        <v>0</v>
      </c>
      <c r="P274" s="325" t="str">
        <f>'Основні дані'!$B$1</f>
        <v>Е-420с</v>
      </c>
    </row>
    <row r="275" spans="1:16" s="160" customFormat="1" ht="15.75">
      <c r="A275" s="342" t="str">
        <f>'План НП'!A278</f>
        <v>ВБ7.13</v>
      </c>
      <c r="B275" s="364">
        <f>'План НП'!B278</f>
        <v>0</v>
      </c>
      <c r="C275" s="337">
        <f>'План НП'!F278</f>
        <v>0</v>
      </c>
      <c r="D275" s="337">
        <f>'План НП'!G278</f>
        <v>0</v>
      </c>
      <c r="E275" s="343"/>
      <c r="F275" s="344"/>
      <c r="G275" s="344"/>
      <c r="H275" s="344"/>
      <c r="I275" s="344"/>
      <c r="J275" s="344"/>
      <c r="K275" s="344"/>
      <c r="L275" s="345"/>
      <c r="M275" s="354">
        <f>'План НП'!C278</f>
        <v>0</v>
      </c>
      <c r="N275" s="353">
        <f>'План НП'!D278</f>
        <v>0</v>
      </c>
      <c r="O275" s="341">
        <f>'План НП'!Y278</f>
        <v>0</v>
      </c>
      <c r="P275" s="325" t="str">
        <f>'Основні дані'!$B$1</f>
        <v>Е-420с</v>
      </c>
    </row>
    <row r="276" spans="1:16" s="160" customFormat="1" ht="15.75">
      <c r="A276" s="342" t="str">
        <f>'План НП'!A279</f>
        <v>ВБ7.14</v>
      </c>
      <c r="B276" s="364">
        <f>'План НП'!B279</f>
        <v>0</v>
      </c>
      <c r="C276" s="337">
        <f>'План НП'!F279</f>
        <v>0</v>
      </c>
      <c r="D276" s="337">
        <f>'План НП'!G279</f>
        <v>0</v>
      </c>
      <c r="E276" s="343"/>
      <c r="F276" s="344"/>
      <c r="G276" s="344"/>
      <c r="H276" s="344"/>
      <c r="I276" s="344"/>
      <c r="J276" s="344"/>
      <c r="K276" s="344"/>
      <c r="L276" s="345"/>
      <c r="M276" s="354">
        <f>'План НП'!C279</f>
        <v>0</v>
      </c>
      <c r="N276" s="353">
        <f>'План НП'!D279</f>
        <v>0</v>
      </c>
      <c r="O276" s="341">
        <f>'План НП'!Y279</f>
        <v>0</v>
      </c>
      <c r="P276" s="325" t="str">
        <f>'Основні дані'!$B$1</f>
        <v>Е-420с</v>
      </c>
    </row>
    <row r="277" spans="1:16" s="160" customFormat="1" ht="15.75">
      <c r="A277" s="342" t="str">
        <f>'План НП'!A280</f>
        <v>ВБ7.15</v>
      </c>
      <c r="B277" s="364">
        <f>'План НП'!B280</f>
        <v>0</v>
      </c>
      <c r="C277" s="337">
        <f>'План НП'!F280</f>
        <v>0</v>
      </c>
      <c r="D277" s="337">
        <f>'План НП'!G280</f>
        <v>0</v>
      </c>
      <c r="E277" s="343"/>
      <c r="F277" s="344"/>
      <c r="G277" s="344"/>
      <c r="H277" s="344"/>
      <c r="I277" s="344"/>
      <c r="J277" s="344"/>
      <c r="K277" s="344"/>
      <c r="L277" s="345"/>
      <c r="M277" s="354">
        <f>'План НП'!C280</f>
        <v>0</v>
      </c>
      <c r="N277" s="353">
        <f>'План НП'!D280</f>
        <v>0</v>
      </c>
      <c r="O277" s="341">
        <f>'План НП'!Y280</f>
        <v>0</v>
      </c>
      <c r="P277" s="325" t="str">
        <f>'Основні дані'!$B$1</f>
        <v>Е-420с</v>
      </c>
    </row>
    <row r="278" spans="1:16" s="160" customFormat="1" ht="15.75">
      <c r="A278" s="342" t="str">
        <f>'План НП'!A281</f>
        <v>ВБ7.16</v>
      </c>
      <c r="B278" s="364">
        <f>'План НП'!B281</f>
        <v>0</v>
      </c>
      <c r="C278" s="337">
        <f>'План НП'!F281</f>
        <v>0</v>
      </c>
      <c r="D278" s="337">
        <f>'План НП'!G281</f>
        <v>0</v>
      </c>
      <c r="E278" s="343"/>
      <c r="F278" s="344"/>
      <c r="G278" s="344"/>
      <c r="H278" s="344"/>
      <c r="I278" s="344"/>
      <c r="J278" s="344"/>
      <c r="K278" s="344"/>
      <c r="L278" s="345"/>
      <c r="M278" s="354">
        <f>'План НП'!C281</f>
        <v>0</v>
      </c>
      <c r="N278" s="353">
        <f>'План НП'!D281</f>
        <v>0</v>
      </c>
      <c r="O278" s="341">
        <f>'План НП'!Y281</f>
        <v>0</v>
      </c>
      <c r="P278" s="325" t="str">
        <f>'Основні дані'!$B$1</f>
        <v>Е-420с</v>
      </c>
    </row>
    <row r="279" spans="1:16" s="160" customFormat="1" ht="15.75">
      <c r="A279" s="342" t="str">
        <f>'План НП'!A282</f>
        <v>ВБ7.17</v>
      </c>
      <c r="B279" s="364">
        <f>'План НП'!B282</f>
        <v>0</v>
      </c>
      <c r="C279" s="337">
        <f>'План НП'!F282</f>
        <v>0</v>
      </c>
      <c r="D279" s="337">
        <f>'План НП'!G282</f>
        <v>0</v>
      </c>
      <c r="E279" s="343"/>
      <c r="F279" s="344"/>
      <c r="G279" s="344"/>
      <c r="H279" s="344"/>
      <c r="I279" s="344"/>
      <c r="J279" s="344"/>
      <c r="K279" s="344"/>
      <c r="L279" s="345"/>
      <c r="M279" s="354">
        <f>'План НП'!C282</f>
        <v>0</v>
      </c>
      <c r="N279" s="353">
        <f>'План НП'!D282</f>
        <v>0</v>
      </c>
      <c r="O279" s="341">
        <f>'План НП'!Y282</f>
        <v>0</v>
      </c>
      <c r="P279" s="325" t="str">
        <f>'Основні дані'!$B$1</f>
        <v>Е-420с</v>
      </c>
    </row>
    <row r="280" spans="1:16" s="160" customFormat="1" ht="15.75">
      <c r="A280" s="342" t="str">
        <f>'План НП'!A283</f>
        <v>ВБ7.18</v>
      </c>
      <c r="B280" s="364">
        <f>'План НП'!B283</f>
        <v>0</v>
      </c>
      <c r="C280" s="337">
        <f>'План НП'!F283</f>
        <v>0</v>
      </c>
      <c r="D280" s="337">
        <f>'План НП'!G283</f>
        <v>0</v>
      </c>
      <c r="E280" s="343"/>
      <c r="F280" s="344"/>
      <c r="G280" s="344"/>
      <c r="H280" s="344"/>
      <c r="I280" s="344"/>
      <c r="J280" s="344"/>
      <c r="K280" s="344"/>
      <c r="L280" s="345"/>
      <c r="M280" s="354">
        <f>'План НП'!C283</f>
        <v>0</v>
      </c>
      <c r="N280" s="353">
        <f>'План НП'!D283</f>
        <v>0</v>
      </c>
      <c r="O280" s="341">
        <f>'План НП'!Y283</f>
        <v>0</v>
      </c>
      <c r="P280" s="325" t="str">
        <f>'Основні дані'!$B$1</f>
        <v>Е-420с</v>
      </c>
    </row>
    <row r="281" spans="1:16" s="160" customFormat="1" ht="15.75">
      <c r="A281" s="342" t="str">
        <f>'План НП'!A284</f>
        <v>ВБ7.19</v>
      </c>
      <c r="B281" s="364">
        <f>'План НП'!B284</f>
        <v>0</v>
      </c>
      <c r="C281" s="337">
        <f>'План НП'!F284</f>
        <v>0</v>
      </c>
      <c r="D281" s="337">
        <f>'План НП'!G284</f>
        <v>0</v>
      </c>
      <c r="E281" s="343"/>
      <c r="F281" s="344"/>
      <c r="G281" s="344"/>
      <c r="H281" s="344"/>
      <c r="I281" s="344"/>
      <c r="J281" s="344"/>
      <c r="K281" s="344"/>
      <c r="L281" s="345"/>
      <c r="M281" s="354">
        <f>'План НП'!C284</f>
        <v>0</v>
      </c>
      <c r="N281" s="353">
        <f>'План НП'!D284</f>
        <v>0</v>
      </c>
      <c r="O281" s="341">
        <f>'План НП'!Y284</f>
        <v>0</v>
      </c>
      <c r="P281" s="325" t="str">
        <f>'Основні дані'!$B$1</f>
        <v>Е-420с</v>
      </c>
    </row>
    <row r="282" spans="1:16" s="160" customFormat="1" ht="15.75">
      <c r="A282" s="342" t="str">
        <f>'План НП'!A285</f>
        <v>ВБ7.20</v>
      </c>
      <c r="B282" s="364">
        <f>'План НП'!B285</f>
        <v>0</v>
      </c>
      <c r="C282" s="337">
        <f>'План НП'!F285</f>
        <v>0</v>
      </c>
      <c r="D282" s="337">
        <f>'План НП'!G285</f>
        <v>0</v>
      </c>
      <c r="E282" s="343"/>
      <c r="F282" s="344"/>
      <c r="G282" s="344"/>
      <c r="H282" s="344"/>
      <c r="I282" s="344"/>
      <c r="J282" s="344"/>
      <c r="K282" s="344"/>
      <c r="L282" s="345"/>
      <c r="M282" s="354">
        <f>'План НП'!C285</f>
        <v>0</v>
      </c>
      <c r="N282" s="353">
        <f>'План НП'!D285</f>
        <v>0</v>
      </c>
      <c r="O282" s="341">
        <f>'План НП'!Y285</f>
        <v>0</v>
      </c>
      <c r="P282" s="325" t="str">
        <f>'Основні дані'!$B$1</f>
        <v>Е-420с</v>
      </c>
    </row>
    <row r="283" spans="1:16" s="160" customFormat="1" ht="15.75">
      <c r="A283" s="342" t="str">
        <f>'План НП'!A286</f>
        <v>ВБ7.21</v>
      </c>
      <c r="B283" s="364">
        <f>'План НП'!B286</f>
        <v>0</v>
      </c>
      <c r="C283" s="337">
        <f>'План НП'!F286</f>
        <v>0</v>
      </c>
      <c r="D283" s="337">
        <f>'План НП'!G286</f>
        <v>0</v>
      </c>
      <c r="E283" s="343"/>
      <c r="F283" s="344"/>
      <c r="G283" s="344"/>
      <c r="H283" s="344"/>
      <c r="I283" s="344"/>
      <c r="J283" s="344"/>
      <c r="K283" s="344"/>
      <c r="L283" s="345"/>
      <c r="M283" s="354">
        <f>'План НП'!C286</f>
        <v>0</v>
      </c>
      <c r="N283" s="353">
        <f>'План НП'!D286</f>
        <v>0</v>
      </c>
      <c r="O283" s="341">
        <f>'План НП'!Y286</f>
        <v>0</v>
      </c>
      <c r="P283" s="325" t="str">
        <f>'Основні дані'!$B$1</f>
        <v>Е-420с</v>
      </c>
    </row>
    <row r="284" spans="1:16" s="160" customFormat="1" ht="15.75">
      <c r="A284" s="342" t="str">
        <f>'План НП'!A287</f>
        <v>ВБ7.22</v>
      </c>
      <c r="B284" s="364">
        <f>'План НП'!B287</f>
        <v>0</v>
      </c>
      <c r="C284" s="337">
        <f>'План НП'!F287</f>
        <v>0</v>
      </c>
      <c r="D284" s="337">
        <f>'План НП'!G287</f>
        <v>0</v>
      </c>
      <c r="E284" s="343"/>
      <c r="F284" s="344"/>
      <c r="G284" s="344"/>
      <c r="H284" s="344"/>
      <c r="I284" s="344"/>
      <c r="J284" s="344"/>
      <c r="K284" s="344"/>
      <c r="L284" s="345"/>
      <c r="M284" s="354">
        <f>'План НП'!C287</f>
        <v>0</v>
      </c>
      <c r="N284" s="353">
        <f>'План НП'!D287</f>
        <v>0</v>
      </c>
      <c r="O284" s="341">
        <f>'План НП'!Y287</f>
        <v>0</v>
      </c>
      <c r="P284" s="325" t="str">
        <f>'Основні дані'!$B$1</f>
        <v>Е-420с</v>
      </c>
    </row>
    <row r="285" spans="1:16" s="160" customFormat="1" ht="15.75">
      <c r="A285" s="342" t="str">
        <f>'План НП'!A288</f>
        <v>ВБ7.23</v>
      </c>
      <c r="B285" s="364">
        <f>'План НП'!B288</f>
        <v>0</v>
      </c>
      <c r="C285" s="337">
        <f>'План НП'!F288</f>
        <v>0</v>
      </c>
      <c r="D285" s="337">
        <f>'План НП'!G288</f>
        <v>0</v>
      </c>
      <c r="E285" s="343"/>
      <c r="F285" s="344"/>
      <c r="G285" s="344"/>
      <c r="H285" s="344"/>
      <c r="I285" s="344"/>
      <c r="J285" s="344"/>
      <c r="K285" s="344"/>
      <c r="L285" s="345"/>
      <c r="M285" s="354">
        <f>'План НП'!C288</f>
        <v>0</v>
      </c>
      <c r="N285" s="353">
        <f>'План НП'!D288</f>
        <v>0</v>
      </c>
      <c r="O285" s="341">
        <f>'План НП'!Y288</f>
        <v>0</v>
      </c>
      <c r="P285" s="325" t="str">
        <f>'Основні дані'!$B$1</f>
        <v>Е-420с</v>
      </c>
    </row>
    <row r="286" spans="1:16" s="160" customFormat="1" ht="15.75">
      <c r="A286" s="342" t="str">
        <f>'План НП'!A289</f>
        <v>ВБ7.24</v>
      </c>
      <c r="B286" s="364">
        <f>'План НП'!B289</f>
        <v>0</v>
      </c>
      <c r="C286" s="337">
        <f>'План НП'!F289</f>
        <v>0</v>
      </c>
      <c r="D286" s="337">
        <f>'План НП'!G289</f>
        <v>0</v>
      </c>
      <c r="E286" s="343"/>
      <c r="F286" s="344"/>
      <c r="G286" s="344"/>
      <c r="H286" s="344"/>
      <c r="I286" s="344"/>
      <c r="J286" s="344"/>
      <c r="K286" s="344"/>
      <c r="L286" s="345"/>
      <c r="M286" s="354">
        <f>'План НП'!C289</f>
        <v>0</v>
      </c>
      <c r="N286" s="353">
        <f>'План НП'!D289</f>
        <v>0</v>
      </c>
      <c r="O286" s="341">
        <f>'План НП'!Y289</f>
        <v>0</v>
      </c>
      <c r="P286" s="325" t="str">
        <f>'Основні дані'!$B$1</f>
        <v>Е-420с</v>
      </c>
    </row>
    <row r="287" spans="1:16" s="160" customFormat="1" ht="15.75">
      <c r="A287" s="342" t="str">
        <f>'План НП'!A290</f>
        <v>ВБ7.25</v>
      </c>
      <c r="B287" s="364">
        <f>'План НП'!B290</f>
        <v>0</v>
      </c>
      <c r="C287" s="337">
        <f>'План НП'!F290</f>
        <v>0</v>
      </c>
      <c r="D287" s="337">
        <f>'План НП'!G290</f>
        <v>0</v>
      </c>
      <c r="E287" s="343"/>
      <c r="F287" s="344"/>
      <c r="G287" s="344"/>
      <c r="H287" s="344"/>
      <c r="I287" s="344"/>
      <c r="J287" s="344"/>
      <c r="K287" s="344"/>
      <c r="L287" s="345"/>
      <c r="M287" s="354">
        <f>'План НП'!C290</f>
        <v>0</v>
      </c>
      <c r="N287" s="353">
        <f>'План НП'!D290</f>
        <v>0</v>
      </c>
      <c r="O287" s="341">
        <f>'План НП'!Y290</f>
        <v>0</v>
      </c>
      <c r="P287" s="325" t="str">
        <f>'Основні дані'!$B$1</f>
        <v>Е-420с</v>
      </c>
    </row>
    <row r="288" spans="1:16" s="160" customFormat="1" ht="15.75">
      <c r="A288" s="342">
        <f>'План НП'!A291</f>
        <v>0</v>
      </c>
      <c r="B288" s="525" t="str">
        <f>'План НП'!B291</f>
        <v>Практика</v>
      </c>
      <c r="C288" s="337">
        <f>'План НП'!F291</f>
        <v>6</v>
      </c>
      <c r="D288" s="337">
        <f>'План НП'!G291</f>
        <v>180</v>
      </c>
      <c r="E288" s="343"/>
      <c r="F288" s="344"/>
      <c r="G288" s="344"/>
      <c r="H288" s="344"/>
      <c r="I288" s="344"/>
      <c r="J288" s="344"/>
      <c r="K288" s="344"/>
      <c r="L288" s="345"/>
      <c r="M288" s="354">
        <f>'План НП'!C291</f>
        <v>0</v>
      </c>
      <c r="N288" s="353" t="str">
        <f>'План НП'!D291</f>
        <v>6</v>
      </c>
      <c r="O288" s="341">
        <f>'План НП'!Y291</f>
        <v>0</v>
      </c>
      <c r="P288" s="325" t="str">
        <f>'Основні дані'!$B$1</f>
        <v>Е-420с</v>
      </c>
    </row>
    <row r="289" spans="1:16" s="160" customFormat="1" ht="15.75">
      <c r="A289" s="342">
        <f>'План НП'!A292</f>
        <v>0</v>
      </c>
      <c r="B289" s="525" t="str">
        <f>'План НП'!B292</f>
        <v>Атестація</v>
      </c>
      <c r="C289" s="337">
        <f>'План НП'!F292</f>
        <v>6</v>
      </c>
      <c r="D289" s="337">
        <f>'План НП'!G292</f>
        <v>180</v>
      </c>
      <c r="E289" s="343"/>
      <c r="F289" s="344"/>
      <c r="G289" s="344"/>
      <c r="H289" s="344"/>
      <c r="I289" s="344"/>
      <c r="J289" s="344"/>
      <c r="K289" s="344"/>
      <c r="L289" s="345"/>
      <c r="M289" s="354">
        <f>'План НП'!C292</f>
        <v>0</v>
      </c>
      <c r="N289" s="353">
        <f>'План НП'!D292</f>
        <v>0</v>
      </c>
      <c r="O289" s="341">
        <f>'План НП'!Y292</f>
        <v>0</v>
      </c>
      <c r="P289" s="325" t="str">
        <f>'Основні дані'!$B$1</f>
        <v>Е-420с</v>
      </c>
    </row>
    <row r="290" spans="1:16" s="160" customFormat="1" ht="15.75">
      <c r="A290" s="507" t="str">
        <f>'План НП'!A293</f>
        <v>3.1.8</v>
      </c>
      <c r="B290" s="508" t="str">
        <f>'План НП'!B293</f>
        <v>Блок дисциплін 08 "Назва блоку"</v>
      </c>
      <c r="C290" s="509">
        <f>'План НП'!F293</f>
        <v>12</v>
      </c>
      <c r="D290" s="509">
        <f>'План НП'!G293</f>
        <v>360</v>
      </c>
      <c r="E290" s="510"/>
      <c r="F290" s="511"/>
      <c r="G290" s="511"/>
      <c r="H290" s="511"/>
      <c r="I290" s="511"/>
      <c r="J290" s="511"/>
      <c r="K290" s="511"/>
      <c r="L290" s="512"/>
      <c r="M290" s="513"/>
      <c r="N290" s="514"/>
      <c r="O290" s="341">
        <f>'План НП'!Y293</f>
        <v>0</v>
      </c>
      <c r="P290" s="325" t="str">
        <f>'Основні дані'!$B$1</f>
        <v>Е-420с</v>
      </c>
    </row>
    <row r="291" spans="1:16" s="160" customFormat="1" ht="15.75">
      <c r="A291" s="336" t="str">
        <f>'План НП'!A294</f>
        <v>ВБ8.1</v>
      </c>
      <c r="B291" s="364">
        <f>'План НП'!B294</f>
        <v>0</v>
      </c>
      <c r="C291" s="337">
        <f>'План НП'!F294</f>
        <v>0</v>
      </c>
      <c r="D291" s="337">
        <f>'План НП'!G294</f>
        <v>0</v>
      </c>
      <c r="E291" s="338"/>
      <c r="F291" s="339"/>
      <c r="G291" s="339"/>
      <c r="H291" s="339"/>
      <c r="I291" s="339"/>
      <c r="J291" s="339"/>
      <c r="K291" s="339"/>
      <c r="L291" s="340"/>
      <c r="M291" s="354">
        <f>'План НП'!C294</f>
        <v>0</v>
      </c>
      <c r="N291" s="353">
        <f>'План НП'!D294</f>
        <v>0</v>
      </c>
      <c r="O291" s="341">
        <f>'План НП'!Y294</f>
        <v>0</v>
      </c>
      <c r="P291" s="325" t="str">
        <f>'Основні дані'!$B$1</f>
        <v>Е-420с</v>
      </c>
    </row>
    <row r="292" spans="1:16" s="160" customFormat="1" ht="15.75">
      <c r="A292" s="342" t="str">
        <f>'План НП'!A295</f>
        <v>ВБ8.2</v>
      </c>
      <c r="B292" s="364">
        <f>'План НП'!B295</f>
        <v>0</v>
      </c>
      <c r="C292" s="337">
        <f>'План НП'!F295</f>
        <v>0</v>
      </c>
      <c r="D292" s="337">
        <f>'План НП'!G295</f>
        <v>0</v>
      </c>
      <c r="E292" s="343"/>
      <c r="F292" s="344"/>
      <c r="G292" s="344"/>
      <c r="H292" s="344"/>
      <c r="I292" s="344"/>
      <c r="J292" s="344"/>
      <c r="K292" s="344"/>
      <c r="L292" s="345"/>
      <c r="M292" s="354">
        <f>'План НП'!C295</f>
        <v>0</v>
      </c>
      <c r="N292" s="353">
        <f>'План НП'!D295</f>
        <v>0</v>
      </c>
      <c r="O292" s="341">
        <f>'План НП'!Y295</f>
        <v>0</v>
      </c>
      <c r="P292" s="325" t="str">
        <f>'Основні дані'!$B$1</f>
        <v>Е-420с</v>
      </c>
    </row>
    <row r="293" spans="1:16" s="160" customFormat="1" ht="15.75">
      <c r="A293" s="342" t="str">
        <f>'План НП'!A296</f>
        <v>ВБ8.3</v>
      </c>
      <c r="B293" s="364">
        <f>'План НП'!B296</f>
        <v>0</v>
      </c>
      <c r="C293" s="337">
        <f>'План НП'!F296</f>
        <v>0</v>
      </c>
      <c r="D293" s="337">
        <f>'План НП'!G296</f>
        <v>0</v>
      </c>
      <c r="E293" s="343"/>
      <c r="F293" s="344"/>
      <c r="G293" s="344"/>
      <c r="H293" s="344"/>
      <c r="I293" s="344"/>
      <c r="J293" s="344"/>
      <c r="K293" s="344"/>
      <c r="L293" s="345"/>
      <c r="M293" s="354">
        <f>'План НП'!C296</f>
        <v>0</v>
      </c>
      <c r="N293" s="353">
        <f>'План НП'!D296</f>
        <v>0</v>
      </c>
      <c r="O293" s="341">
        <f>'План НП'!Y296</f>
        <v>0</v>
      </c>
      <c r="P293" s="325" t="str">
        <f>'Основні дані'!$B$1</f>
        <v>Е-420с</v>
      </c>
    </row>
    <row r="294" spans="1:16" s="160" customFormat="1" ht="15.75">
      <c r="A294" s="342" t="str">
        <f>'План НП'!A297</f>
        <v>ВБ8.4</v>
      </c>
      <c r="B294" s="364">
        <f>'План НП'!B297</f>
        <v>0</v>
      </c>
      <c r="C294" s="337">
        <f>'План НП'!F297</f>
        <v>0</v>
      </c>
      <c r="D294" s="337">
        <f>'План НП'!G297</f>
        <v>0</v>
      </c>
      <c r="E294" s="343"/>
      <c r="F294" s="344"/>
      <c r="G294" s="344"/>
      <c r="H294" s="344"/>
      <c r="I294" s="344"/>
      <c r="J294" s="344"/>
      <c r="K294" s="344"/>
      <c r="L294" s="345"/>
      <c r="M294" s="354">
        <f>'План НП'!C297</f>
        <v>0</v>
      </c>
      <c r="N294" s="353">
        <f>'План НП'!D297</f>
        <v>0</v>
      </c>
      <c r="O294" s="341">
        <f>'План НП'!Y297</f>
        <v>0</v>
      </c>
      <c r="P294" s="325" t="str">
        <f>'Основні дані'!$B$1</f>
        <v>Е-420с</v>
      </c>
    </row>
    <row r="295" spans="1:16" s="160" customFormat="1" ht="15.75">
      <c r="A295" s="342" t="str">
        <f>'План НП'!A298</f>
        <v>ВБ8.5</v>
      </c>
      <c r="B295" s="364">
        <f>'План НП'!B298</f>
        <v>0</v>
      </c>
      <c r="C295" s="337">
        <f>'План НП'!F298</f>
        <v>0</v>
      </c>
      <c r="D295" s="337">
        <f>'План НП'!G298</f>
        <v>0</v>
      </c>
      <c r="E295" s="343"/>
      <c r="F295" s="344"/>
      <c r="G295" s="344"/>
      <c r="H295" s="344"/>
      <c r="I295" s="344"/>
      <c r="J295" s="344"/>
      <c r="K295" s="344"/>
      <c r="L295" s="345"/>
      <c r="M295" s="354">
        <f>'План НП'!C298</f>
        <v>0</v>
      </c>
      <c r="N295" s="353">
        <f>'План НП'!D298</f>
        <v>0</v>
      </c>
      <c r="O295" s="341">
        <f>'План НП'!Y298</f>
        <v>0</v>
      </c>
      <c r="P295" s="325" t="str">
        <f>'Основні дані'!$B$1</f>
        <v>Е-420с</v>
      </c>
    </row>
    <row r="296" spans="1:16" s="160" customFormat="1" ht="15.75">
      <c r="A296" s="342" t="str">
        <f>'План НП'!A299</f>
        <v>ВБ8.6</v>
      </c>
      <c r="B296" s="364">
        <f>'План НП'!B299</f>
        <v>0</v>
      </c>
      <c r="C296" s="337">
        <f>'План НП'!F299</f>
        <v>0</v>
      </c>
      <c r="D296" s="337">
        <f>'План НП'!G299</f>
        <v>0</v>
      </c>
      <c r="E296" s="343"/>
      <c r="F296" s="344"/>
      <c r="G296" s="344"/>
      <c r="H296" s="344"/>
      <c r="I296" s="344"/>
      <c r="J296" s="344"/>
      <c r="K296" s="344"/>
      <c r="L296" s="345"/>
      <c r="M296" s="354">
        <f>'План НП'!C299</f>
        <v>0</v>
      </c>
      <c r="N296" s="353">
        <f>'План НП'!D299</f>
        <v>0</v>
      </c>
      <c r="O296" s="341">
        <f>'План НП'!Y299</f>
        <v>0</v>
      </c>
      <c r="P296" s="325" t="str">
        <f>'Основні дані'!$B$1</f>
        <v>Е-420с</v>
      </c>
    </row>
    <row r="297" spans="1:16" s="160" customFormat="1" ht="15.75">
      <c r="A297" s="342" t="str">
        <f>'План НП'!A300</f>
        <v>ВБ8.7</v>
      </c>
      <c r="B297" s="364">
        <f>'План НП'!B300</f>
        <v>0</v>
      </c>
      <c r="C297" s="337">
        <f>'План НП'!F300</f>
        <v>0</v>
      </c>
      <c r="D297" s="337">
        <f>'План НП'!G300</f>
        <v>0</v>
      </c>
      <c r="E297" s="343"/>
      <c r="F297" s="344"/>
      <c r="G297" s="344"/>
      <c r="H297" s="344"/>
      <c r="I297" s="344"/>
      <c r="J297" s="344"/>
      <c r="K297" s="344"/>
      <c r="L297" s="345"/>
      <c r="M297" s="354">
        <f>'План НП'!C300</f>
        <v>0</v>
      </c>
      <c r="N297" s="353">
        <f>'План НП'!D300</f>
        <v>0</v>
      </c>
      <c r="O297" s="341">
        <f>'План НП'!Y300</f>
        <v>0</v>
      </c>
      <c r="P297" s="325" t="str">
        <f>'Основні дані'!$B$1</f>
        <v>Е-420с</v>
      </c>
    </row>
    <row r="298" spans="1:16" s="160" customFormat="1" ht="15.75">
      <c r="A298" s="342" t="str">
        <f>'План НП'!A301</f>
        <v>ВБ8.8</v>
      </c>
      <c r="B298" s="364">
        <f>'План НП'!B301</f>
        <v>0</v>
      </c>
      <c r="C298" s="337">
        <f>'План НП'!F301</f>
        <v>0</v>
      </c>
      <c r="D298" s="337">
        <f>'План НП'!G301</f>
        <v>0</v>
      </c>
      <c r="E298" s="343"/>
      <c r="F298" s="344"/>
      <c r="G298" s="344"/>
      <c r="H298" s="344"/>
      <c r="I298" s="344"/>
      <c r="J298" s="344"/>
      <c r="K298" s="344"/>
      <c r="L298" s="345"/>
      <c r="M298" s="354">
        <f>'План НП'!C301</f>
        <v>0</v>
      </c>
      <c r="N298" s="353">
        <f>'План НП'!D301</f>
        <v>0</v>
      </c>
      <c r="O298" s="341">
        <f>'План НП'!Y301</f>
        <v>0</v>
      </c>
      <c r="P298" s="325" t="str">
        <f>'Основні дані'!$B$1</f>
        <v>Е-420с</v>
      </c>
    </row>
    <row r="299" spans="1:16" s="160" customFormat="1" ht="15.75">
      <c r="A299" s="342" t="str">
        <f>'План НП'!A302</f>
        <v>ВБ8.9</v>
      </c>
      <c r="B299" s="364">
        <f>'План НП'!B302</f>
        <v>0</v>
      </c>
      <c r="C299" s="337">
        <f>'План НП'!F302</f>
        <v>0</v>
      </c>
      <c r="D299" s="337">
        <f>'План НП'!G302</f>
        <v>0</v>
      </c>
      <c r="E299" s="343"/>
      <c r="F299" s="344"/>
      <c r="G299" s="344"/>
      <c r="H299" s="344"/>
      <c r="I299" s="344"/>
      <c r="J299" s="344"/>
      <c r="K299" s="344"/>
      <c r="L299" s="345"/>
      <c r="M299" s="354">
        <f>'План НП'!C302</f>
        <v>0</v>
      </c>
      <c r="N299" s="353">
        <f>'План НП'!D302</f>
        <v>0</v>
      </c>
      <c r="O299" s="341">
        <f>'План НП'!Y302</f>
        <v>0</v>
      </c>
      <c r="P299" s="325" t="str">
        <f>'Основні дані'!$B$1</f>
        <v>Е-420с</v>
      </c>
    </row>
    <row r="300" spans="1:16" s="160" customFormat="1" ht="15.75">
      <c r="A300" s="342" t="str">
        <f>'План НП'!A303</f>
        <v>ВБ8.10</v>
      </c>
      <c r="B300" s="364">
        <f>'План НП'!B303</f>
        <v>0</v>
      </c>
      <c r="C300" s="337">
        <f>'План НП'!F303</f>
        <v>0</v>
      </c>
      <c r="D300" s="337">
        <f>'План НП'!G303</f>
        <v>0</v>
      </c>
      <c r="E300" s="343"/>
      <c r="F300" s="344"/>
      <c r="G300" s="344"/>
      <c r="H300" s="344"/>
      <c r="I300" s="344"/>
      <c r="J300" s="344"/>
      <c r="K300" s="344"/>
      <c r="L300" s="345"/>
      <c r="M300" s="354">
        <f>'План НП'!C303</f>
        <v>0</v>
      </c>
      <c r="N300" s="353">
        <f>'План НП'!D303</f>
        <v>0</v>
      </c>
      <c r="O300" s="341">
        <f>'План НП'!Y303</f>
        <v>0</v>
      </c>
      <c r="P300" s="325" t="str">
        <f>'Основні дані'!$B$1</f>
        <v>Е-420с</v>
      </c>
    </row>
    <row r="301" spans="1:16" s="160" customFormat="1" ht="15.75">
      <c r="A301" s="342" t="str">
        <f>'План НП'!A304</f>
        <v>ВБ8.11</v>
      </c>
      <c r="B301" s="364">
        <f>'План НП'!B304</f>
        <v>0</v>
      </c>
      <c r="C301" s="337">
        <f>'План НП'!F304</f>
        <v>0</v>
      </c>
      <c r="D301" s="337">
        <f>'План НП'!G304</f>
        <v>0</v>
      </c>
      <c r="E301" s="343"/>
      <c r="F301" s="344"/>
      <c r="G301" s="344"/>
      <c r="H301" s="344"/>
      <c r="I301" s="344"/>
      <c r="J301" s="344"/>
      <c r="K301" s="344"/>
      <c r="L301" s="345"/>
      <c r="M301" s="354">
        <f>'План НП'!C304</f>
        <v>0</v>
      </c>
      <c r="N301" s="353">
        <f>'План НП'!D304</f>
        <v>0</v>
      </c>
      <c r="O301" s="341">
        <f>'План НП'!Y304</f>
        <v>0</v>
      </c>
      <c r="P301" s="325" t="str">
        <f>'Основні дані'!$B$1</f>
        <v>Е-420с</v>
      </c>
    </row>
    <row r="302" spans="1:16" s="160" customFormat="1" ht="15.75">
      <c r="A302" s="342" t="str">
        <f>'План НП'!A305</f>
        <v>ВБ8.12</v>
      </c>
      <c r="B302" s="364">
        <f>'План НП'!B305</f>
        <v>0</v>
      </c>
      <c r="C302" s="337">
        <f>'План НП'!F305</f>
        <v>0</v>
      </c>
      <c r="D302" s="337">
        <f>'План НП'!G305</f>
        <v>0</v>
      </c>
      <c r="E302" s="343"/>
      <c r="F302" s="344"/>
      <c r="G302" s="344"/>
      <c r="H302" s="344"/>
      <c r="I302" s="344"/>
      <c r="J302" s="344"/>
      <c r="K302" s="344"/>
      <c r="L302" s="345"/>
      <c r="M302" s="354">
        <f>'План НП'!C305</f>
        <v>0</v>
      </c>
      <c r="N302" s="353">
        <f>'План НП'!D305</f>
        <v>0</v>
      </c>
      <c r="O302" s="341">
        <f>'План НП'!Y305</f>
        <v>0</v>
      </c>
      <c r="P302" s="325" t="str">
        <f>'Основні дані'!$B$1</f>
        <v>Е-420с</v>
      </c>
    </row>
    <row r="303" spans="1:16" s="160" customFormat="1" ht="15.75">
      <c r="A303" s="342" t="str">
        <f>'План НП'!A306</f>
        <v>ВБ8.13</v>
      </c>
      <c r="B303" s="364">
        <f>'План НП'!B306</f>
        <v>0</v>
      </c>
      <c r="C303" s="337">
        <f>'План НП'!F306</f>
        <v>0</v>
      </c>
      <c r="D303" s="337">
        <f>'План НП'!G306</f>
        <v>0</v>
      </c>
      <c r="E303" s="343"/>
      <c r="F303" s="344"/>
      <c r="G303" s="344"/>
      <c r="H303" s="344"/>
      <c r="I303" s="344"/>
      <c r="J303" s="344"/>
      <c r="K303" s="344"/>
      <c r="L303" s="345"/>
      <c r="M303" s="354">
        <f>'План НП'!C306</f>
        <v>0</v>
      </c>
      <c r="N303" s="353">
        <f>'План НП'!D306</f>
        <v>0</v>
      </c>
      <c r="O303" s="341">
        <f>'План НП'!Y306</f>
        <v>0</v>
      </c>
      <c r="P303" s="325" t="str">
        <f>'Основні дані'!$B$1</f>
        <v>Е-420с</v>
      </c>
    </row>
    <row r="304" spans="1:16" s="160" customFormat="1" ht="15.75">
      <c r="A304" s="342" t="str">
        <f>'План НП'!A307</f>
        <v>ВБ8.14</v>
      </c>
      <c r="B304" s="364">
        <f>'План НП'!B307</f>
        <v>0</v>
      </c>
      <c r="C304" s="337">
        <f>'План НП'!F307</f>
        <v>0</v>
      </c>
      <c r="D304" s="337">
        <f>'План НП'!G307</f>
        <v>0</v>
      </c>
      <c r="E304" s="343"/>
      <c r="F304" s="344"/>
      <c r="G304" s="344"/>
      <c r="H304" s="344"/>
      <c r="I304" s="344"/>
      <c r="J304" s="344"/>
      <c r="K304" s="344"/>
      <c r="L304" s="345"/>
      <c r="M304" s="354">
        <f>'План НП'!C307</f>
        <v>0</v>
      </c>
      <c r="N304" s="353">
        <f>'План НП'!D307</f>
        <v>0</v>
      </c>
      <c r="O304" s="341">
        <f>'План НП'!Y307</f>
        <v>0</v>
      </c>
      <c r="P304" s="325" t="str">
        <f>'Основні дані'!$B$1</f>
        <v>Е-420с</v>
      </c>
    </row>
    <row r="305" spans="1:16" s="160" customFormat="1" ht="15.75">
      <c r="A305" s="342" t="str">
        <f>'План НП'!A308</f>
        <v>ВБ8.15</v>
      </c>
      <c r="B305" s="364">
        <f>'План НП'!B308</f>
        <v>0</v>
      </c>
      <c r="C305" s="337">
        <f>'План НП'!F308</f>
        <v>0</v>
      </c>
      <c r="D305" s="337">
        <f>'План НП'!G308</f>
        <v>0</v>
      </c>
      <c r="E305" s="343"/>
      <c r="F305" s="344"/>
      <c r="G305" s="344"/>
      <c r="H305" s="344"/>
      <c r="I305" s="344"/>
      <c r="J305" s="344"/>
      <c r="K305" s="344"/>
      <c r="L305" s="345"/>
      <c r="M305" s="354">
        <f>'План НП'!C308</f>
        <v>0</v>
      </c>
      <c r="N305" s="353">
        <f>'План НП'!D308</f>
        <v>0</v>
      </c>
      <c r="O305" s="341">
        <f>'План НП'!Y308</f>
        <v>0</v>
      </c>
      <c r="P305" s="325" t="str">
        <f>'Основні дані'!$B$1</f>
        <v>Е-420с</v>
      </c>
    </row>
    <row r="306" spans="1:16" s="160" customFormat="1" ht="15.75">
      <c r="A306" s="342" t="str">
        <f>'План НП'!A309</f>
        <v>ВБ8.16</v>
      </c>
      <c r="B306" s="364">
        <f>'План НП'!B309</f>
        <v>0</v>
      </c>
      <c r="C306" s="337">
        <f>'План НП'!F309</f>
        <v>0</v>
      </c>
      <c r="D306" s="337">
        <f>'План НП'!G309</f>
        <v>0</v>
      </c>
      <c r="E306" s="343"/>
      <c r="F306" s="344"/>
      <c r="G306" s="344"/>
      <c r="H306" s="344"/>
      <c r="I306" s="344"/>
      <c r="J306" s="344"/>
      <c r="K306" s="344"/>
      <c r="L306" s="345"/>
      <c r="M306" s="354">
        <f>'План НП'!C309</f>
        <v>0</v>
      </c>
      <c r="N306" s="353">
        <f>'План НП'!D309</f>
        <v>0</v>
      </c>
      <c r="O306" s="341">
        <f>'План НП'!Y309</f>
        <v>0</v>
      </c>
      <c r="P306" s="325" t="str">
        <f>'Основні дані'!$B$1</f>
        <v>Е-420с</v>
      </c>
    </row>
    <row r="307" spans="1:16" s="160" customFormat="1" ht="15.75">
      <c r="A307" s="342" t="str">
        <f>'План НП'!A310</f>
        <v>ВБ8.17</v>
      </c>
      <c r="B307" s="364">
        <f>'План НП'!B310</f>
        <v>0</v>
      </c>
      <c r="C307" s="337">
        <f>'План НП'!F310</f>
        <v>0</v>
      </c>
      <c r="D307" s="337">
        <f>'План НП'!G310</f>
        <v>0</v>
      </c>
      <c r="E307" s="343"/>
      <c r="F307" s="344"/>
      <c r="G307" s="344"/>
      <c r="H307" s="344"/>
      <c r="I307" s="344"/>
      <c r="J307" s="344"/>
      <c r="K307" s="344"/>
      <c r="L307" s="345"/>
      <c r="M307" s="354">
        <f>'План НП'!C310</f>
        <v>0</v>
      </c>
      <c r="N307" s="353">
        <f>'План НП'!D310</f>
        <v>0</v>
      </c>
      <c r="O307" s="341">
        <f>'План НП'!Y310</f>
        <v>0</v>
      </c>
      <c r="P307" s="325" t="str">
        <f>'Основні дані'!$B$1</f>
        <v>Е-420с</v>
      </c>
    </row>
    <row r="308" spans="1:16" s="160" customFormat="1" ht="15.75">
      <c r="A308" s="342" t="str">
        <f>'План НП'!A311</f>
        <v>ВБ8.18</v>
      </c>
      <c r="B308" s="364">
        <f>'План НП'!B311</f>
        <v>0</v>
      </c>
      <c r="C308" s="337">
        <f>'План НП'!F311</f>
        <v>0</v>
      </c>
      <c r="D308" s="337">
        <f>'План НП'!G311</f>
        <v>0</v>
      </c>
      <c r="E308" s="343"/>
      <c r="F308" s="344"/>
      <c r="G308" s="344"/>
      <c r="H308" s="344"/>
      <c r="I308" s="344"/>
      <c r="J308" s="344"/>
      <c r="K308" s="344"/>
      <c r="L308" s="345"/>
      <c r="M308" s="354">
        <f>'План НП'!C311</f>
        <v>0</v>
      </c>
      <c r="N308" s="353">
        <f>'План НП'!D311</f>
        <v>0</v>
      </c>
      <c r="O308" s="341">
        <f>'План НП'!Y311</f>
        <v>0</v>
      </c>
      <c r="P308" s="325" t="str">
        <f>'Основні дані'!$B$1</f>
        <v>Е-420с</v>
      </c>
    </row>
    <row r="309" spans="1:16" s="160" customFormat="1" ht="15.75">
      <c r="A309" s="342" t="str">
        <f>'План НП'!A312</f>
        <v>ВБ8.19</v>
      </c>
      <c r="B309" s="364">
        <f>'План НП'!B312</f>
        <v>0</v>
      </c>
      <c r="C309" s="337">
        <f>'План НП'!F312</f>
        <v>0</v>
      </c>
      <c r="D309" s="337">
        <f>'План НП'!G312</f>
        <v>0</v>
      </c>
      <c r="E309" s="343"/>
      <c r="F309" s="344"/>
      <c r="G309" s="344"/>
      <c r="H309" s="344"/>
      <c r="I309" s="344"/>
      <c r="J309" s="344"/>
      <c r="K309" s="344"/>
      <c r="L309" s="345"/>
      <c r="M309" s="354">
        <f>'План НП'!C312</f>
        <v>0</v>
      </c>
      <c r="N309" s="353">
        <f>'План НП'!D312</f>
        <v>0</v>
      </c>
      <c r="O309" s="341">
        <f>'План НП'!Y312</f>
        <v>0</v>
      </c>
      <c r="P309" s="325" t="str">
        <f>'Основні дані'!$B$1</f>
        <v>Е-420с</v>
      </c>
    </row>
    <row r="310" spans="1:16" s="160" customFormat="1" ht="15.75">
      <c r="A310" s="342" t="str">
        <f>'План НП'!A313</f>
        <v>ВБ8.20</v>
      </c>
      <c r="B310" s="364">
        <f>'План НП'!B313</f>
        <v>0</v>
      </c>
      <c r="C310" s="337">
        <f>'План НП'!F313</f>
        <v>0</v>
      </c>
      <c r="D310" s="337">
        <f>'План НП'!G313</f>
        <v>0</v>
      </c>
      <c r="E310" s="343"/>
      <c r="F310" s="344"/>
      <c r="G310" s="344"/>
      <c r="H310" s="344"/>
      <c r="I310" s="344"/>
      <c r="J310" s="344"/>
      <c r="K310" s="344"/>
      <c r="L310" s="345"/>
      <c r="M310" s="354">
        <f>'План НП'!C313</f>
        <v>0</v>
      </c>
      <c r="N310" s="353">
        <f>'План НП'!D313</f>
        <v>0</v>
      </c>
      <c r="O310" s="341">
        <f>'План НП'!Y313</f>
        <v>0</v>
      </c>
      <c r="P310" s="325" t="str">
        <f>'Основні дані'!$B$1</f>
        <v>Е-420с</v>
      </c>
    </row>
    <row r="311" spans="1:16" s="160" customFormat="1" ht="15.75">
      <c r="A311" s="342" t="str">
        <f>'План НП'!A314</f>
        <v>ВБ8.21</v>
      </c>
      <c r="B311" s="364">
        <f>'План НП'!B314</f>
        <v>0</v>
      </c>
      <c r="C311" s="337">
        <f>'План НП'!F314</f>
        <v>0</v>
      </c>
      <c r="D311" s="337">
        <f>'План НП'!G314</f>
        <v>0</v>
      </c>
      <c r="E311" s="343"/>
      <c r="F311" s="344"/>
      <c r="G311" s="344"/>
      <c r="H311" s="344"/>
      <c r="I311" s="344"/>
      <c r="J311" s="344"/>
      <c r="K311" s="344"/>
      <c r="L311" s="345"/>
      <c r="M311" s="354">
        <f>'План НП'!C314</f>
        <v>0</v>
      </c>
      <c r="N311" s="353">
        <f>'План НП'!D314</f>
        <v>0</v>
      </c>
      <c r="O311" s="341">
        <f>'План НП'!Y314</f>
        <v>0</v>
      </c>
      <c r="P311" s="325" t="str">
        <f>'Основні дані'!$B$1</f>
        <v>Е-420с</v>
      </c>
    </row>
    <row r="312" spans="1:16" s="160" customFormat="1" ht="15.75">
      <c r="A312" s="342" t="str">
        <f>'План НП'!A315</f>
        <v>ВБ8.22</v>
      </c>
      <c r="B312" s="364">
        <f>'План НП'!B315</f>
        <v>0</v>
      </c>
      <c r="C312" s="337">
        <f>'План НП'!F315</f>
        <v>0</v>
      </c>
      <c r="D312" s="337">
        <f>'План НП'!G315</f>
        <v>0</v>
      </c>
      <c r="E312" s="343"/>
      <c r="F312" s="344"/>
      <c r="G312" s="344"/>
      <c r="H312" s="344"/>
      <c r="I312" s="344"/>
      <c r="J312" s="344"/>
      <c r="K312" s="344"/>
      <c r="L312" s="345"/>
      <c r="M312" s="354">
        <f>'План НП'!C315</f>
        <v>0</v>
      </c>
      <c r="N312" s="353">
        <f>'План НП'!D315</f>
        <v>0</v>
      </c>
      <c r="O312" s="341">
        <f>'План НП'!Y315</f>
        <v>0</v>
      </c>
      <c r="P312" s="325" t="str">
        <f>'Основні дані'!$B$1</f>
        <v>Е-420с</v>
      </c>
    </row>
    <row r="313" spans="1:16" s="160" customFormat="1" ht="15.75">
      <c r="A313" s="342" t="str">
        <f>'План НП'!A316</f>
        <v>ВБ8.23</v>
      </c>
      <c r="B313" s="364">
        <f>'План НП'!B316</f>
        <v>0</v>
      </c>
      <c r="C313" s="337">
        <f>'План НП'!F316</f>
        <v>0</v>
      </c>
      <c r="D313" s="337">
        <f>'План НП'!G316</f>
        <v>0</v>
      </c>
      <c r="E313" s="343"/>
      <c r="F313" s="344"/>
      <c r="G313" s="344"/>
      <c r="H313" s="344"/>
      <c r="I313" s="344"/>
      <c r="J313" s="344"/>
      <c r="K313" s="344"/>
      <c r="L313" s="345"/>
      <c r="M313" s="354">
        <f>'План НП'!C316</f>
        <v>0</v>
      </c>
      <c r="N313" s="353">
        <f>'План НП'!D316</f>
        <v>0</v>
      </c>
      <c r="O313" s="341">
        <f>'План НП'!Y316</f>
        <v>0</v>
      </c>
      <c r="P313" s="325" t="str">
        <f>'Основні дані'!$B$1</f>
        <v>Е-420с</v>
      </c>
    </row>
    <row r="314" spans="1:16" s="160" customFormat="1" ht="15.75">
      <c r="A314" s="342" t="str">
        <f>'План НП'!A317</f>
        <v>ВБ8.24</v>
      </c>
      <c r="B314" s="364">
        <f>'План НП'!B317</f>
        <v>0</v>
      </c>
      <c r="C314" s="337">
        <f>'План НП'!F317</f>
        <v>0</v>
      </c>
      <c r="D314" s="337">
        <f>'План НП'!G317</f>
        <v>0</v>
      </c>
      <c r="E314" s="343"/>
      <c r="F314" s="344"/>
      <c r="G314" s="344"/>
      <c r="H314" s="344"/>
      <c r="I314" s="344"/>
      <c r="J314" s="344"/>
      <c r="K314" s="344"/>
      <c r="L314" s="345"/>
      <c r="M314" s="354">
        <f>'План НП'!C317</f>
        <v>0</v>
      </c>
      <c r="N314" s="353">
        <f>'План НП'!D317</f>
        <v>0</v>
      </c>
      <c r="O314" s="341">
        <f>'План НП'!Y317</f>
        <v>0</v>
      </c>
      <c r="P314" s="325" t="str">
        <f>'Основні дані'!$B$1</f>
        <v>Е-420с</v>
      </c>
    </row>
    <row r="315" spans="1:16" s="160" customFormat="1" ht="15.75">
      <c r="A315" s="342" t="str">
        <f>'План НП'!A318</f>
        <v>ВБ8.25</v>
      </c>
      <c r="B315" s="364">
        <f>'План НП'!B318</f>
        <v>0</v>
      </c>
      <c r="C315" s="337">
        <f>'План НП'!F318</f>
        <v>0</v>
      </c>
      <c r="D315" s="337">
        <f>'План НП'!G318</f>
        <v>0</v>
      </c>
      <c r="E315" s="343"/>
      <c r="F315" s="344"/>
      <c r="G315" s="344"/>
      <c r="H315" s="344"/>
      <c r="I315" s="344"/>
      <c r="J315" s="344"/>
      <c r="K315" s="344"/>
      <c r="L315" s="345"/>
      <c r="M315" s="354">
        <f>'План НП'!C318</f>
        <v>0</v>
      </c>
      <c r="N315" s="353">
        <f>'План НП'!D318</f>
        <v>0</v>
      </c>
      <c r="O315" s="341">
        <f>'План НП'!Y318</f>
        <v>0</v>
      </c>
      <c r="P315" s="325" t="str">
        <f>'Основні дані'!$B$1</f>
        <v>Е-420с</v>
      </c>
    </row>
    <row r="316" spans="1:16" s="160" customFormat="1" ht="15.75">
      <c r="A316" s="342">
        <f>'План НП'!A319</f>
        <v>0</v>
      </c>
      <c r="B316" s="525" t="str">
        <f>'План НП'!B319</f>
        <v>Практика</v>
      </c>
      <c r="C316" s="337">
        <f>'План НП'!F319</f>
        <v>6</v>
      </c>
      <c r="D316" s="337">
        <f>'План НП'!G319</f>
        <v>180</v>
      </c>
      <c r="E316" s="343"/>
      <c r="F316" s="344"/>
      <c r="G316" s="344"/>
      <c r="H316" s="344"/>
      <c r="I316" s="344"/>
      <c r="J316" s="344"/>
      <c r="K316" s="344"/>
      <c r="L316" s="345"/>
      <c r="M316" s="354">
        <f>'План НП'!C319</f>
        <v>0</v>
      </c>
      <c r="N316" s="353" t="str">
        <f>'План НП'!D319</f>
        <v>6</v>
      </c>
      <c r="O316" s="341">
        <f>'План НП'!Y319</f>
        <v>0</v>
      </c>
      <c r="P316" s="325" t="str">
        <f>'Основні дані'!$B$1</f>
        <v>Е-420с</v>
      </c>
    </row>
    <row r="317" spans="1:16" s="160" customFormat="1" ht="15.75">
      <c r="A317" s="342">
        <f>'План НП'!A320</f>
        <v>0</v>
      </c>
      <c r="B317" s="525" t="str">
        <f>'План НП'!B320</f>
        <v>Атестація</v>
      </c>
      <c r="C317" s="337">
        <f>'План НП'!F320</f>
        <v>6</v>
      </c>
      <c r="D317" s="337">
        <f>'План НП'!G320</f>
        <v>180</v>
      </c>
      <c r="E317" s="343"/>
      <c r="F317" s="344"/>
      <c r="G317" s="344"/>
      <c r="H317" s="344"/>
      <c r="I317" s="344"/>
      <c r="J317" s="344"/>
      <c r="K317" s="344"/>
      <c r="L317" s="345"/>
      <c r="M317" s="354">
        <f>'План НП'!C320</f>
        <v>0</v>
      </c>
      <c r="N317" s="353">
        <f>'План НП'!D320</f>
        <v>0</v>
      </c>
      <c r="O317" s="341">
        <f>'План НП'!Y320</f>
        <v>0</v>
      </c>
      <c r="P317" s="325" t="str">
        <f>'Основні дані'!$B$1</f>
        <v>Е-420с</v>
      </c>
    </row>
    <row r="318" spans="1:16" s="160" customFormat="1" ht="15.75">
      <c r="A318" s="507" t="str">
        <f>'План НП'!A321</f>
        <v>3.1.9</v>
      </c>
      <c r="B318" s="508" t="str">
        <f>'План НП'!B321</f>
        <v>Блок дисциплін 09 "Назва блоку"</v>
      </c>
      <c r="C318" s="509">
        <f>'План НП'!F321</f>
        <v>12</v>
      </c>
      <c r="D318" s="509">
        <f>'План НП'!G321</f>
        <v>360</v>
      </c>
      <c r="E318" s="510"/>
      <c r="F318" s="511"/>
      <c r="G318" s="511"/>
      <c r="H318" s="511"/>
      <c r="I318" s="511"/>
      <c r="J318" s="511"/>
      <c r="K318" s="511"/>
      <c r="L318" s="512"/>
      <c r="M318" s="513"/>
      <c r="N318" s="514"/>
      <c r="O318" s="341">
        <f>'План НП'!Y321</f>
        <v>0</v>
      </c>
      <c r="P318" s="325" t="str">
        <f>'Основні дані'!$B$1</f>
        <v>Е-420с</v>
      </c>
    </row>
    <row r="319" spans="1:16" s="160" customFormat="1" ht="15.75">
      <c r="A319" s="336" t="str">
        <f>'План НП'!A322</f>
        <v>ВБ9.1</v>
      </c>
      <c r="B319" s="364">
        <f>'План НП'!B322</f>
        <v>0</v>
      </c>
      <c r="C319" s="337">
        <f>'План НП'!F322</f>
        <v>0</v>
      </c>
      <c r="D319" s="337">
        <f>'План НП'!G322</f>
        <v>0</v>
      </c>
      <c r="E319" s="338"/>
      <c r="F319" s="339"/>
      <c r="G319" s="339"/>
      <c r="H319" s="339"/>
      <c r="I319" s="339"/>
      <c r="J319" s="339"/>
      <c r="K319" s="339"/>
      <c r="L319" s="340"/>
      <c r="M319" s="354">
        <f>'План НП'!C322</f>
        <v>0</v>
      </c>
      <c r="N319" s="353">
        <f>'План НП'!D322</f>
        <v>0</v>
      </c>
      <c r="O319" s="341">
        <f>'План НП'!Y322</f>
        <v>0</v>
      </c>
      <c r="P319" s="325" t="str">
        <f>'Основні дані'!$B$1</f>
        <v>Е-420с</v>
      </c>
    </row>
    <row r="320" spans="1:16" s="160" customFormat="1" ht="15.75">
      <c r="A320" s="342" t="str">
        <f>'План НП'!A323</f>
        <v>ВБ9.2</v>
      </c>
      <c r="B320" s="364">
        <f>'План НП'!B323</f>
        <v>0</v>
      </c>
      <c r="C320" s="337">
        <f>'План НП'!F323</f>
        <v>0</v>
      </c>
      <c r="D320" s="337">
        <f>'План НП'!G323</f>
        <v>0</v>
      </c>
      <c r="E320" s="343"/>
      <c r="F320" s="344"/>
      <c r="G320" s="344"/>
      <c r="H320" s="344"/>
      <c r="I320" s="344"/>
      <c r="J320" s="344"/>
      <c r="K320" s="344"/>
      <c r="L320" s="345"/>
      <c r="M320" s="354">
        <f>'План НП'!C323</f>
        <v>0</v>
      </c>
      <c r="N320" s="353">
        <f>'План НП'!D323</f>
        <v>0</v>
      </c>
      <c r="O320" s="341">
        <f>'План НП'!Y323</f>
        <v>0</v>
      </c>
      <c r="P320" s="325" t="str">
        <f>'Основні дані'!$B$1</f>
        <v>Е-420с</v>
      </c>
    </row>
    <row r="321" spans="1:16" s="160" customFormat="1" ht="15.75">
      <c r="A321" s="342" t="str">
        <f>'План НП'!A324</f>
        <v>ВБ9.3</v>
      </c>
      <c r="B321" s="364">
        <f>'План НП'!B324</f>
        <v>0</v>
      </c>
      <c r="C321" s="337">
        <f>'План НП'!F324</f>
        <v>0</v>
      </c>
      <c r="D321" s="337">
        <f>'План НП'!G324</f>
        <v>0</v>
      </c>
      <c r="E321" s="343"/>
      <c r="F321" s="344"/>
      <c r="G321" s="344"/>
      <c r="H321" s="344"/>
      <c r="I321" s="344"/>
      <c r="J321" s="344"/>
      <c r="K321" s="344"/>
      <c r="L321" s="345"/>
      <c r="M321" s="354">
        <f>'План НП'!C324</f>
        <v>0</v>
      </c>
      <c r="N321" s="353">
        <f>'План НП'!D324</f>
        <v>0</v>
      </c>
      <c r="O321" s="341">
        <f>'План НП'!Y324</f>
        <v>0</v>
      </c>
      <c r="P321" s="325" t="str">
        <f>'Основні дані'!$B$1</f>
        <v>Е-420с</v>
      </c>
    </row>
    <row r="322" spans="1:16" s="160" customFormat="1" ht="15.75">
      <c r="A322" s="342" t="str">
        <f>'План НП'!A325</f>
        <v>ВБ9.4</v>
      </c>
      <c r="B322" s="364">
        <f>'План НП'!B325</f>
        <v>0</v>
      </c>
      <c r="C322" s="337">
        <f>'План НП'!F325</f>
        <v>0</v>
      </c>
      <c r="D322" s="337">
        <f>'План НП'!G325</f>
        <v>0</v>
      </c>
      <c r="E322" s="343"/>
      <c r="F322" s="344"/>
      <c r="G322" s="344"/>
      <c r="H322" s="344"/>
      <c r="I322" s="344"/>
      <c r="J322" s="344"/>
      <c r="K322" s="344"/>
      <c r="L322" s="345"/>
      <c r="M322" s="354">
        <f>'План НП'!C325</f>
        <v>0</v>
      </c>
      <c r="N322" s="353">
        <f>'План НП'!D325</f>
        <v>0</v>
      </c>
      <c r="O322" s="341">
        <f>'План НП'!Y325</f>
        <v>0</v>
      </c>
      <c r="P322" s="325" t="str">
        <f>'Основні дані'!$B$1</f>
        <v>Е-420с</v>
      </c>
    </row>
    <row r="323" spans="1:16" s="160" customFormat="1" ht="15.75">
      <c r="A323" s="342" t="str">
        <f>'План НП'!A326</f>
        <v>ВБ9.5</v>
      </c>
      <c r="B323" s="364">
        <f>'План НП'!B326</f>
        <v>0</v>
      </c>
      <c r="C323" s="337">
        <f>'План НП'!F326</f>
        <v>0</v>
      </c>
      <c r="D323" s="337">
        <f>'План НП'!G326</f>
        <v>0</v>
      </c>
      <c r="E323" s="343"/>
      <c r="F323" s="344"/>
      <c r="G323" s="344"/>
      <c r="H323" s="344"/>
      <c r="I323" s="344"/>
      <c r="J323" s="344"/>
      <c r="K323" s="344"/>
      <c r="L323" s="345"/>
      <c r="M323" s="354">
        <f>'План НП'!C326</f>
        <v>0</v>
      </c>
      <c r="N323" s="353">
        <f>'План НП'!D326</f>
        <v>0</v>
      </c>
      <c r="O323" s="341">
        <f>'План НП'!Y326</f>
        <v>0</v>
      </c>
      <c r="P323" s="325" t="str">
        <f>'Основні дані'!$B$1</f>
        <v>Е-420с</v>
      </c>
    </row>
    <row r="324" spans="1:16" s="160" customFormat="1" ht="15.75">
      <c r="A324" s="342" t="str">
        <f>'План НП'!A327</f>
        <v>ВБ9.6</v>
      </c>
      <c r="B324" s="364">
        <f>'План НП'!B327</f>
        <v>0</v>
      </c>
      <c r="C324" s="337">
        <f>'План НП'!F327</f>
        <v>0</v>
      </c>
      <c r="D324" s="337">
        <f>'План НП'!G327</f>
        <v>0</v>
      </c>
      <c r="E324" s="343"/>
      <c r="F324" s="344"/>
      <c r="G324" s="344"/>
      <c r="H324" s="344"/>
      <c r="I324" s="344"/>
      <c r="J324" s="344"/>
      <c r="K324" s="344"/>
      <c r="L324" s="345"/>
      <c r="M324" s="354">
        <f>'План НП'!C327</f>
        <v>0</v>
      </c>
      <c r="N324" s="353">
        <f>'План НП'!D327</f>
        <v>0</v>
      </c>
      <c r="O324" s="341">
        <f>'План НП'!Y327</f>
        <v>0</v>
      </c>
      <c r="P324" s="325" t="str">
        <f>'Основні дані'!$B$1</f>
        <v>Е-420с</v>
      </c>
    </row>
    <row r="325" spans="1:16" s="160" customFormat="1" ht="15.75">
      <c r="A325" s="342" t="str">
        <f>'План НП'!A328</f>
        <v>ВБ9.7</v>
      </c>
      <c r="B325" s="364">
        <f>'План НП'!B328</f>
        <v>0</v>
      </c>
      <c r="C325" s="337">
        <f>'План НП'!F328</f>
        <v>0</v>
      </c>
      <c r="D325" s="337">
        <f>'План НП'!G328</f>
        <v>0</v>
      </c>
      <c r="E325" s="343"/>
      <c r="F325" s="344"/>
      <c r="G325" s="344"/>
      <c r="H325" s="344"/>
      <c r="I325" s="344"/>
      <c r="J325" s="344"/>
      <c r="K325" s="344"/>
      <c r="L325" s="345"/>
      <c r="M325" s="354">
        <f>'План НП'!C328</f>
        <v>0</v>
      </c>
      <c r="N325" s="353">
        <f>'План НП'!D328</f>
        <v>0</v>
      </c>
      <c r="O325" s="341">
        <f>'План НП'!Y328</f>
        <v>0</v>
      </c>
      <c r="P325" s="325" t="str">
        <f>'Основні дані'!$B$1</f>
        <v>Е-420с</v>
      </c>
    </row>
    <row r="326" spans="1:16" s="160" customFormat="1" ht="15.75">
      <c r="A326" s="342" t="str">
        <f>'План НП'!A329</f>
        <v>ВБ9.8</v>
      </c>
      <c r="B326" s="364">
        <f>'План НП'!B329</f>
        <v>0</v>
      </c>
      <c r="C326" s="337">
        <f>'План НП'!F329</f>
        <v>0</v>
      </c>
      <c r="D326" s="337">
        <f>'План НП'!G329</f>
        <v>0</v>
      </c>
      <c r="E326" s="343"/>
      <c r="F326" s="344"/>
      <c r="G326" s="344"/>
      <c r="H326" s="344"/>
      <c r="I326" s="344"/>
      <c r="J326" s="344"/>
      <c r="K326" s="344"/>
      <c r="L326" s="345"/>
      <c r="M326" s="354">
        <f>'План НП'!C329</f>
        <v>0</v>
      </c>
      <c r="N326" s="353">
        <f>'План НП'!D329</f>
        <v>0</v>
      </c>
      <c r="O326" s="341">
        <f>'План НП'!Y329</f>
        <v>0</v>
      </c>
      <c r="P326" s="325" t="str">
        <f>'Основні дані'!$B$1</f>
        <v>Е-420с</v>
      </c>
    </row>
    <row r="327" spans="1:16" s="160" customFormat="1" ht="15.75">
      <c r="A327" s="342" t="str">
        <f>'План НП'!A330</f>
        <v>ВБ9.9</v>
      </c>
      <c r="B327" s="364">
        <f>'План НП'!B330</f>
        <v>0</v>
      </c>
      <c r="C327" s="337">
        <f>'План НП'!F330</f>
        <v>0</v>
      </c>
      <c r="D327" s="337">
        <f>'План НП'!G330</f>
        <v>0</v>
      </c>
      <c r="E327" s="343"/>
      <c r="F327" s="344"/>
      <c r="G327" s="344"/>
      <c r="H327" s="344"/>
      <c r="I327" s="344"/>
      <c r="J327" s="344"/>
      <c r="K327" s="344"/>
      <c r="L327" s="345"/>
      <c r="M327" s="354">
        <f>'План НП'!C330</f>
        <v>0</v>
      </c>
      <c r="N327" s="353">
        <f>'План НП'!D330</f>
        <v>0</v>
      </c>
      <c r="O327" s="341">
        <f>'План НП'!Y330</f>
        <v>0</v>
      </c>
      <c r="P327" s="325" t="str">
        <f>'Основні дані'!$B$1</f>
        <v>Е-420с</v>
      </c>
    </row>
    <row r="328" spans="1:16" s="160" customFormat="1" ht="15.75">
      <c r="A328" s="342" t="str">
        <f>'План НП'!A331</f>
        <v>ВБ9.10</v>
      </c>
      <c r="B328" s="364">
        <f>'План НП'!B331</f>
        <v>0</v>
      </c>
      <c r="C328" s="337">
        <f>'План НП'!F331</f>
        <v>0</v>
      </c>
      <c r="D328" s="337">
        <f>'План НП'!G331</f>
        <v>0</v>
      </c>
      <c r="E328" s="343"/>
      <c r="F328" s="344"/>
      <c r="G328" s="344"/>
      <c r="H328" s="344"/>
      <c r="I328" s="344"/>
      <c r="J328" s="344"/>
      <c r="K328" s="344"/>
      <c r="L328" s="345"/>
      <c r="M328" s="354">
        <f>'План НП'!C331</f>
        <v>0</v>
      </c>
      <c r="N328" s="353">
        <f>'План НП'!D331</f>
        <v>0</v>
      </c>
      <c r="O328" s="341">
        <f>'План НП'!Y331</f>
        <v>0</v>
      </c>
      <c r="P328" s="325" t="str">
        <f>'Основні дані'!$B$1</f>
        <v>Е-420с</v>
      </c>
    </row>
    <row r="329" spans="1:16" s="160" customFormat="1" ht="15.75">
      <c r="A329" s="342" t="str">
        <f>'План НП'!A332</f>
        <v>ВБ9.11</v>
      </c>
      <c r="B329" s="364">
        <f>'План НП'!B332</f>
        <v>0</v>
      </c>
      <c r="C329" s="337">
        <f>'План НП'!F332</f>
        <v>0</v>
      </c>
      <c r="D329" s="337">
        <f>'План НП'!G332</f>
        <v>0</v>
      </c>
      <c r="E329" s="343"/>
      <c r="F329" s="344"/>
      <c r="G329" s="344"/>
      <c r="H329" s="344"/>
      <c r="I329" s="344"/>
      <c r="J329" s="344"/>
      <c r="K329" s="344"/>
      <c r="L329" s="345"/>
      <c r="M329" s="354">
        <f>'План НП'!C332</f>
        <v>0</v>
      </c>
      <c r="N329" s="353">
        <f>'План НП'!D332</f>
        <v>0</v>
      </c>
      <c r="O329" s="341">
        <f>'План НП'!Y332</f>
        <v>0</v>
      </c>
      <c r="P329" s="325" t="str">
        <f>'Основні дані'!$B$1</f>
        <v>Е-420с</v>
      </c>
    </row>
    <row r="330" spans="1:16" s="160" customFormat="1" ht="15.75">
      <c r="A330" s="342" t="str">
        <f>'План НП'!A333</f>
        <v>ВБ9.12</v>
      </c>
      <c r="B330" s="364">
        <f>'План НП'!B333</f>
        <v>0</v>
      </c>
      <c r="C330" s="337">
        <f>'План НП'!F333</f>
        <v>0</v>
      </c>
      <c r="D330" s="337">
        <f>'План НП'!G333</f>
        <v>0</v>
      </c>
      <c r="E330" s="343"/>
      <c r="F330" s="344"/>
      <c r="G330" s="344"/>
      <c r="H330" s="344"/>
      <c r="I330" s="344"/>
      <c r="J330" s="344"/>
      <c r="K330" s="344"/>
      <c r="L330" s="345"/>
      <c r="M330" s="354">
        <f>'План НП'!C333</f>
        <v>0</v>
      </c>
      <c r="N330" s="353">
        <f>'План НП'!D333</f>
        <v>0</v>
      </c>
      <c r="O330" s="341">
        <f>'План НП'!Y333</f>
        <v>0</v>
      </c>
      <c r="P330" s="325" t="str">
        <f>'Основні дані'!$B$1</f>
        <v>Е-420с</v>
      </c>
    </row>
    <row r="331" spans="1:16" s="160" customFormat="1" ht="15.75">
      <c r="A331" s="342" t="str">
        <f>'План НП'!A334</f>
        <v>ВБ9.13</v>
      </c>
      <c r="B331" s="364">
        <f>'План НП'!B334</f>
        <v>0</v>
      </c>
      <c r="C331" s="337">
        <f>'План НП'!F334</f>
        <v>0</v>
      </c>
      <c r="D331" s="337">
        <f>'План НП'!G334</f>
        <v>0</v>
      </c>
      <c r="E331" s="343"/>
      <c r="F331" s="344"/>
      <c r="G331" s="344"/>
      <c r="H331" s="344"/>
      <c r="I331" s="344"/>
      <c r="J331" s="344"/>
      <c r="K331" s="344"/>
      <c r="L331" s="345"/>
      <c r="M331" s="354">
        <f>'План НП'!C334</f>
        <v>0</v>
      </c>
      <c r="N331" s="353">
        <f>'План НП'!D334</f>
        <v>0</v>
      </c>
      <c r="O331" s="341">
        <f>'План НП'!Y334</f>
        <v>0</v>
      </c>
      <c r="P331" s="325" t="str">
        <f>'Основні дані'!$B$1</f>
        <v>Е-420с</v>
      </c>
    </row>
    <row r="332" spans="1:16" s="160" customFormat="1" ht="15.75">
      <c r="A332" s="342" t="str">
        <f>'План НП'!A335</f>
        <v>ВБ9.14</v>
      </c>
      <c r="B332" s="364">
        <f>'План НП'!B335</f>
        <v>0</v>
      </c>
      <c r="C332" s="337">
        <f>'План НП'!F335</f>
        <v>0</v>
      </c>
      <c r="D332" s="337">
        <f>'План НП'!G335</f>
        <v>0</v>
      </c>
      <c r="E332" s="343"/>
      <c r="F332" s="344"/>
      <c r="G332" s="344"/>
      <c r="H332" s="344"/>
      <c r="I332" s="344"/>
      <c r="J332" s="344"/>
      <c r="K332" s="344"/>
      <c r="L332" s="345"/>
      <c r="M332" s="354">
        <f>'План НП'!C335</f>
        <v>0</v>
      </c>
      <c r="N332" s="353">
        <f>'План НП'!D335</f>
        <v>0</v>
      </c>
      <c r="O332" s="341">
        <f>'План НП'!Y335</f>
        <v>0</v>
      </c>
      <c r="P332" s="325" t="str">
        <f>'Основні дані'!$B$1</f>
        <v>Е-420с</v>
      </c>
    </row>
    <row r="333" spans="1:16" s="160" customFormat="1" ht="15.75">
      <c r="A333" s="342" t="str">
        <f>'План НП'!A336</f>
        <v>ВБ9.15</v>
      </c>
      <c r="B333" s="364">
        <f>'План НП'!B336</f>
        <v>0</v>
      </c>
      <c r="C333" s="337">
        <f>'План НП'!F336</f>
        <v>0</v>
      </c>
      <c r="D333" s="337">
        <f>'План НП'!G336</f>
        <v>0</v>
      </c>
      <c r="E333" s="343"/>
      <c r="F333" s="344"/>
      <c r="G333" s="344"/>
      <c r="H333" s="344"/>
      <c r="I333" s="344"/>
      <c r="J333" s="344"/>
      <c r="K333" s="344"/>
      <c r="L333" s="345"/>
      <c r="M333" s="354">
        <f>'План НП'!C336</f>
        <v>0</v>
      </c>
      <c r="N333" s="353">
        <f>'План НП'!D336</f>
        <v>0</v>
      </c>
      <c r="O333" s="341">
        <f>'План НП'!Y336</f>
        <v>0</v>
      </c>
      <c r="P333" s="325" t="str">
        <f>'Основні дані'!$B$1</f>
        <v>Е-420с</v>
      </c>
    </row>
    <row r="334" spans="1:16" s="160" customFormat="1" ht="15.75">
      <c r="A334" s="342" t="str">
        <f>'План НП'!A337</f>
        <v>ВБ9.16</v>
      </c>
      <c r="B334" s="364">
        <f>'План НП'!B337</f>
        <v>0</v>
      </c>
      <c r="C334" s="337">
        <f>'План НП'!F337</f>
        <v>0</v>
      </c>
      <c r="D334" s="337">
        <f>'План НП'!G337</f>
        <v>0</v>
      </c>
      <c r="E334" s="343"/>
      <c r="F334" s="344"/>
      <c r="G334" s="344"/>
      <c r="H334" s="344"/>
      <c r="I334" s="344"/>
      <c r="J334" s="344"/>
      <c r="K334" s="344"/>
      <c r="L334" s="345"/>
      <c r="M334" s="354">
        <f>'План НП'!C337</f>
        <v>0</v>
      </c>
      <c r="N334" s="353">
        <f>'План НП'!D337</f>
        <v>0</v>
      </c>
      <c r="O334" s="341">
        <f>'План НП'!Y337</f>
        <v>0</v>
      </c>
      <c r="P334" s="325" t="str">
        <f>'Основні дані'!$B$1</f>
        <v>Е-420с</v>
      </c>
    </row>
    <row r="335" spans="1:16" s="160" customFormat="1" ht="15.75">
      <c r="A335" s="342" t="str">
        <f>'План НП'!A338</f>
        <v>ВБ9.17</v>
      </c>
      <c r="B335" s="364">
        <f>'План НП'!B338</f>
        <v>0</v>
      </c>
      <c r="C335" s="337">
        <f>'План НП'!F338</f>
        <v>0</v>
      </c>
      <c r="D335" s="337">
        <f>'План НП'!G338</f>
        <v>0</v>
      </c>
      <c r="E335" s="343"/>
      <c r="F335" s="344"/>
      <c r="G335" s="344"/>
      <c r="H335" s="344"/>
      <c r="I335" s="344"/>
      <c r="J335" s="344"/>
      <c r="K335" s="344"/>
      <c r="L335" s="345"/>
      <c r="M335" s="354">
        <f>'План НП'!C338</f>
        <v>0</v>
      </c>
      <c r="N335" s="353">
        <f>'План НП'!D338</f>
        <v>0</v>
      </c>
      <c r="O335" s="341">
        <f>'План НП'!Y338</f>
        <v>0</v>
      </c>
      <c r="P335" s="325" t="str">
        <f>'Основні дані'!$B$1</f>
        <v>Е-420с</v>
      </c>
    </row>
    <row r="336" spans="1:16" s="160" customFormat="1" ht="15.75">
      <c r="A336" s="342" t="str">
        <f>'План НП'!A339</f>
        <v>ВБ9.18</v>
      </c>
      <c r="B336" s="364">
        <f>'План НП'!B339</f>
        <v>0</v>
      </c>
      <c r="C336" s="337">
        <f>'План НП'!F339</f>
        <v>0</v>
      </c>
      <c r="D336" s="337">
        <f>'План НП'!G339</f>
        <v>0</v>
      </c>
      <c r="E336" s="343"/>
      <c r="F336" s="344"/>
      <c r="G336" s="344"/>
      <c r="H336" s="344"/>
      <c r="I336" s="344"/>
      <c r="J336" s="344"/>
      <c r="K336" s="344"/>
      <c r="L336" s="345"/>
      <c r="M336" s="354">
        <f>'План НП'!C339</f>
        <v>0</v>
      </c>
      <c r="N336" s="353">
        <f>'План НП'!D339</f>
        <v>0</v>
      </c>
      <c r="O336" s="341">
        <f>'План НП'!Y339</f>
        <v>0</v>
      </c>
      <c r="P336" s="325" t="str">
        <f>'Основні дані'!$B$1</f>
        <v>Е-420с</v>
      </c>
    </row>
    <row r="337" spans="1:16" s="160" customFormat="1" ht="15.75">
      <c r="A337" s="342" t="str">
        <f>'План НП'!A340</f>
        <v>ВБ9.19</v>
      </c>
      <c r="B337" s="364">
        <f>'План НП'!B340</f>
        <v>0</v>
      </c>
      <c r="C337" s="337">
        <f>'План НП'!F340</f>
        <v>0</v>
      </c>
      <c r="D337" s="337">
        <f>'План НП'!G340</f>
        <v>0</v>
      </c>
      <c r="E337" s="343"/>
      <c r="F337" s="344"/>
      <c r="G337" s="344"/>
      <c r="H337" s="344"/>
      <c r="I337" s="344"/>
      <c r="J337" s="344"/>
      <c r="K337" s="344"/>
      <c r="L337" s="345"/>
      <c r="M337" s="354">
        <f>'План НП'!C340</f>
        <v>0</v>
      </c>
      <c r="N337" s="353">
        <f>'План НП'!D340</f>
        <v>0</v>
      </c>
      <c r="O337" s="341">
        <f>'План НП'!Y340</f>
        <v>0</v>
      </c>
      <c r="P337" s="325" t="str">
        <f>'Основні дані'!$B$1</f>
        <v>Е-420с</v>
      </c>
    </row>
    <row r="338" spans="1:16" s="160" customFormat="1" ht="15.75">
      <c r="A338" s="342" t="str">
        <f>'План НП'!A341</f>
        <v>ВБ9.20</v>
      </c>
      <c r="B338" s="364">
        <f>'План НП'!B341</f>
        <v>0</v>
      </c>
      <c r="C338" s="337">
        <f>'План НП'!F341</f>
        <v>0</v>
      </c>
      <c r="D338" s="337">
        <f>'План НП'!G341</f>
        <v>0</v>
      </c>
      <c r="E338" s="343"/>
      <c r="F338" s="344"/>
      <c r="G338" s="344"/>
      <c r="H338" s="344"/>
      <c r="I338" s="344"/>
      <c r="J338" s="344"/>
      <c r="K338" s="344"/>
      <c r="L338" s="345"/>
      <c r="M338" s="354">
        <f>'План НП'!C341</f>
        <v>0</v>
      </c>
      <c r="N338" s="353">
        <f>'План НП'!D341</f>
        <v>0</v>
      </c>
      <c r="O338" s="341">
        <f>'План НП'!Y341</f>
        <v>0</v>
      </c>
      <c r="P338" s="325" t="str">
        <f>'Основні дані'!$B$1</f>
        <v>Е-420с</v>
      </c>
    </row>
    <row r="339" spans="1:16" s="160" customFormat="1" ht="15.75">
      <c r="A339" s="342" t="str">
        <f>'План НП'!A342</f>
        <v>ВБ9.21</v>
      </c>
      <c r="B339" s="364">
        <f>'План НП'!B342</f>
        <v>0</v>
      </c>
      <c r="C339" s="337">
        <f>'План НП'!F342</f>
        <v>0</v>
      </c>
      <c r="D339" s="337">
        <f>'План НП'!G342</f>
        <v>0</v>
      </c>
      <c r="E339" s="343"/>
      <c r="F339" s="344"/>
      <c r="G339" s="344"/>
      <c r="H339" s="344"/>
      <c r="I339" s="344"/>
      <c r="J339" s="344"/>
      <c r="K339" s="344"/>
      <c r="L339" s="345"/>
      <c r="M339" s="354">
        <f>'План НП'!C342</f>
        <v>0</v>
      </c>
      <c r="N339" s="353">
        <f>'План НП'!D342</f>
        <v>0</v>
      </c>
      <c r="O339" s="341">
        <f>'План НП'!Y342</f>
        <v>0</v>
      </c>
      <c r="P339" s="325" t="str">
        <f>'Основні дані'!$B$1</f>
        <v>Е-420с</v>
      </c>
    </row>
    <row r="340" spans="1:16" s="160" customFormat="1" ht="15.75">
      <c r="A340" s="342" t="str">
        <f>'План НП'!A343</f>
        <v>ВБ9.22</v>
      </c>
      <c r="B340" s="364">
        <f>'План НП'!B343</f>
        <v>0</v>
      </c>
      <c r="C340" s="337">
        <f>'План НП'!F343</f>
        <v>0</v>
      </c>
      <c r="D340" s="337">
        <f>'План НП'!G343</f>
        <v>0</v>
      </c>
      <c r="E340" s="343"/>
      <c r="F340" s="344"/>
      <c r="G340" s="344"/>
      <c r="H340" s="344"/>
      <c r="I340" s="344"/>
      <c r="J340" s="344"/>
      <c r="K340" s="344"/>
      <c r="L340" s="345"/>
      <c r="M340" s="354">
        <f>'План НП'!C343</f>
        <v>0</v>
      </c>
      <c r="N340" s="353">
        <f>'План НП'!D343</f>
        <v>0</v>
      </c>
      <c r="O340" s="341">
        <f>'План НП'!Y343</f>
        <v>0</v>
      </c>
      <c r="P340" s="325" t="str">
        <f>'Основні дані'!$B$1</f>
        <v>Е-420с</v>
      </c>
    </row>
    <row r="341" spans="1:16" s="160" customFormat="1" ht="15.75">
      <c r="A341" s="342" t="str">
        <f>'План НП'!A344</f>
        <v>ВБ9.23</v>
      </c>
      <c r="B341" s="364">
        <f>'План НП'!B344</f>
        <v>0</v>
      </c>
      <c r="C341" s="337">
        <f>'План НП'!F344</f>
        <v>0</v>
      </c>
      <c r="D341" s="337">
        <f>'План НП'!G344</f>
        <v>0</v>
      </c>
      <c r="E341" s="343"/>
      <c r="F341" s="344"/>
      <c r="G341" s="344"/>
      <c r="H341" s="344"/>
      <c r="I341" s="344"/>
      <c r="J341" s="344"/>
      <c r="K341" s="344"/>
      <c r="L341" s="345"/>
      <c r="M341" s="354">
        <f>'План НП'!C344</f>
        <v>0</v>
      </c>
      <c r="N341" s="353">
        <f>'План НП'!D344</f>
        <v>0</v>
      </c>
      <c r="O341" s="341">
        <f>'План НП'!Y344</f>
        <v>0</v>
      </c>
      <c r="P341" s="325" t="str">
        <f>'Основні дані'!$B$1</f>
        <v>Е-420с</v>
      </c>
    </row>
    <row r="342" spans="1:16" s="160" customFormat="1" ht="15.75">
      <c r="A342" s="342" t="str">
        <f>'План НП'!A345</f>
        <v>ВБ9.24</v>
      </c>
      <c r="B342" s="364">
        <f>'План НП'!B345</f>
        <v>0</v>
      </c>
      <c r="C342" s="337">
        <f>'План НП'!F345</f>
        <v>0</v>
      </c>
      <c r="D342" s="337">
        <f>'План НП'!G345</f>
        <v>0</v>
      </c>
      <c r="E342" s="343"/>
      <c r="F342" s="344"/>
      <c r="G342" s="344"/>
      <c r="H342" s="344"/>
      <c r="I342" s="344"/>
      <c r="J342" s="344"/>
      <c r="K342" s="344"/>
      <c r="L342" s="345"/>
      <c r="M342" s="354">
        <f>'План НП'!C345</f>
        <v>0</v>
      </c>
      <c r="N342" s="353">
        <f>'План НП'!D345</f>
        <v>0</v>
      </c>
      <c r="O342" s="341">
        <f>'План НП'!Y345</f>
        <v>0</v>
      </c>
      <c r="P342" s="325" t="str">
        <f>'Основні дані'!$B$1</f>
        <v>Е-420с</v>
      </c>
    </row>
    <row r="343" spans="1:16" s="160" customFormat="1" ht="15.75">
      <c r="A343" s="342" t="str">
        <f>'План НП'!A346</f>
        <v>ВБ9.25</v>
      </c>
      <c r="B343" s="364">
        <f>'План НП'!B346</f>
        <v>0</v>
      </c>
      <c r="C343" s="337">
        <f>'План НП'!F346</f>
        <v>0</v>
      </c>
      <c r="D343" s="337">
        <f>'План НП'!G346</f>
        <v>0</v>
      </c>
      <c r="E343" s="343"/>
      <c r="F343" s="344"/>
      <c r="G343" s="344"/>
      <c r="H343" s="344"/>
      <c r="I343" s="344"/>
      <c r="J343" s="344"/>
      <c r="K343" s="344"/>
      <c r="L343" s="345"/>
      <c r="M343" s="354">
        <f>'План НП'!C346</f>
        <v>0</v>
      </c>
      <c r="N343" s="353">
        <f>'План НП'!D346</f>
        <v>0</v>
      </c>
      <c r="O343" s="341">
        <f>'План НП'!Y346</f>
        <v>0</v>
      </c>
      <c r="P343" s="325" t="str">
        <f>'Основні дані'!$B$1</f>
        <v>Е-420с</v>
      </c>
    </row>
    <row r="344" spans="1:16" s="160" customFormat="1" ht="15.75">
      <c r="A344" s="342">
        <f>'План НП'!A347</f>
        <v>0</v>
      </c>
      <c r="B344" s="525" t="str">
        <f>'План НП'!B347</f>
        <v>Практика</v>
      </c>
      <c r="C344" s="337">
        <f>'План НП'!F347</f>
        <v>6</v>
      </c>
      <c r="D344" s="337">
        <f>'План НП'!G347</f>
        <v>180</v>
      </c>
      <c r="E344" s="343"/>
      <c r="F344" s="344"/>
      <c r="G344" s="344"/>
      <c r="H344" s="344"/>
      <c r="I344" s="344"/>
      <c r="J344" s="344"/>
      <c r="K344" s="344"/>
      <c r="L344" s="345"/>
      <c r="M344" s="354">
        <f>'План НП'!C347</f>
        <v>0</v>
      </c>
      <c r="N344" s="353" t="str">
        <f>'План НП'!D347</f>
        <v>6</v>
      </c>
      <c r="O344" s="341">
        <f>'План НП'!Y347</f>
        <v>0</v>
      </c>
      <c r="P344" s="325" t="str">
        <f>'Основні дані'!$B$1</f>
        <v>Е-420с</v>
      </c>
    </row>
    <row r="345" spans="1:16" s="160" customFormat="1" ht="15.75">
      <c r="A345" s="342">
        <f>'План НП'!A348</f>
        <v>0</v>
      </c>
      <c r="B345" s="525" t="str">
        <f>'План НП'!B348</f>
        <v>Атестація</v>
      </c>
      <c r="C345" s="337">
        <f>'План НП'!F348</f>
        <v>6</v>
      </c>
      <c r="D345" s="337">
        <f>'План НП'!G348</f>
        <v>180</v>
      </c>
      <c r="E345" s="343"/>
      <c r="F345" s="344"/>
      <c r="G345" s="344"/>
      <c r="H345" s="344"/>
      <c r="I345" s="344"/>
      <c r="J345" s="344"/>
      <c r="K345" s="344"/>
      <c r="L345" s="345"/>
      <c r="M345" s="354">
        <f>'План НП'!C348</f>
        <v>0</v>
      </c>
      <c r="N345" s="353">
        <f>'План НП'!D348</f>
        <v>0</v>
      </c>
      <c r="O345" s="341">
        <f>'План НП'!Y348</f>
        <v>0</v>
      </c>
      <c r="P345" s="325" t="str">
        <f>'Основні дані'!$B$1</f>
        <v>Е-420с</v>
      </c>
    </row>
    <row r="346" spans="1:16" s="160" customFormat="1" ht="15.75">
      <c r="A346" s="507" t="str">
        <f>'План НП'!A349</f>
        <v>3.1.10</v>
      </c>
      <c r="B346" s="508" t="str">
        <f>'План НП'!B349</f>
        <v>Блок дисциплін 10 "Назва блоку"</v>
      </c>
      <c r="C346" s="509">
        <f>'План НП'!F349</f>
        <v>12</v>
      </c>
      <c r="D346" s="509">
        <f>'План НП'!G349</f>
        <v>360</v>
      </c>
      <c r="E346" s="510"/>
      <c r="F346" s="511"/>
      <c r="G346" s="511"/>
      <c r="H346" s="511"/>
      <c r="I346" s="511"/>
      <c r="J346" s="511"/>
      <c r="K346" s="511"/>
      <c r="L346" s="512"/>
      <c r="M346" s="513"/>
      <c r="N346" s="514"/>
      <c r="O346" s="341">
        <f>'План НП'!Y349</f>
        <v>0</v>
      </c>
      <c r="P346" s="325" t="str">
        <f>'Основні дані'!$B$1</f>
        <v>Е-420с</v>
      </c>
    </row>
    <row r="347" spans="1:16" s="160" customFormat="1" ht="15.75">
      <c r="A347" s="336" t="str">
        <f>'План НП'!A350</f>
        <v>ВБ10.1</v>
      </c>
      <c r="B347" s="364">
        <f>'План НП'!B350</f>
        <v>0</v>
      </c>
      <c r="C347" s="337">
        <f>'План НП'!F350</f>
        <v>0</v>
      </c>
      <c r="D347" s="337">
        <f>'План НП'!G350</f>
        <v>0</v>
      </c>
      <c r="E347" s="338"/>
      <c r="F347" s="339"/>
      <c r="G347" s="339"/>
      <c r="H347" s="339"/>
      <c r="I347" s="339"/>
      <c r="J347" s="339"/>
      <c r="K347" s="339"/>
      <c r="L347" s="340"/>
      <c r="M347" s="354">
        <f>'План НП'!C350</f>
        <v>0</v>
      </c>
      <c r="N347" s="353">
        <f>'План НП'!D350</f>
        <v>0</v>
      </c>
      <c r="O347" s="341">
        <f>'План НП'!Y350</f>
        <v>0</v>
      </c>
      <c r="P347" s="325" t="str">
        <f>'Основні дані'!$B$1</f>
        <v>Е-420с</v>
      </c>
    </row>
    <row r="348" spans="1:16" s="160" customFormat="1" ht="15.75">
      <c r="A348" s="342" t="str">
        <f>'План НП'!A351</f>
        <v>ВБ10.2</v>
      </c>
      <c r="B348" s="364">
        <f>'План НП'!B351</f>
        <v>0</v>
      </c>
      <c r="C348" s="337">
        <f>'План НП'!F351</f>
        <v>0</v>
      </c>
      <c r="D348" s="337">
        <f>'План НП'!G351</f>
        <v>0</v>
      </c>
      <c r="E348" s="343"/>
      <c r="F348" s="344"/>
      <c r="G348" s="344"/>
      <c r="H348" s="344"/>
      <c r="I348" s="344"/>
      <c r="J348" s="344"/>
      <c r="K348" s="344"/>
      <c r="L348" s="345"/>
      <c r="M348" s="354">
        <f>'План НП'!C351</f>
        <v>0</v>
      </c>
      <c r="N348" s="353">
        <f>'План НП'!D351</f>
        <v>0</v>
      </c>
      <c r="O348" s="341">
        <f>'План НП'!Y351</f>
        <v>0</v>
      </c>
      <c r="P348" s="325" t="str">
        <f>'Основні дані'!$B$1</f>
        <v>Е-420с</v>
      </c>
    </row>
    <row r="349" spans="1:16" s="160" customFormat="1" ht="15.75">
      <c r="A349" s="342" t="str">
        <f>'План НП'!A352</f>
        <v>ВБ10.3</v>
      </c>
      <c r="B349" s="364">
        <f>'План НП'!B352</f>
        <v>0</v>
      </c>
      <c r="C349" s="337">
        <f>'План НП'!F352</f>
        <v>0</v>
      </c>
      <c r="D349" s="337">
        <f>'План НП'!G352</f>
        <v>0</v>
      </c>
      <c r="E349" s="343"/>
      <c r="F349" s="344"/>
      <c r="G349" s="344"/>
      <c r="H349" s="344"/>
      <c r="I349" s="344"/>
      <c r="J349" s="344"/>
      <c r="K349" s="344"/>
      <c r="L349" s="345"/>
      <c r="M349" s="354">
        <f>'План НП'!C352</f>
        <v>0</v>
      </c>
      <c r="N349" s="353">
        <f>'План НП'!D352</f>
        <v>0</v>
      </c>
      <c r="O349" s="341">
        <f>'План НП'!Y352</f>
        <v>0</v>
      </c>
      <c r="P349" s="325" t="str">
        <f>'Основні дані'!$B$1</f>
        <v>Е-420с</v>
      </c>
    </row>
    <row r="350" spans="1:16" s="160" customFormat="1" ht="15.75">
      <c r="A350" s="342" t="str">
        <f>'План НП'!A353</f>
        <v>ВБ10.4</v>
      </c>
      <c r="B350" s="364">
        <f>'План НП'!B353</f>
        <v>0</v>
      </c>
      <c r="C350" s="337">
        <f>'План НП'!F353</f>
        <v>0</v>
      </c>
      <c r="D350" s="337">
        <f>'План НП'!G353</f>
        <v>0</v>
      </c>
      <c r="E350" s="343"/>
      <c r="F350" s="344"/>
      <c r="G350" s="344"/>
      <c r="H350" s="344"/>
      <c r="I350" s="344"/>
      <c r="J350" s="344"/>
      <c r="K350" s="344"/>
      <c r="L350" s="345"/>
      <c r="M350" s="354">
        <f>'План НП'!C353</f>
        <v>0</v>
      </c>
      <c r="N350" s="353">
        <f>'План НП'!D353</f>
        <v>0</v>
      </c>
      <c r="O350" s="341">
        <f>'План НП'!Y353</f>
        <v>0</v>
      </c>
      <c r="P350" s="325" t="str">
        <f>'Основні дані'!$B$1</f>
        <v>Е-420с</v>
      </c>
    </row>
    <row r="351" spans="1:16" s="160" customFormat="1" ht="15.75">
      <c r="A351" s="342" t="str">
        <f>'План НП'!A354</f>
        <v>ВБ10.5</v>
      </c>
      <c r="B351" s="364">
        <f>'План НП'!B354</f>
        <v>0</v>
      </c>
      <c r="C351" s="337">
        <f>'План НП'!F354</f>
        <v>0</v>
      </c>
      <c r="D351" s="337">
        <f>'План НП'!G354</f>
        <v>0</v>
      </c>
      <c r="E351" s="343"/>
      <c r="F351" s="344"/>
      <c r="G351" s="344"/>
      <c r="H351" s="344"/>
      <c r="I351" s="344"/>
      <c r="J351" s="344"/>
      <c r="K351" s="344"/>
      <c r="L351" s="345"/>
      <c r="M351" s="354">
        <f>'План НП'!C354</f>
        <v>0</v>
      </c>
      <c r="N351" s="353">
        <f>'План НП'!D354</f>
        <v>0</v>
      </c>
      <c r="O351" s="341">
        <f>'План НП'!Y354</f>
        <v>0</v>
      </c>
      <c r="P351" s="325" t="str">
        <f>'Основні дані'!$B$1</f>
        <v>Е-420с</v>
      </c>
    </row>
    <row r="352" spans="1:16" s="160" customFormat="1" ht="15.75">
      <c r="A352" s="342" t="str">
        <f>'План НП'!A355</f>
        <v>ВБ10.6</v>
      </c>
      <c r="B352" s="364">
        <f>'План НП'!B355</f>
        <v>0</v>
      </c>
      <c r="C352" s="337">
        <f>'План НП'!F355</f>
        <v>0</v>
      </c>
      <c r="D352" s="337">
        <f>'План НП'!G355</f>
        <v>0</v>
      </c>
      <c r="E352" s="343"/>
      <c r="F352" s="344"/>
      <c r="G352" s="344"/>
      <c r="H352" s="344"/>
      <c r="I352" s="344"/>
      <c r="J352" s="344"/>
      <c r="K352" s="344"/>
      <c r="L352" s="345"/>
      <c r="M352" s="354">
        <f>'План НП'!C355</f>
        <v>0</v>
      </c>
      <c r="N352" s="353">
        <f>'План НП'!D355</f>
        <v>0</v>
      </c>
      <c r="O352" s="341">
        <f>'План НП'!Y355</f>
        <v>0</v>
      </c>
      <c r="P352" s="325" t="str">
        <f>'Основні дані'!$B$1</f>
        <v>Е-420с</v>
      </c>
    </row>
    <row r="353" spans="1:16" s="160" customFormat="1" ht="15.75">
      <c r="A353" s="342" t="str">
        <f>'План НП'!A356</f>
        <v>ВБ10.7</v>
      </c>
      <c r="B353" s="364">
        <f>'План НП'!B356</f>
        <v>0</v>
      </c>
      <c r="C353" s="337">
        <f>'План НП'!F356</f>
        <v>0</v>
      </c>
      <c r="D353" s="337">
        <f>'План НП'!G356</f>
        <v>0</v>
      </c>
      <c r="E353" s="343"/>
      <c r="F353" s="344"/>
      <c r="G353" s="344"/>
      <c r="H353" s="344"/>
      <c r="I353" s="344"/>
      <c r="J353" s="344"/>
      <c r="K353" s="344"/>
      <c r="L353" s="345"/>
      <c r="M353" s="354">
        <f>'План НП'!C356</f>
        <v>0</v>
      </c>
      <c r="N353" s="353">
        <f>'План НП'!D356</f>
        <v>0</v>
      </c>
      <c r="O353" s="341">
        <f>'План НП'!Y356</f>
        <v>0</v>
      </c>
      <c r="P353" s="325" t="str">
        <f>'Основні дані'!$B$1</f>
        <v>Е-420с</v>
      </c>
    </row>
    <row r="354" spans="1:16" s="160" customFormat="1" ht="15.75">
      <c r="A354" s="342" t="str">
        <f>'План НП'!A357</f>
        <v>ВБ10.8</v>
      </c>
      <c r="B354" s="364">
        <f>'План НП'!B357</f>
        <v>0</v>
      </c>
      <c r="C354" s="337">
        <f>'План НП'!F357</f>
        <v>0</v>
      </c>
      <c r="D354" s="337">
        <f>'План НП'!G357</f>
        <v>0</v>
      </c>
      <c r="E354" s="343"/>
      <c r="F354" s="344"/>
      <c r="G354" s="344"/>
      <c r="H354" s="344"/>
      <c r="I354" s="344"/>
      <c r="J354" s="344"/>
      <c r="K354" s="344"/>
      <c r="L354" s="345"/>
      <c r="M354" s="354">
        <f>'План НП'!C357</f>
        <v>0</v>
      </c>
      <c r="N354" s="353">
        <f>'План НП'!D357</f>
        <v>0</v>
      </c>
      <c r="O354" s="341">
        <f>'План НП'!Y357</f>
        <v>0</v>
      </c>
      <c r="P354" s="325" t="str">
        <f>'Основні дані'!$B$1</f>
        <v>Е-420с</v>
      </c>
    </row>
    <row r="355" spans="1:16" s="160" customFormat="1" ht="15.75">
      <c r="A355" s="342" t="str">
        <f>'План НП'!A358</f>
        <v>ВБ10.9</v>
      </c>
      <c r="B355" s="364">
        <f>'План НП'!B358</f>
        <v>0</v>
      </c>
      <c r="C355" s="337">
        <f>'План НП'!F358</f>
        <v>0</v>
      </c>
      <c r="D355" s="337">
        <f>'План НП'!G358</f>
        <v>0</v>
      </c>
      <c r="E355" s="343"/>
      <c r="F355" s="344"/>
      <c r="G355" s="344"/>
      <c r="H355" s="344"/>
      <c r="I355" s="344"/>
      <c r="J355" s="344"/>
      <c r="K355" s="344"/>
      <c r="L355" s="345"/>
      <c r="M355" s="354">
        <f>'План НП'!C358</f>
        <v>0</v>
      </c>
      <c r="N355" s="353">
        <f>'План НП'!D358</f>
        <v>0</v>
      </c>
      <c r="O355" s="341">
        <f>'План НП'!Y358</f>
        <v>0</v>
      </c>
      <c r="P355" s="325" t="str">
        <f>'Основні дані'!$B$1</f>
        <v>Е-420с</v>
      </c>
    </row>
    <row r="356" spans="1:16" s="160" customFormat="1" ht="15.75">
      <c r="A356" s="342" t="str">
        <f>'План НП'!A359</f>
        <v>ВБ10.10</v>
      </c>
      <c r="B356" s="364">
        <f>'План НП'!B359</f>
        <v>0</v>
      </c>
      <c r="C356" s="337">
        <f>'План НП'!F359</f>
        <v>0</v>
      </c>
      <c r="D356" s="337">
        <f>'План НП'!G359</f>
        <v>0</v>
      </c>
      <c r="E356" s="343"/>
      <c r="F356" s="344"/>
      <c r="G356" s="344"/>
      <c r="H356" s="344"/>
      <c r="I356" s="344"/>
      <c r="J356" s="344"/>
      <c r="K356" s="344"/>
      <c r="L356" s="345"/>
      <c r="M356" s="354">
        <f>'План НП'!C359</f>
        <v>0</v>
      </c>
      <c r="N356" s="353">
        <f>'План НП'!D359</f>
        <v>0</v>
      </c>
      <c r="O356" s="341">
        <f>'План НП'!Y359</f>
        <v>0</v>
      </c>
      <c r="P356" s="325" t="str">
        <f>'Основні дані'!$B$1</f>
        <v>Е-420с</v>
      </c>
    </row>
    <row r="357" spans="1:16" s="160" customFormat="1" ht="15.75">
      <c r="A357" s="342" t="str">
        <f>'План НП'!A360</f>
        <v>ВБ10.11</v>
      </c>
      <c r="B357" s="364">
        <f>'План НП'!B360</f>
        <v>0</v>
      </c>
      <c r="C357" s="337">
        <f>'План НП'!F360</f>
        <v>0</v>
      </c>
      <c r="D357" s="337">
        <f>'План НП'!G360</f>
        <v>0</v>
      </c>
      <c r="E357" s="343"/>
      <c r="F357" s="344"/>
      <c r="G357" s="344"/>
      <c r="H357" s="344"/>
      <c r="I357" s="344"/>
      <c r="J357" s="344"/>
      <c r="K357" s="344"/>
      <c r="L357" s="345"/>
      <c r="M357" s="354">
        <f>'План НП'!C360</f>
        <v>0</v>
      </c>
      <c r="N357" s="353">
        <f>'План НП'!D360</f>
        <v>0</v>
      </c>
      <c r="O357" s="341">
        <f>'План НП'!Y360</f>
        <v>0</v>
      </c>
      <c r="P357" s="325" t="str">
        <f>'Основні дані'!$B$1</f>
        <v>Е-420с</v>
      </c>
    </row>
    <row r="358" spans="1:16" s="160" customFormat="1" ht="15.75">
      <c r="A358" s="342" t="str">
        <f>'План НП'!A361</f>
        <v>ВБ10.12</v>
      </c>
      <c r="B358" s="364">
        <f>'План НП'!B361</f>
        <v>0</v>
      </c>
      <c r="C358" s="337">
        <f>'План НП'!F361</f>
        <v>0</v>
      </c>
      <c r="D358" s="337">
        <f>'План НП'!G361</f>
        <v>0</v>
      </c>
      <c r="E358" s="343"/>
      <c r="F358" s="344"/>
      <c r="G358" s="344"/>
      <c r="H358" s="344"/>
      <c r="I358" s="344"/>
      <c r="J358" s="344"/>
      <c r="K358" s="344"/>
      <c r="L358" s="345"/>
      <c r="M358" s="354">
        <f>'План НП'!C361</f>
        <v>0</v>
      </c>
      <c r="N358" s="353">
        <f>'План НП'!D361</f>
        <v>0</v>
      </c>
      <c r="O358" s="341">
        <f>'План НП'!Y361</f>
        <v>0</v>
      </c>
      <c r="P358" s="325" t="str">
        <f>'Основні дані'!$B$1</f>
        <v>Е-420с</v>
      </c>
    </row>
    <row r="359" spans="1:16" s="160" customFormat="1" ht="15.75">
      <c r="A359" s="342" t="str">
        <f>'План НП'!A362</f>
        <v>ВБ10.13</v>
      </c>
      <c r="B359" s="364">
        <f>'План НП'!B362</f>
        <v>0</v>
      </c>
      <c r="C359" s="337">
        <f>'План НП'!F362</f>
        <v>0</v>
      </c>
      <c r="D359" s="337">
        <f>'План НП'!G362</f>
        <v>0</v>
      </c>
      <c r="E359" s="343"/>
      <c r="F359" s="344"/>
      <c r="G359" s="344"/>
      <c r="H359" s="344"/>
      <c r="I359" s="344"/>
      <c r="J359" s="344"/>
      <c r="K359" s="344"/>
      <c r="L359" s="345"/>
      <c r="M359" s="354">
        <f>'План НП'!C362</f>
        <v>0</v>
      </c>
      <c r="N359" s="353">
        <f>'План НП'!D362</f>
        <v>0</v>
      </c>
      <c r="O359" s="341">
        <f>'План НП'!Y362</f>
        <v>0</v>
      </c>
      <c r="P359" s="325" t="str">
        <f>'Основні дані'!$B$1</f>
        <v>Е-420с</v>
      </c>
    </row>
    <row r="360" spans="1:16" s="160" customFormat="1" ht="15.75">
      <c r="A360" s="342" t="str">
        <f>'План НП'!A363</f>
        <v>ВБ10.14</v>
      </c>
      <c r="B360" s="364">
        <f>'План НП'!B363</f>
        <v>0</v>
      </c>
      <c r="C360" s="337">
        <f>'План НП'!F363</f>
        <v>0</v>
      </c>
      <c r="D360" s="337">
        <f>'План НП'!G363</f>
        <v>0</v>
      </c>
      <c r="E360" s="343"/>
      <c r="F360" s="344"/>
      <c r="G360" s="344"/>
      <c r="H360" s="344"/>
      <c r="I360" s="344"/>
      <c r="J360" s="344"/>
      <c r="K360" s="344"/>
      <c r="L360" s="345"/>
      <c r="M360" s="354">
        <f>'План НП'!C363</f>
        <v>0</v>
      </c>
      <c r="N360" s="353">
        <f>'План НП'!D363</f>
        <v>0</v>
      </c>
      <c r="O360" s="341">
        <f>'План НП'!Y363</f>
        <v>0</v>
      </c>
      <c r="P360" s="325" t="str">
        <f>'Основні дані'!$B$1</f>
        <v>Е-420с</v>
      </c>
    </row>
    <row r="361" spans="1:16" s="160" customFormat="1" ht="15.75">
      <c r="A361" s="342" t="str">
        <f>'План НП'!A364</f>
        <v>ВБ10.15</v>
      </c>
      <c r="B361" s="364">
        <f>'План НП'!B364</f>
        <v>0</v>
      </c>
      <c r="C361" s="337">
        <f>'План НП'!F364</f>
        <v>0</v>
      </c>
      <c r="D361" s="337">
        <f>'План НП'!G364</f>
        <v>0</v>
      </c>
      <c r="E361" s="343"/>
      <c r="F361" s="344"/>
      <c r="G361" s="344"/>
      <c r="H361" s="344"/>
      <c r="I361" s="344"/>
      <c r="J361" s="344"/>
      <c r="K361" s="344"/>
      <c r="L361" s="345"/>
      <c r="M361" s="354">
        <f>'План НП'!C364</f>
        <v>0</v>
      </c>
      <c r="N361" s="353">
        <f>'План НП'!D364</f>
        <v>0</v>
      </c>
      <c r="O361" s="341">
        <f>'План НП'!Y364</f>
        <v>0</v>
      </c>
      <c r="P361" s="325" t="str">
        <f>'Основні дані'!$B$1</f>
        <v>Е-420с</v>
      </c>
    </row>
    <row r="362" spans="1:16" s="160" customFormat="1" ht="15.75">
      <c r="A362" s="342" t="str">
        <f>'План НП'!A365</f>
        <v>ВБ10.16</v>
      </c>
      <c r="B362" s="364">
        <f>'План НП'!B365</f>
        <v>0</v>
      </c>
      <c r="C362" s="337">
        <f>'План НП'!F365</f>
        <v>0</v>
      </c>
      <c r="D362" s="337">
        <f>'План НП'!G365</f>
        <v>0</v>
      </c>
      <c r="E362" s="343"/>
      <c r="F362" s="344"/>
      <c r="G362" s="344"/>
      <c r="H362" s="344"/>
      <c r="I362" s="344"/>
      <c r="J362" s="344"/>
      <c r="K362" s="344"/>
      <c r="L362" s="345"/>
      <c r="M362" s="354">
        <f>'План НП'!C365</f>
        <v>0</v>
      </c>
      <c r="N362" s="353">
        <f>'План НП'!D365</f>
        <v>0</v>
      </c>
      <c r="O362" s="341">
        <f>'План НП'!Y365</f>
        <v>0</v>
      </c>
      <c r="P362" s="325" t="str">
        <f>'Основні дані'!$B$1</f>
        <v>Е-420с</v>
      </c>
    </row>
    <row r="363" spans="1:16" s="160" customFormat="1" ht="15.75">
      <c r="A363" s="342" t="str">
        <f>'План НП'!A366</f>
        <v>ВБ10.17</v>
      </c>
      <c r="B363" s="364">
        <f>'План НП'!B366</f>
        <v>0</v>
      </c>
      <c r="C363" s="337">
        <f>'План НП'!F366</f>
        <v>0</v>
      </c>
      <c r="D363" s="337">
        <f>'План НП'!G366</f>
        <v>0</v>
      </c>
      <c r="E363" s="343"/>
      <c r="F363" s="344"/>
      <c r="G363" s="344"/>
      <c r="H363" s="344"/>
      <c r="I363" s="344"/>
      <c r="J363" s="344"/>
      <c r="K363" s="344"/>
      <c r="L363" s="345"/>
      <c r="M363" s="354">
        <f>'План НП'!C366</f>
        <v>0</v>
      </c>
      <c r="N363" s="353">
        <f>'План НП'!D366</f>
        <v>0</v>
      </c>
      <c r="O363" s="341">
        <f>'План НП'!Y366</f>
        <v>0</v>
      </c>
      <c r="P363" s="325" t="str">
        <f>'Основні дані'!$B$1</f>
        <v>Е-420с</v>
      </c>
    </row>
    <row r="364" spans="1:16" s="160" customFormat="1" ht="15.75">
      <c r="A364" s="342" t="str">
        <f>'План НП'!A367</f>
        <v>ВБ10.18</v>
      </c>
      <c r="B364" s="364">
        <f>'План НП'!B367</f>
        <v>0</v>
      </c>
      <c r="C364" s="337">
        <f>'План НП'!F367</f>
        <v>0</v>
      </c>
      <c r="D364" s="337">
        <f>'План НП'!G367</f>
        <v>0</v>
      </c>
      <c r="E364" s="343"/>
      <c r="F364" s="344"/>
      <c r="G364" s="344"/>
      <c r="H364" s="344"/>
      <c r="I364" s="344"/>
      <c r="J364" s="344"/>
      <c r="K364" s="344"/>
      <c r="L364" s="345"/>
      <c r="M364" s="354">
        <f>'План НП'!C367</f>
        <v>0</v>
      </c>
      <c r="N364" s="353">
        <f>'План НП'!D367</f>
        <v>0</v>
      </c>
      <c r="O364" s="341">
        <f>'План НП'!Y367</f>
        <v>0</v>
      </c>
      <c r="P364" s="325" t="str">
        <f>'Основні дані'!$B$1</f>
        <v>Е-420с</v>
      </c>
    </row>
    <row r="365" spans="1:16" s="160" customFormat="1" ht="15.75">
      <c r="A365" s="342" t="str">
        <f>'План НП'!A368</f>
        <v>ВБ10.19</v>
      </c>
      <c r="B365" s="364">
        <f>'План НП'!B368</f>
        <v>0</v>
      </c>
      <c r="C365" s="337">
        <f>'План НП'!F368</f>
        <v>0</v>
      </c>
      <c r="D365" s="337">
        <f>'План НП'!G368</f>
        <v>0</v>
      </c>
      <c r="E365" s="343"/>
      <c r="F365" s="344"/>
      <c r="G365" s="344"/>
      <c r="H365" s="344"/>
      <c r="I365" s="344"/>
      <c r="J365" s="344"/>
      <c r="K365" s="344"/>
      <c r="L365" s="345"/>
      <c r="M365" s="354">
        <f>'План НП'!C368</f>
        <v>0</v>
      </c>
      <c r="N365" s="353">
        <f>'План НП'!D368</f>
        <v>0</v>
      </c>
      <c r="O365" s="341">
        <f>'План НП'!Y368</f>
        <v>0</v>
      </c>
      <c r="P365" s="325" t="str">
        <f>'Основні дані'!$B$1</f>
        <v>Е-420с</v>
      </c>
    </row>
    <row r="366" spans="1:16" s="160" customFormat="1" ht="15.75">
      <c r="A366" s="342" t="str">
        <f>'План НП'!A369</f>
        <v>ВБ10.20</v>
      </c>
      <c r="B366" s="364">
        <f>'План НП'!B369</f>
        <v>0</v>
      </c>
      <c r="C366" s="337">
        <f>'План НП'!F369</f>
        <v>0</v>
      </c>
      <c r="D366" s="337">
        <f>'План НП'!G369</f>
        <v>0</v>
      </c>
      <c r="E366" s="343"/>
      <c r="F366" s="344"/>
      <c r="G366" s="344"/>
      <c r="H366" s="344"/>
      <c r="I366" s="344"/>
      <c r="J366" s="344"/>
      <c r="K366" s="344"/>
      <c r="L366" s="345"/>
      <c r="M366" s="354">
        <f>'План НП'!C369</f>
        <v>0</v>
      </c>
      <c r="N366" s="353">
        <f>'План НП'!D369</f>
        <v>0</v>
      </c>
      <c r="O366" s="341">
        <f>'План НП'!Y369</f>
        <v>0</v>
      </c>
      <c r="P366" s="325" t="str">
        <f>'Основні дані'!$B$1</f>
        <v>Е-420с</v>
      </c>
    </row>
    <row r="367" spans="1:16" s="160" customFormat="1" ht="15.75">
      <c r="A367" s="342" t="str">
        <f>'План НП'!A370</f>
        <v>ВБ10.21</v>
      </c>
      <c r="B367" s="364">
        <f>'План НП'!B370</f>
        <v>0</v>
      </c>
      <c r="C367" s="337">
        <f>'План НП'!F370</f>
        <v>0</v>
      </c>
      <c r="D367" s="337">
        <f>'План НП'!G370</f>
        <v>0</v>
      </c>
      <c r="E367" s="343"/>
      <c r="F367" s="344"/>
      <c r="G367" s="344"/>
      <c r="H367" s="344"/>
      <c r="I367" s="344"/>
      <c r="J367" s="344"/>
      <c r="K367" s="344"/>
      <c r="L367" s="345"/>
      <c r="M367" s="354">
        <f>'План НП'!C370</f>
        <v>0</v>
      </c>
      <c r="N367" s="353">
        <f>'План НП'!D370</f>
        <v>0</v>
      </c>
      <c r="O367" s="341">
        <f>'План НП'!Y370</f>
        <v>0</v>
      </c>
      <c r="P367" s="325" t="str">
        <f>'Основні дані'!$B$1</f>
        <v>Е-420с</v>
      </c>
    </row>
    <row r="368" spans="1:16" s="160" customFormat="1" ht="15.75">
      <c r="A368" s="342" t="str">
        <f>'План НП'!A371</f>
        <v>ВБ10.22</v>
      </c>
      <c r="B368" s="364">
        <f>'План НП'!B371</f>
        <v>0</v>
      </c>
      <c r="C368" s="337">
        <f>'План НП'!F371</f>
        <v>0</v>
      </c>
      <c r="D368" s="337">
        <f>'План НП'!G371</f>
        <v>0</v>
      </c>
      <c r="E368" s="343"/>
      <c r="F368" s="344"/>
      <c r="G368" s="344"/>
      <c r="H368" s="344"/>
      <c r="I368" s="344"/>
      <c r="J368" s="344"/>
      <c r="K368" s="344"/>
      <c r="L368" s="345"/>
      <c r="M368" s="354">
        <f>'План НП'!C371</f>
        <v>0</v>
      </c>
      <c r="N368" s="353">
        <f>'План НП'!D371</f>
        <v>0</v>
      </c>
      <c r="O368" s="341">
        <f>'План НП'!Y371</f>
        <v>0</v>
      </c>
      <c r="P368" s="325" t="str">
        <f>'Основні дані'!$B$1</f>
        <v>Е-420с</v>
      </c>
    </row>
    <row r="369" spans="1:16" s="160" customFormat="1" ht="15.75">
      <c r="A369" s="342" t="str">
        <f>'План НП'!A372</f>
        <v>ВБ10.23</v>
      </c>
      <c r="B369" s="364">
        <f>'План НП'!B372</f>
        <v>0</v>
      </c>
      <c r="C369" s="337">
        <f>'План НП'!F372</f>
        <v>0</v>
      </c>
      <c r="D369" s="337">
        <f>'План НП'!G372</f>
        <v>0</v>
      </c>
      <c r="E369" s="343"/>
      <c r="F369" s="344"/>
      <c r="G369" s="344"/>
      <c r="H369" s="344"/>
      <c r="I369" s="344"/>
      <c r="J369" s="344"/>
      <c r="K369" s="344"/>
      <c r="L369" s="345"/>
      <c r="M369" s="354">
        <f>'План НП'!C372</f>
        <v>0</v>
      </c>
      <c r="N369" s="353">
        <f>'План НП'!D372</f>
        <v>0</v>
      </c>
      <c r="O369" s="341">
        <f>'План НП'!Y372</f>
        <v>0</v>
      </c>
      <c r="P369" s="325" t="str">
        <f>'Основні дані'!$B$1</f>
        <v>Е-420с</v>
      </c>
    </row>
    <row r="370" spans="1:16" s="160" customFormat="1" ht="15.75">
      <c r="A370" s="342" t="str">
        <f>'План НП'!A373</f>
        <v>ВБ10.24</v>
      </c>
      <c r="B370" s="364">
        <f>'План НП'!B373</f>
        <v>0</v>
      </c>
      <c r="C370" s="337">
        <f>'План НП'!F373</f>
        <v>0</v>
      </c>
      <c r="D370" s="337">
        <f>'План НП'!G373</f>
        <v>0</v>
      </c>
      <c r="E370" s="343"/>
      <c r="F370" s="344"/>
      <c r="G370" s="344"/>
      <c r="H370" s="344"/>
      <c r="I370" s="344"/>
      <c r="J370" s="344"/>
      <c r="K370" s="344"/>
      <c r="L370" s="345"/>
      <c r="M370" s="354">
        <f>'План НП'!C373</f>
        <v>0</v>
      </c>
      <c r="N370" s="353">
        <f>'План НП'!D373</f>
        <v>0</v>
      </c>
      <c r="O370" s="341">
        <f>'План НП'!Y373</f>
        <v>0</v>
      </c>
      <c r="P370" s="325" t="str">
        <f>'Основні дані'!$B$1</f>
        <v>Е-420с</v>
      </c>
    </row>
    <row r="371" spans="1:16" s="160" customFormat="1" ht="15.75">
      <c r="A371" s="342" t="str">
        <f>'План НП'!A374</f>
        <v>ВБ10.25</v>
      </c>
      <c r="B371" s="364">
        <f>'План НП'!B374</f>
        <v>0</v>
      </c>
      <c r="C371" s="337">
        <f>'План НП'!F374</f>
        <v>0</v>
      </c>
      <c r="D371" s="337">
        <f>'План НП'!G374</f>
        <v>0</v>
      </c>
      <c r="E371" s="343"/>
      <c r="F371" s="344"/>
      <c r="G371" s="344"/>
      <c r="H371" s="344"/>
      <c r="I371" s="344"/>
      <c r="J371" s="344"/>
      <c r="K371" s="344"/>
      <c r="L371" s="345"/>
      <c r="M371" s="354">
        <f>'План НП'!C374</f>
        <v>0</v>
      </c>
      <c r="N371" s="353">
        <f>'План НП'!D374</f>
        <v>0</v>
      </c>
      <c r="O371" s="341">
        <f>'План НП'!Y374</f>
        <v>0</v>
      </c>
      <c r="P371" s="325" t="str">
        <f>'Основні дані'!$B$1</f>
        <v>Е-420с</v>
      </c>
    </row>
    <row r="372" spans="1:16" s="160" customFormat="1" ht="15.75">
      <c r="A372" s="342">
        <f>'План НП'!A375</f>
        <v>0</v>
      </c>
      <c r="B372" s="525" t="str">
        <f>'План НП'!B375</f>
        <v>Практика</v>
      </c>
      <c r="C372" s="337">
        <f>'План НП'!F375</f>
        <v>6</v>
      </c>
      <c r="D372" s="337">
        <f>'План НП'!G375</f>
        <v>180</v>
      </c>
      <c r="E372" s="343"/>
      <c r="F372" s="344"/>
      <c r="G372" s="344"/>
      <c r="H372" s="344"/>
      <c r="I372" s="344"/>
      <c r="J372" s="344"/>
      <c r="K372" s="344"/>
      <c r="L372" s="345"/>
      <c r="M372" s="354">
        <f>'План НП'!C375</f>
        <v>0</v>
      </c>
      <c r="N372" s="353" t="str">
        <f>'План НП'!D375</f>
        <v>6</v>
      </c>
      <c r="O372" s="341">
        <f>'План НП'!Y375</f>
        <v>0</v>
      </c>
      <c r="P372" s="325" t="str">
        <f>'Основні дані'!$B$1</f>
        <v>Е-420с</v>
      </c>
    </row>
    <row r="373" spans="1:16" s="160" customFormat="1" ht="15.75">
      <c r="A373" s="342">
        <f>'План НП'!A376</f>
        <v>0</v>
      </c>
      <c r="B373" s="525" t="str">
        <f>'План НП'!B376</f>
        <v>Атестація</v>
      </c>
      <c r="C373" s="337">
        <f>'План НП'!F376</f>
        <v>6</v>
      </c>
      <c r="D373" s="337">
        <f>'План НП'!G376</f>
        <v>180</v>
      </c>
      <c r="E373" s="343"/>
      <c r="F373" s="344"/>
      <c r="G373" s="344"/>
      <c r="H373" s="344"/>
      <c r="I373" s="344"/>
      <c r="J373" s="344"/>
      <c r="K373" s="344"/>
      <c r="L373" s="345"/>
      <c r="M373" s="354">
        <f>'План НП'!C376</f>
        <v>0</v>
      </c>
      <c r="N373" s="353">
        <f>'План НП'!D376</f>
        <v>0</v>
      </c>
      <c r="O373" s="341">
        <f>'План НП'!Y376</f>
        <v>0</v>
      </c>
      <c r="P373" s="325" t="str">
        <f>'Основні дані'!$B$1</f>
        <v>Е-420с</v>
      </c>
    </row>
    <row r="374" spans="1:16" s="160" customFormat="1" ht="15.75">
      <c r="A374" s="507" t="str">
        <f>'План НП'!A377</f>
        <v>3.1.11</v>
      </c>
      <c r="B374" s="508" t="str">
        <f>'План НП'!B377</f>
        <v>Блок дисциплін 11 "Назва блоку"</v>
      </c>
      <c r="C374" s="509">
        <f>'План НП'!F377</f>
        <v>12</v>
      </c>
      <c r="D374" s="509">
        <f>'План НП'!G377</f>
        <v>360</v>
      </c>
      <c r="E374" s="510"/>
      <c r="F374" s="511"/>
      <c r="G374" s="511"/>
      <c r="H374" s="511"/>
      <c r="I374" s="511"/>
      <c r="J374" s="511"/>
      <c r="K374" s="511"/>
      <c r="L374" s="512"/>
      <c r="M374" s="513"/>
      <c r="N374" s="514"/>
      <c r="O374" s="341">
        <f>'План НП'!Y377</f>
        <v>0</v>
      </c>
      <c r="P374" s="325" t="str">
        <f>'Основні дані'!$B$1</f>
        <v>Е-420с</v>
      </c>
    </row>
    <row r="375" spans="1:16" s="160" customFormat="1" ht="15.75">
      <c r="A375" s="336" t="str">
        <f>'План НП'!A378</f>
        <v>ВБ11.1</v>
      </c>
      <c r="B375" s="364">
        <f>'План НП'!B378</f>
        <v>0</v>
      </c>
      <c r="C375" s="337">
        <f>'План НП'!F378</f>
        <v>0</v>
      </c>
      <c r="D375" s="337">
        <f>'План НП'!G378</f>
        <v>0</v>
      </c>
      <c r="E375" s="338"/>
      <c r="F375" s="339"/>
      <c r="G375" s="339"/>
      <c r="H375" s="339"/>
      <c r="I375" s="339"/>
      <c r="J375" s="339"/>
      <c r="K375" s="339"/>
      <c r="L375" s="340"/>
      <c r="M375" s="354">
        <f>'План НП'!C378</f>
        <v>0</v>
      </c>
      <c r="N375" s="353">
        <f>'План НП'!D378</f>
        <v>0</v>
      </c>
      <c r="O375" s="341">
        <f>'План НП'!Y378</f>
        <v>0</v>
      </c>
      <c r="P375" s="325" t="str">
        <f>'Основні дані'!$B$1</f>
        <v>Е-420с</v>
      </c>
    </row>
    <row r="376" spans="1:16" s="160" customFormat="1" ht="15.75">
      <c r="A376" s="342" t="str">
        <f>'План НП'!A379</f>
        <v>ВБ11.2</v>
      </c>
      <c r="B376" s="364">
        <f>'План НП'!B379</f>
        <v>0</v>
      </c>
      <c r="C376" s="337">
        <f>'План НП'!F379</f>
        <v>0</v>
      </c>
      <c r="D376" s="337">
        <f>'План НП'!G379</f>
        <v>0</v>
      </c>
      <c r="E376" s="343"/>
      <c r="F376" s="344"/>
      <c r="G376" s="344"/>
      <c r="H376" s="344"/>
      <c r="I376" s="344"/>
      <c r="J376" s="344"/>
      <c r="K376" s="344"/>
      <c r="L376" s="345"/>
      <c r="M376" s="354">
        <f>'План НП'!C379</f>
        <v>0</v>
      </c>
      <c r="N376" s="353">
        <f>'План НП'!D379</f>
        <v>0</v>
      </c>
      <c r="O376" s="341">
        <f>'План НП'!Y379</f>
        <v>0</v>
      </c>
      <c r="P376" s="325" t="str">
        <f>'Основні дані'!$B$1</f>
        <v>Е-420с</v>
      </c>
    </row>
    <row r="377" spans="1:16" s="160" customFormat="1" ht="15.75">
      <c r="A377" s="342" t="str">
        <f>'План НП'!A380</f>
        <v>ВБ11.3</v>
      </c>
      <c r="B377" s="364">
        <f>'План НП'!B380</f>
        <v>0</v>
      </c>
      <c r="C377" s="337">
        <f>'План НП'!F380</f>
        <v>0</v>
      </c>
      <c r="D377" s="337">
        <f>'План НП'!G380</f>
        <v>0</v>
      </c>
      <c r="E377" s="343"/>
      <c r="F377" s="344"/>
      <c r="G377" s="344"/>
      <c r="H377" s="344"/>
      <c r="I377" s="344"/>
      <c r="J377" s="344"/>
      <c r="K377" s="344"/>
      <c r="L377" s="345"/>
      <c r="M377" s="354">
        <f>'План НП'!C380</f>
        <v>0</v>
      </c>
      <c r="N377" s="353">
        <f>'План НП'!D380</f>
        <v>0</v>
      </c>
      <c r="O377" s="341">
        <f>'План НП'!Y380</f>
        <v>0</v>
      </c>
      <c r="P377" s="325" t="str">
        <f>'Основні дані'!$B$1</f>
        <v>Е-420с</v>
      </c>
    </row>
    <row r="378" spans="1:16" s="160" customFormat="1" ht="15.75">
      <c r="A378" s="342" t="str">
        <f>'План НП'!A381</f>
        <v>ВБ11.4</v>
      </c>
      <c r="B378" s="364">
        <f>'План НП'!B381</f>
        <v>0</v>
      </c>
      <c r="C378" s="337">
        <f>'План НП'!F381</f>
        <v>0</v>
      </c>
      <c r="D378" s="337">
        <f>'План НП'!G381</f>
        <v>0</v>
      </c>
      <c r="E378" s="343"/>
      <c r="F378" s="344"/>
      <c r="G378" s="344"/>
      <c r="H378" s="344"/>
      <c r="I378" s="344"/>
      <c r="J378" s="344"/>
      <c r="K378" s="344"/>
      <c r="L378" s="345"/>
      <c r="M378" s="354">
        <f>'План НП'!C381</f>
        <v>0</v>
      </c>
      <c r="N378" s="353">
        <f>'План НП'!D381</f>
        <v>0</v>
      </c>
      <c r="O378" s="341">
        <f>'План НП'!Y381</f>
        <v>0</v>
      </c>
      <c r="P378" s="325" t="str">
        <f>'Основні дані'!$B$1</f>
        <v>Е-420с</v>
      </c>
    </row>
    <row r="379" spans="1:16" s="160" customFormat="1" ht="15.75">
      <c r="A379" s="342" t="str">
        <f>'План НП'!A382</f>
        <v>ВБ11.5</v>
      </c>
      <c r="B379" s="364">
        <f>'План НП'!B382</f>
        <v>0</v>
      </c>
      <c r="C379" s="337">
        <f>'План НП'!F382</f>
        <v>0</v>
      </c>
      <c r="D379" s="337">
        <f>'План НП'!G382</f>
        <v>0</v>
      </c>
      <c r="E379" s="343"/>
      <c r="F379" s="344"/>
      <c r="G379" s="344"/>
      <c r="H379" s="344"/>
      <c r="I379" s="344"/>
      <c r="J379" s="344"/>
      <c r="K379" s="344"/>
      <c r="L379" s="345"/>
      <c r="M379" s="354">
        <f>'План НП'!C382</f>
        <v>0</v>
      </c>
      <c r="N379" s="353">
        <f>'План НП'!D382</f>
        <v>0</v>
      </c>
      <c r="O379" s="341">
        <f>'План НП'!Y382</f>
        <v>0</v>
      </c>
      <c r="P379" s="325" t="str">
        <f>'Основні дані'!$B$1</f>
        <v>Е-420с</v>
      </c>
    </row>
    <row r="380" spans="1:16" s="160" customFormat="1" ht="15.75">
      <c r="A380" s="342" t="str">
        <f>'План НП'!A383</f>
        <v>ВБ11.6</v>
      </c>
      <c r="B380" s="364">
        <f>'План НП'!B383</f>
        <v>0</v>
      </c>
      <c r="C380" s="337">
        <f>'План НП'!F383</f>
        <v>0</v>
      </c>
      <c r="D380" s="337">
        <f>'План НП'!G383</f>
        <v>0</v>
      </c>
      <c r="E380" s="343"/>
      <c r="F380" s="344"/>
      <c r="G380" s="344"/>
      <c r="H380" s="344"/>
      <c r="I380" s="344"/>
      <c r="J380" s="344"/>
      <c r="K380" s="344"/>
      <c r="L380" s="345"/>
      <c r="M380" s="354">
        <f>'План НП'!C383</f>
        <v>0</v>
      </c>
      <c r="N380" s="353">
        <f>'План НП'!D383</f>
        <v>0</v>
      </c>
      <c r="O380" s="341">
        <f>'План НП'!Y383</f>
        <v>0</v>
      </c>
      <c r="P380" s="325" t="str">
        <f>'Основні дані'!$B$1</f>
        <v>Е-420с</v>
      </c>
    </row>
    <row r="381" spans="1:16" s="160" customFormat="1" ht="15.75">
      <c r="A381" s="342" t="str">
        <f>'План НП'!A384</f>
        <v>ВБ11.7</v>
      </c>
      <c r="B381" s="364">
        <f>'План НП'!B384</f>
        <v>0</v>
      </c>
      <c r="C381" s="337">
        <f>'План НП'!F384</f>
        <v>0</v>
      </c>
      <c r="D381" s="337">
        <f>'План НП'!G384</f>
        <v>0</v>
      </c>
      <c r="E381" s="343"/>
      <c r="F381" s="344"/>
      <c r="G381" s="344"/>
      <c r="H381" s="344"/>
      <c r="I381" s="344"/>
      <c r="J381" s="344"/>
      <c r="K381" s="344"/>
      <c r="L381" s="345"/>
      <c r="M381" s="354">
        <f>'План НП'!C384</f>
        <v>0</v>
      </c>
      <c r="N381" s="353">
        <f>'План НП'!D384</f>
        <v>0</v>
      </c>
      <c r="O381" s="341">
        <f>'План НП'!Y384</f>
        <v>0</v>
      </c>
      <c r="P381" s="325" t="str">
        <f>'Основні дані'!$B$1</f>
        <v>Е-420с</v>
      </c>
    </row>
    <row r="382" spans="1:16" s="160" customFormat="1" ht="15.75">
      <c r="A382" s="342" t="str">
        <f>'План НП'!A385</f>
        <v>ВБ11.8</v>
      </c>
      <c r="B382" s="364">
        <f>'План НП'!B385</f>
        <v>0</v>
      </c>
      <c r="C382" s="337">
        <f>'План НП'!F385</f>
        <v>0</v>
      </c>
      <c r="D382" s="337">
        <f>'План НП'!G385</f>
        <v>0</v>
      </c>
      <c r="E382" s="343"/>
      <c r="F382" s="344"/>
      <c r="G382" s="344"/>
      <c r="H382" s="344"/>
      <c r="I382" s="344"/>
      <c r="J382" s="344"/>
      <c r="K382" s="344"/>
      <c r="L382" s="345"/>
      <c r="M382" s="354">
        <f>'План НП'!C385</f>
        <v>0</v>
      </c>
      <c r="N382" s="353">
        <f>'План НП'!D385</f>
        <v>0</v>
      </c>
      <c r="O382" s="341">
        <f>'План НП'!Y385</f>
        <v>0</v>
      </c>
      <c r="P382" s="325" t="str">
        <f>'Основні дані'!$B$1</f>
        <v>Е-420с</v>
      </c>
    </row>
    <row r="383" spans="1:16" s="160" customFormat="1" ht="15.75">
      <c r="A383" s="342" t="str">
        <f>'План НП'!A386</f>
        <v>ВБ11.9</v>
      </c>
      <c r="B383" s="364">
        <f>'План НП'!B386</f>
        <v>0</v>
      </c>
      <c r="C383" s="337">
        <f>'План НП'!F386</f>
        <v>0</v>
      </c>
      <c r="D383" s="337">
        <f>'План НП'!G386</f>
        <v>0</v>
      </c>
      <c r="E383" s="343"/>
      <c r="F383" s="344"/>
      <c r="G383" s="344"/>
      <c r="H383" s="344"/>
      <c r="I383" s="344"/>
      <c r="J383" s="344"/>
      <c r="K383" s="344"/>
      <c r="L383" s="345"/>
      <c r="M383" s="354">
        <f>'План НП'!C386</f>
        <v>0</v>
      </c>
      <c r="N383" s="353">
        <f>'План НП'!D386</f>
        <v>0</v>
      </c>
      <c r="O383" s="341">
        <f>'План НП'!Y386</f>
        <v>0</v>
      </c>
      <c r="P383" s="325" t="str">
        <f>'Основні дані'!$B$1</f>
        <v>Е-420с</v>
      </c>
    </row>
    <row r="384" spans="1:16" s="160" customFormat="1" ht="15.75">
      <c r="A384" s="342" t="str">
        <f>'План НП'!A387</f>
        <v>ВБ11.10</v>
      </c>
      <c r="B384" s="364">
        <f>'План НП'!B387</f>
        <v>0</v>
      </c>
      <c r="C384" s="337">
        <f>'План НП'!F387</f>
        <v>0</v>
      </c>
      <c r="D384" s="337">
        <f>'План НП'!G387</f>
        <v>0</v>
      </c>
      <c r="E384" s="343"/>
      <c r="F384" s="344"/>
      <c r="G384" s="344"/>
      <c r="H384" s="344"/>
      <c r="I384" s="344"/>
      <c r="J384" s="344"/>
      <c r="K384" s="344"/>
      <c r="L384" s="345"/>
      <c r="M384" s="354">
        <f>'План НП'!C387</f>
        <v>0</v>
      </c>
      <c r="N384" s="353">
        <f>'План НП'!D387</f>
        <v>0</v>
      </c>
      <c r="O384" s="341">
        <f>'План НП'!Y387</f>
        <v>0</v>
      </c>
      <c r="P384" s="325" t="str">
        <f>'Основні дані'!$B$1</f>
        <v>Е-420с</v>
      </c>
    </row>
    <row r="385" spans="1:16" s="160" customFormat="1" ht="15.75">
      <c r="A385" s="342" t="str">
        <f>'План НП'!A388</f>
        <v>ВБ11.11</v>
      </c>
      <c r="B385" s="364">
        <f>'План НП'!B388</f>
        <v>0</v>
      </c>
      <c r="C385" s="337">
        <f>'План НП'!F388</f>
        <v>0</v>
      </c>
      <c r="D385" s="337">
        <f>'План НП'!G388</f>
        <v>0</v>
      </c>
      <c r="E385" s="343"/>
      <c r="F385" s="344"/>
      <c r="G385" s="344"/>
      <c r="H385" s="344"/>
      <c r="I385" s="344"/>
      <c r="J385" s="344"/>
      <c r="K385" s="344"/>
      <c r="L385" s="345"/>
      <c r="M385" s="354">
        <f>'План НП'!C388</f>
        <v>0</v>
      </c>
      <c r="N385" s="353">
        <f>'План НП'!D388</f>
        <v>0</v>
      </c>
      <c r="O385" s="341">
        <f>'План НП'!Y388</f>
        <v>0</v>
      </c>
      <c r="P385" s="325" t="str">
        <f>'Основні дані'!$B$1</f>
        <v>Е-420с</v>
      </c>
    </row>
    <row r="386" spans="1:16" s="160" customFormat="1" ht="15.75">
      <c r="A386" s="342" t="str">
        <f>'План НП'!A389</f>
        <v>ВБ11.12</v>
      </c>
      <c r="B386" s="364">
        <f>'План НП'!B389</f>
        <v>0</v>
      </c>
      <c r="C386" s="337">
        <f>'План НП'!F389</f>
        <v>0</v>
      </c>
      <c r="D386" s="337">
        <f>'План НП'!G389</f>
        <v>0</v>
      </c>
      <c r="E386" s="343"/>
      <c r="F386" s="344"/>
      <c r="G386" s="344"/>
      <c r="H386" s="344"/>
      <c r="I386" s="344"/>
      <c r="J386" s="344"/>
      <c r="K386" s="344"/>
      <c r="L386" s="345"/>
      <c r="M386" s="354">
        <f>'План НП'!C389</f>
        <v>0</v>
      </c>
      <c r="N386" s="353">
        <f>'План НП'!D389</f>
        <v>0</v>
      </c>
      <c r="O386" s="341">
        <f>'План НП'!Y389</f>
        <v>0</v>
      </c>
      <c r="P386" s="325" t="str">
        <f>'Основні дані'!$B$1</f>
        <v>Е-420с</v>
      </c>
    </row>
    <row r="387" spans="1:16" s="160" customFormat="1" ht="15.75">
      <c r="A387" s="342" t="str">
        <f>'План НП'!A390</f>
        <v>ВБ11.13</v>
      </c>
      <c r="B387" s="364">
        <f>'План НП'!B390</f>
        <v>0</v>
      </c>
      <c r="C387" s="337">
        <f>'План НП'!F390</f>
        <v>0</v>
      </c>
      <c r="D387" s="337">
        <f>'План НП'!G390</f>
        <v>0</v>
      </c>
      <c r="E387" s="343"/>
      <c r="F387" s="344"/>
      <c r="G387" s="344"/>
      <c r="H387" s="344"/>
      <c r="I387" s="344"/>
      <c r="J387" s="344"/>
      <c r="K387" s="344"/>
      <c r="L387" s="345"/>
      <c r="M387" s="354">
        <f>'План НП'!C390</f>
        <v>0</v>
      </c>
      <c r="N387" s="353">
        <f>'План НП'!D390</f>
        <v>0</v>
      </c>
      <c r="O387" s="341">
        <f>'План НП'!Y390</f>
        <v>0</v>
      </c>
      <c r="P387" s="325" t="str">
        <f>'Основні дані'!$B$1</f>
        <v>Е-420с</v>
      </c>
    </row>
    <row r="388" spans="1:16" s="160" customFormat="1" ht="15.75">
      <c r="A388" s="342" t="str">
        <f>'План НП'!A391</f>
        <v>ВБ11.14</v>
      </c>
      <c r="B388" s="364">
        <f>'План НП'!B391</f>
        <v>0</v>
      </c>
      <c r="C388" s="337">
        <f>'План НП'!F391</f>
        <v>0</v>
      </c>
      <c r="D388" s="337">
        <f>'План НП'!G391</f>
        <v>0</v>
      </c>
      <c r="E388" s="343"/>
      <c r="F388" s="344"/>
      <c r="G388" s="344"/>
      <c r="H388" s="344"/>
      <c r="I388" s="344"/>
      <c r="J388" s="344"/>
      <c r="K388" s="344"/>
      <c r="L388" s="345"/>
      <c r="M388" s="354">
        <f>'План НП'!C391</f>
        <v>0</v>
      </c>
      <c r="N388" s="353">
        <f>'План НП'!D391</f>
        <v>0</v>
      </c>
      <c r="O388" s="341">
        <f>'План НП'!Y391</f>
        <v>0</v>
      </c>
      <c r="P388" s="325" t="str">
        <f>'Основні дані'!$B$1</f>
        <v>Е-420с</v>
      </c>
    </row>
    <row r="389" spans="1:16" s="160" customFormat="1" ht="15.75">
      <c r="A389" s="342" t="str">
        <f>'План НП'!A392</f>
        <v>ВБ11.15</v>
      </c>
      <c r="B389" s="364">
        <f>'План НП'!B392</f>
        <v>0</v>
      </c>
      <c r="C389" s="337">
        <f>'План НП'!F392</f>
        <v>0</v>
      </c>
      <c r="D389" s="337">
        <f>'План НП'!G392</f>
        <v>0</v>
      </c>
      <c r="E389" s="343"/>
      <c r="F389" s="344"/>
      <c r="G389" s="344"/>
      <c r="H389" s="344"/>
      <c r="I389" s="344"/>
      <c r="J389" s="344"/>
      <c r="K389" s="344"/>
      <c r="L389" s="345"/>
      <c r="M389" s="354">
        <f>'План НП'!C392</f>
        <v>0</v>
      </c>
      <c r="N389" s="353">
        <f>'План НП'!D392</f>
        <v>0</v>
      </c>
      <c r="O389" s="341">
        <f>'План НП'!Y392</f>
        <v>0</v>
      </c>
      <c r="P389" s="325" t="str">
        <f>'Основні дані'!$B$1</f>
        <v>Е-420с</v>
      </c>
    </row>
    <row r="390" spans="1:16" s="160" customFormat="1" ht="15.75">
      <c r="A390" s="342" t="str">
        <f>'План НП'!A393</f>
        <v>ВБ11.16</v>
      </c>
      <c r="B390" s="364">
        <f>'План НП'!B393</f>
        <v>0</v>
      </c>
      <c r="C390" s="337">
        <f>'План НП'!F393</f>
        <v>0</v>
      </c>
      <c r="D390" s="337">
        <f>'План НП'!G393</f>
        <v>0</v>
      </c>
      <c r="E390" s="343"/>
      <c r="F390" s="344"/>
      <c r="G390" s="344"/>
      <c r="H390" s="344"/>
      <c r="I390" s="344"/>
      <c r="J390" s="344"/>
      <c r="K390" s="344"/>
      <c r="L390" s="345"/>
      <c r="M390" s="354">
        <f>'План НП'!C393</f>
        <v>0</v>
      </c>
      <c r="N390" s="353">
        <f>'План НП'!D393</f>
        <v>0</v>
      </c>
      <c r="O390" s="341">
        <f>'План НП'!Y393</f>
        <v>0</v>
      </c>
      <c r="P390" s="325" t="str">
        <f>'Основні дані'!$B$1</f>
        <v>Е-420с</v>
      </c>
    </row>
    <row r="391" spans="1:16" s="160" customFormat="1" ht="15.75">
      <c r="A391" s="342" t="str">
        <f>'План НП'!A394</f>
        <v>ВБ11.17</v>
      </c>
      <c r="B391" s="364">
        <f>'План НП'!B394</f>
        <v>0</v>
      </c>
      <c r="C391" s="337">
        <f>'План НП'!F394</f>
        <v>0</v>
      </c>
      <c r="D391" s="337">
        <f>'План НП'!G394</f>
        <v>0</v>
      </c>
      <c r="E391" s="343"/>
      <c r="F391" s="344"/>
      <c r="G391" s="344"/>
      <c r="H391" s="344"/>
      <c r="I391" s="344"/>
      <c r="J391" s="344"/>
      <c r="K391" s="344"/>
      <c r="L391" s="345"/>
      <c r="M391" s="354">
        <f>'План НП'!C394</f>
        <v>0</v>
      </c>
      <c r="N391" s="353">
        <f>'План НП'!D394</f>
        <v>0</v>
      </c>
      <c r="O391" s="341">
        <f>'План НП'!Y394</f>
        <v>0</v>
      </c>
      <c r="P391" s="325" t="str">
        <f>'Основні дані'!$B$1</f>
        <v>Е-420с</v>
      </c>
    </row>
    <row r="392" spans="1:16" s="160" customFormat="1" ht="15.75">
      <c r="A392" s="342" t="str">
        <f>'План НП'!A395</f>
        <v>ВБ11.18</v>
      </c>
      <c r="B392" s="364">
        <f>'План НП'!B395</f>
        <v>0</v>
      </c>
      <c r="C392" s="337">
        <f>'План НП'!F395</f>
        <v>0</v>
      </c>
      <c r="D392" s="337">
        <f>'План НП'!G395</f>
        <v>0</v>
      </c>
      <c r="E392" s="343"/>
      <c r="F392" s="344"/>
      <c r="G392" s="344"/>
      <c r="H392" s="344"/>
      <c r="I392" s="344"/>
      <c r="J392" s="344"/>
      <c r="K392" s="344"/>
      <c r="L392" s="345"/>
      <c r="M392" s="354">
        <f>'План НП'!C395</f>
        <v>0</v>
      </c>
      <c r="N392" s="353">
        <f>'План НП'!D395</f>
        <v>0</v>
      </c>
      <c r="O392" s="341">
        <f>'План НП'!Y395</f>
        <v>0</v>
      </c>
      <c r="P392" s="325" t="str">
        <f>'Основні дані'!$B$1</f>
        <v>Е-420с</v>
      </c>
    </row>
    <row r="393" spans="1:16" s="160" customFormat="1" ht="15.75">
      <c r="A393" s="342" t="str">
        <f>'План НП'!A396</f>
        <v>ВБ11.19</v>
      </c>
      <c r="B393" s="364">
        <f>'План НП'!B396</f>
        <v>0</v>
      </c>
      <c r="C393" s="337">
        <f>'План НП'!F396</f>
        <v>0</v>
      </c>
      <c r="D393" s="337">
        <f>'План НП'!G396</f>
        <v>0</v>
      </c>
      <c r="E393" s="343"/>
      <c r="F393" s="344"/>
      <c r="G393" s="344"/>
      <c r="H393" s="344"/>
      <c r="I393" s="344"/>
      <c r="J393" s="344"/>
      <c r="K393" s="344"/>
      <c r="L393" s="345"/>
      <c r="M393" s="354">
        <f>'План НП'!C396</f>
        <v>0</v>
      </c>
      <c r="N393" s="353">
        <f>'План НП'!D396</f>
        <v>0</v>
      </c>
      <c r="O393" s="341">
        <f>'План НП'!Y396</f>
        <v>0</v>
      </c>
      <c r="P393" s="325" t="str">
        <f>'Основні дані'!$B$1</f>
        <v>Е-420с</v>
      </c>
    </row>
    <row r="394" spans="1:16" s="160" customFormat="1" ht="15.75">
      <c r="A394" s="342" t="str">
        <f>'План НП'!A397</f>
        <v>ВБ11.20</v>
      </c>
      <c r="B394" s="364">
        <f>'План НП'!B397</f>
        <v>0</v>
      </c>
      <c r="C394" s="337">
        <f>'План НП'!F397</f>
        <v>0</v>
      </c>
      <c r="D394" s="337">
        <f>'План НП'!G397</f>
        <v>0</v>
      </c>
      <c r="E394" s="343"/>
      <c r="F394" s="344"/>
      <c r="G394" s="344"/>
      <c r="H394" s="344"/>
      <c r="I394" s="344"/>
      <c r="J394" s="344"/>
      <c r="K394" s="344"/>
      <c r="L394" s="345"/>
      <c r="M394" s="354">
        <f>'План НП'!C397</f>
        <v>0</v>
      </c>
      <c r="N394" s="353">
        <f>'План НП'!D397</f>
        <v>0</v>
      </c>
      <c r="O394" s="341">
        <f>'План НП'!Y397</f>
        <v>0</v>
      </c>
      <c r="P394" s="325" t="str">
        <f>'Основні дані'!$B$1</f>
        <v>Е-420с</v>
      </c>
    </row>
    <row r="395" spans="1:16" s="160" customFormat="1" ht="15.75">
      <c r="A395" s="342" t="str">
        <f>'План НП'!A398</f>
        <v>ВБ11.21</v>
      </c>
      <c r="B395" s="364">
        <f>'План НП'!B398</f>
        <v>0</v>
      </c>
      <c r="C395" s="337">
        <f>'План НП'!F398</f>
        <v>0</v>
      </c>
      <c r="D395" s="337">
        <f>'План НП'!G398</f>
        <v>0</v>
      </c>
      <c r="E395" s="343"/>
      <c r="F395" s="344"/>
      <c r="G395" s="344"/>
      <c r="H395" s="344"/>
      <c r="I395" s="344"/>
      <c r="J395" s="344"/>
      <c r="K395" s="344"/>
      <c r="L395" s="345"/>
      <c r="M395" s="354">
        <f>'План НП'!C398</f>
        <v>0</v>
      </c>
      <c r="N395" s="353">
        <f>'План НП'!D398</f>
        <v>0</v>
      </c>
      <c r="O395" s="341">
        <f>'План НП'!Y398</f>
        <v>0</v>
      </c>
      <c r="P395" s="325" t="str">
        <f>'Основні дані'!$B$1</f>
        <v>Е-420с</v>
      </c>
    </row>
    <row r="396" spans="1:16" s="160" customFormat="1" ht="15.75">
      <c r="A396" s="342" t="str">
        <f>'План НП'!A399</f>
        <v>ВБ11.22</v>
      </c>
      <c r="B396" s="364">
        <f>'План НП'!B399</f>
        <v>0</v>
      </c>
      <c r="C396" s="337">
        <f>'План НП'!F399</f>
        <v>0</v>
      </c>
      <c r="D396" s="337">
        <f>'План НП'!G399</f>
        <v>0</v>
      </c>
      <c r="E396" s="343"/>
      <c r="F396" s="344"/>
      <c r="G396" s="344"/>
      <c r="H396" s="344"/>
      <c r="I396" s="344"/>
      <c r="J396" s="344"/>
      <c r="K396" s="344"/>
      <c r="L396" s="345"/>
      <c r="M396" s="354">
        <f>'План НП'!C399</f>
        <v>0</v>
      </c>
      <c r="N396" s="353">
        <f>'План НП'!D399</f>
        <v>0</v>
      </c>
      <c r="O396" s="341">
        <f>'План НП'!Y399</f>
        <v>0</v>
      </c>
      <c r="P396" s="325" t="str">
        <f>'Основні дані'!$B$1</f>
        <v>Е-420с</v>
      </c>
    </row>
    <row r="397" spans="1:16" s="160" customFormat="1" ht="15.75">
      <c r="A397" s="342" t="str">
        <f>'План НП'!A400</f>
        <v>ВБ11.23</v>
      </c>
      <c r="B397" s="364">
        <f>'План НП'!B400</f>
        <v>0</v>
      </c>
      <c r="C397" s="337">
        <f>'План НП'!F400</f>
        <v>0</v>
      </c>
      <c r="D397" s="337">
        <f>'План НП'!G400</f>
        <v>0</v>
      </c>
      <c r="E397" s="343"/>
      <c r="F397" s="344"/>
      <c r="G397" s="344"/>
      <c r="H397" s="344"/>
      <c r="I397" s="344"/>
      <c r="J397" s="344"/>
      <c r="K397" s="344"/>
      <c r="L397" s="345"/>
      <c r="M397" s="354">
        <f>'План НП'!C400</f>
        <v>0</v>
      </c>
      <c r="N397" s="353">
        <f>'План НП'!D400</f>
        <v>0</v>
      </c>
      <c r="O397" s="341">
        <f>'План НП'!Y400</f>
        <v>0</v>
      </c>
      <c r="P397" s="325" t="str">
        <f>'Основні дані'!$B$1</f>
        <v>Е-420с</v>
      </c>
    </row>
    <row r="398" spans="1:16" s="160" customFormat="1" ht="15.75">
      <c r="A398" s="342" t="str">
        <f>'План НП'!A401</f>
        <v>ВБ11.24</v>
      </c>
      <c r="B398" s="364">
        <f>'План НП'!B401</f>
        <v>0</v>
      </c>
      <c r="C398" s="337">
        <f>'План НП'!F401</f>
        <v>0</v>
      </c>
      <c r="D398" s="337">
        <f>'План НП'!G401</f>
        <v>0</v>
      </c>
      <c r="E398" s="343"/>
      <c r="F398" s="344"/>
      <c r="G398" s="344"/>
      <c r="H398" s="344"/>
      <c r="I398" s="344"/>
      <c r="J398" s="344"/>
      <c r="K398" s="344"/>
      <c r="L398" s="345"/>
      <c r="M398" s="354">
        <f>'План НП'!C401</f>
        <v>0</v>
      </c>
      <c r="N398" s="353">
        <f>'План НП'!D401</f>
        <v>0</v>
      </c>
      <c r="O398" s="341">
        <f>'План НП'!Y401</f>
        <v>0</v>
      </c>
      <c r="P398" s="325" t="str">
        <f>'Основні дані'!$B$1</f>
        <v>Е-420с</v>
      </c>
    </row>
    <row r="399" spans="1:16" s="160" customFormat="1" ht="15.75">
      <c r="A399" s="342" t="str">
        <f>'План НП'!A402</f>
        <v>ВБ11.25</v>
      </c>
      <c r="B399" s="364">
        <f>'План НП'!B402</f>
        <v>0</v>
      </c>
      <c r="C399" s="337">
        <f>'План НП'!F402</f>
        <v>0</v>
      </c>
      <c r="D399" s="337">
        <f>'План НП'!G402</f>
        <v>0</v>
      </c>
      <c r="E399" s="343"/>
      <c r="F399" s="344"/>
      <c r="G399" s="344"/>
      <c r="H399" s="344"/>
      <c r="I399" s="344"/>
      <c r="J399" s="344"/>
      <c r="K399" s="344"/>
      <c r="L399" s="345"/>
      <c r="M399" s="354">
        <f>'План НП'!C402</f>
        <v>0</v>
      </c>
      <c r="N399" s="353">
        <f>'План НП'!D402</f>
        <v>0</v>
      </c>
      <c r="O399" s="341">
        <f>'План НП'!Y402</f>
        <v>0</v>
      </c>
      <c r="P399" s="325" t="str">
        <f>'Основні дані'!$B$1</f>
        <v>Е-420с</v>
      </c>
    </row>
    <row r="400" spans="1:16" s="160" customFormat="1" ht="15.75">
      <c r="A400" s="342">
        <f>'План НП'!A403</f>
        <v>0</v>
      </c>
      <c r="B400" s="525" t="str">
        <f>'План НП'!B403</f>
        <v>Практика</v>
      </c>
      <c r="C400" s="337">
        <f>'План НП'!F403</f>
        <v>6</v>
      </c>
      <c r="D400" s="337">
        <f>'План НП'!G403</f>
        <v>180</v>
      </c>
      <c r="E400" s="343"/>
      <c r="F400" s="344"/>
      <c r="G400" s="344"/>
      <c r="H400" s="344"/>
      <c r="I400" s="344"/>
      <c r="J400" s="344"/>
      <c r="K400" s="344"/>
      <c r="L400" s="345"/>
      <c r="M400" s="354">
        <f>'План НП'!C403</f>
        <v>0</v>
      </c>
      <c r="N400" s="353" t="str">
        <f>'План НП'!D403</f>
        <v>6</v>
      </c>
      <c r="O400" s="341">
        <f>'План НП'!Y403</f>
        <v>0</v>
      </c>
      <c r="P400" s="325" t="str">
        <f>'Основні дані'!$B$1</f>
        <v>Е-420с</v>
      </c>
    </row>
    <row r="401" spans="1:16" s="160" customFormat="1" ht="15.75">
      <c r="A401" s="342">
        <f>'План НП'!A404</f>
        <v>0</v>
      </c>
      <c r="B401" s="525" t="str">
        <f>'План НП'!B404</f>
        <v>Атестація</v>
      </c>
      <c r="C401" s="337">
        <f>'План НП'!F404</f>
        <v>6</v>
      </c>
      <c r="D401" s="337">
        <f>'План НП'!G404</f>
        <v>180</v>
      </c>
      <c r="E401" s="343"/>
      <c r="F401" s="344"/>
      <c r="G401" s="344"/>
      <c r="H401" s="344"/>
      <c r="I401" s="344"/>
      <c r="J401" s="344"/>
      <c r="K401" s="344"/>
      <c r="L401" s="345"/>
      <c r="M401" s="354">
        <f>'План НП'!C404</f>
        <v>0</v>
      </c>
      <c r="N401" s="353">
        <f>'План НП'!D404</f>
        <v>0</v>
      </c>
      <c r="O401" s="341">
        <f>'План НП'!Y404</f>
        <v>0</v>
      </c>
      <c r="P401" s="325" t="str">
        <f>'Основні дані'!$B$1</f>
        <v>Е-420с</v>
      </c>
    </row>
    <row r="402" spans="1:16" s="160" customFormat="1" ht="15.75">
      <c r="A402" s="507" t="str">
        <f>'План НП'!A405</f>
        <v>3.1.12</v>
      </c>
      <c r="B402" s="508" t="str">
        <f>'План НП'!B405</f>
        <v>Блок дисциплін 12 "Назва блоку"</v>
      </c>
      <c r="C402" s="509">
        <f>'План НП'!F405</f>
        <v>12</v>
      </c>
      <c r="D402" s="509">
        <f>'План НП'!G405</f>
        <v>360</v>
      </c>
      <c r="E402" s="510"/>
      <c r="F402" s="511"/>
      <c r="G402" s="511"/>
      <c r="H402" s="511"/>
      <c r="I402" s="511"/>
      <c r="J402" s="511"/>
      <c r="K402" s="511"/>
      <c r="L402" s="512"/>
      <c r="M402" s="513"/>
      <c r="N402" s="514"/>
      <c r="O402" s="341">
        <f>'План НП'!Y405</f>
        <v>0</v>
      </c>
      <c r="P402" s="325" t="str">
        <f>'Основні дані'!$B$1</f>
        <v>Е-420с</v>
      </c>
    </row>
    <row r="403" spans="1:16" s="160" customFormat="1" ht="15.75">
      <c r="A403" s="336" t="str">
        <f>'План НП'!A406</f>
        <v>ВБ12.1</v>
      </c>
      <c r="B403" s="364">
        <f>'План НП'!B406</f>
        <v>0</v>
      </c>
      <c r="C403" s="337">
        <f>'План НП'!F406</f>
        <v>0</v>
      </c>
      <c r="D403" s="337">
        <f>'План НП'!G406</f>
        <v>0</v>
      </c>
      <c r="E403" s="338"/>
      <c r="F403" s="339"/>
      <c r="G403" s="339"/>
      <c r="H403" s="339"/>
      <c r="I403" s="339"/>
      <c r="J403" s="339"/>
      <c r="K403" s="339"/>
      <c r="L403" s="340"/>
      <c r="M403" s="354">
        <f>'План НП'!C406</f>
        <v>0</v>
      </c>
      <c r="N403" s="353">
        <f>'План НП'!D406</f>
        <v>0</v>
      </c>
      <c r="O403" s="341">
        <f>'План НП'!Y406</f>
        <v>0</v>
      </c>
      <c r="P403" s="325" t="str">
        <f>'Основні дані'!$B$1</f>
        <v>Е-420с</v>
      </c>
    </row>
    <row r="404" spans="1:16" s="160" customFormat="1" ht="15.75">
      <c r="A404" s="342" t="str">
        <f>'План НП'!A407</f>
        <v>ВБ12.2</v>
      </c>
      <c r="B404" s="364">
        <f>'План НП'!B407</f>
        <v>0</v>
      </c>
      <c r="C404" s="337">
        <f>'План НП'!F407</f>
        <v>0</v>
      </c>
      <c r="D404" s="337">
        <f>'План НП'!G407</f>
        <v>0</v>
      </c>
      <c r="E404" s="343"/>
      <c r="F404" s="344"/>
      <c r="G404" s="344"/>
      <c r="H404" s="344"/>
      <c r="I404" s="344"/>
      <c r="J404" s="344"/>
      <c r="K404" s="344"/>
      <c r="L404" s="345"/>
      <c r="M404" s="354">
        <f>'План НП'!C407</f>
        <v>0</v>
      </c>
      <c r="N404" s="353">
        <f>'План НП'!D407</f>
        <v>0</v>
      </c>
      <c r="O404" s="341">
        <f>'План НП'!Y407</f>
        <v>0</v>
      </c>
      <c r="P404" s="325" t="str">
        <f>'Основні дані'!$B$1</f>
        <v>Е-420с</v>
      </c>
    </row>
    <row r="405" spans="1:16" s="160" customFormat="1" ht="15.75">
      <c r="A405" s="342" t="str">
        <f>'План НП'!A408</f>
        <v>ВБ12.3</v>
      </c>
      <c r="B405" s="364">
        <f>'План НП'!B408</f>
        <v>0</v>
      </c>
      <c r="C405" s="337">
        <f>'План НП'!F408</f>
        <v>0</v>
      </c>
      <c r="D405" s="337">
        <f>'План НП'!G408</f>
        <v>0</v>
      </c>
      <c r="E405" s="343"/>
      <c r="F405" s="344"/>
      <c r="G405" s="344"/>
      <c r="H405" s="344"/>
      <c r="I405" s="344"/>
      <c r="J405" s="344"/>
      <c r="K405" s="344"/>
      <c r="L405" s="345"/>
      <c r="M405" s="354">
        <f>'План НП'!C408</f>
        <v>0</v>
      </c>
      <c r="N405" s="353">
        <f>'План НП'!D408</f>
        <v>0</v>
      </c>
      <c r="O405" s="341">
        <f>'План НП'!Y408</f>
        <v>0</v>
      </c>
      <c r="P405" s="325" t="str">
        <f>'Основні дані'!$B$1</f>
        <v>Е-420с</v>
      </c>
    </row>
    <row r="406" spans="1:16" s="160" customFormat="1" ht="15.75">
      <c r="A406" s="342" t="str">
        <f>'План НП'!A409</f>
        <v>ВБ12.4</v>
      </c>
      <c r="B406" s="364">
        <f>'План НП'!B409</f>
        <v>0</v>
      </c>
      <c r="C406" s="337">
        <f>'План НП'!F409</f>
        <v>0</v>
      </c>
      <c r="D406" s="337">
        <f>'План НП'!G409</f>
        <v>0</v>
      </c>
      <c r="E406" s="343"/>
      <c r="F406" s="344"/>
      <c r="G406" s="344"/>
      <c r="H406" s="344"/>
      <c r="I406" s="344"/>
      <c r="J406" s="344"/>
      <c r="K406" s="344"/>
      <c r="L406" s="345"/>
      <c r="M406" s="354">
        <f>'План НП'!C409</f>
        <v>0</v>
      </c>
      <c r="N406" s="353">
        <f>'План НП'!D409</f>
        <v>0</v>
      </c>
      <c r="O406" s="341">
        <f>'План НП'!Y409</f>
        <v>0</v>
      </c>
      <c r="P406" s="325" t="str">
        <f>'Основні дані'!$B$1</f>
        <v>Е-420с</v>
      </c>
    </row>
    <row r="407" spans="1:16" s="160" customFormat="1" ht="15.75">
      <c r="A407" s="342" t="str">
        <f>'План НП'!A410</f>
        <v>ВБ12.5</v>
      </c>
      <c r="B407" s="364">
        <f>'План НП'!B410</f>
        <v>0</v>
      </c>
      <c r="C407" s="337">
        <f>'План НП'!F410</f>
        <v>0</v>
      </c>
      <c r="D407" s="337">
        <f>'План НП'!G410</f>
        <v>0</v>
      </c>
      <c r="E407" s="343"/>
      <c r="F407" s="344"/>
      <c r="G407" s="344"/>
      <c r="H407" s="344"/>
      <c r="I407" s="344"/>
      <c r="J407" s="344"/>
      <c r="K407" s="344"/>
      <c r="L407" s="345"/>
      <c r="M407" s="354">
        <f>'План НП'!C410</f>
        <v>0</v>
      </c>
      <c r="N407" s="353">
        <f>'План НП'!D410</f>
        <v>0</v>
      </c>
      <c r="O407" s="341">
        <f>'План НП'!Y410</f>
        <v>0</v>
      </c>
      <c r="P407" s="325" t="str">
        <f>'Основні дані'!$B$1</f>
        <v>Е-420с</v>
      </c>
    </row>
    <row r="408" spans="1:16" s="160" customFormat="1" ht="15.75">
      <c r="A408" s="342" t="str">
        <f>'План НП'!A411</f>
        <v>ВБ12.6</v>
      </c>
      <c r="B408" s="364">
        <f>'План НП'!B411</f>
        <v>0</v>
      </c>
      <c r="C408" s="337">
        <f>'План НП'!F411</f>
        <v>0</v>
      </c>
      <c r="D408" s="337">
        <f>'План НП'!G411</f>
        <v>0</v>
      </c>
      <c r="E408" s="343"/>
      <c r="F408" s="344"/>
      <c r="G408" s="344"/>
      <c r="H408" s="344"/>
      <c r="I408" s="344"/>
      <c r="J408" s="344"/>
      <c r="K408" s="344"/>
      <c r="L408" s="345"/>
      <c r="M408" s="354">
        <f>'План НП'!C411</f>
        <v>0</v>
      </c>
      <c r="N408" s="353">
        <f>'План НП'!D411</f>
        <v>0</v>
      </c>
      <c r="O408" s="341">
        <f>'План НП'!Y411</f>
        <v>0</v>
      </c>
      <c r="P408" s="325" t="str">
        <f>'Основні дані'!$B$1</f>
        <v>Е-420с</v>
      </c>
    </row>
    <row r="409" spans="1:16" s="160" customFormat="1" ht="15.75">
      <c r="A409" s="342" t="str">
        <f>'План НП'!A412</f>
        <v>ВБ12.7</v>
      </c>
      <c r="B409" s="364">
        <f>'План НП'!B412</f>
        <v>0</v>
      </c>
      <c r="C409" s="337">
        <f>'План НП'!F412</f>
        <v>0</v>
      </c>
      <c r="D409" s="337">
        <f>'План НП'!G412</f>
        <v>0</v>
      </c>
      <c r="E409" s="343"/>
      <c r="F409" s="344"/>
      <c r="G409" s="344"/>
      <c r="H409" s="344"/>
      <c r="I409" s="344"/>
      <c r="J409" s="344"/>
      <c r="K409" s="344"/>
      <c r="L409" s="345"/>
      <c r="M409" s="354">
        <f>'План НП'!C412</f>
        <v>0</v>
      </c>
      <c r="N409" s="353">
        <f>'План НП'!D412</f>
        <v>0</v>
      </c>
      <c r="O409" s="341">
        <f>'План НП'!Y412</f>
        <v>0</v>
      </c>
      <c r="P409" s="325" t="str">
        <f>'Основні дані'!$B$1</f>
        <v>Е-420с</v>
      </c>
    </row>
    <row r="410" spans="1:16" s="160" customFormat="1" ht="15.75">
      <c r="A410" s="342" t="str">
        <f>'План НП'!A413</f>
        <v>ВБ12.8</v>
      </c>
      <c r="B410" s="364">
        <f>'План НП'!B413</f>
        <v>0</v>
      </c>
      <c r="C410" s="337">
        <f>'План НП'!F413</f>
        <v>0</v>
      </c>
      <c r="D410" s="337">
        <f>'План НП'!G413</f>
        <v>0</v>
      </c>
      <c r="E410" s="343"/>
      <c r="F410" s="344"/>
      <c r="G410" s="344"/>
      <c r="H410" s="344"/>
      <c r="I410" s="344"/>
      <c r="J410" s="344"/>
      <c r="K410" s="344"/>
      <c r="L410" s="345"/>
      <c r="M410" s="354">
        <f>'План НП'!C413</f>
        <v>0</v>
      </c>
      <c r="N410" s="353">
        <f>'План НП'!D413</f>
        <v>0</v>
      </c>
      <c r="O410" s="341">
        <f>'План НП'!Y413</f>
        <v>0</v>
      </c>
      <c r="P410" s="325" t="str">
        <f>'Основні дані'!$B$1</f>
        <v>Е-420с</v>
      </c>
    </row>
    <row r="411" spans="1:16" s="160" customFormat="1" ht="15.75">
      <c r="A411" s="342" t="str">
        <f>'План НП'!A414</f>
        <v>ВБ12.9</v>
      </c>
      <c r="B411" s="364">
        <f>'План НП'!B414</f>
        <v>0</v>
      </c>
      <c r="C411" s="337">
        <f>'План НП'!F414</f>
        <v>0</v>
      </c>
      <c r="D411" s="337">
        <f>'План НП'!G414</f>
        <v>0</v>
      </c>
      <c r="E411" s="343"/>
      <c r="F411" s="344"/>
      <c r="G411" s="344"/>
      <c r="H411" s="344"/>
      <c r="I411" s="344"/>
      <c r="J411" s="344"/>
      <c r="K411" s="344"/>
      <c r="L411" s="345"/>
      <c r="M411" s="354">
        <f>'План НП'!C414</f>
        <v>0</v>
      </c>
      <c r="N411" s="353">
        <f>'План НП'!D414</f>
        <v>0</v>
      </c>
      <c r="O411" s="341">
        <f>'План НП'!Y414</f>
        <v>0</v>
      </c>
      <c r="P411" s="325" t="str">
        <f>'Основні дані'!$B$1</f>
        <v>Е-420с</v>
      </c>
    </row>
    <row r="412" spans="1:16" s="160" customFormat="1" ht="15.75">
      <c r="A412" s="342" t="str">
        <f>'План НП'!A415</f>
        <v>ВБ12.10</v>
      </c>
      <c r="B412" s="364">
        <f>'План НП'!B415</f>
        <v>0</v>
      </c>
      <c r="C412" s="337">
        <f>'План НП'!F415</f>
        <v>0</v>
      </c>
      <c r="D412" s="337">
        <f>'План НП'!G415</f>
        <v>0</v>
      </c>
      <c r="E412" s="343"/>
      <c r="F412" s="344"/>
      <c r="G412" s="344"/>
      <c r="H412" s="344"/>
      <c r="I412" s="344"/>
      <c r="J412" s="344"/>
      <c r="K412" s="344"/>
      <c r="L412" s="345"/>
      <c r="M412" s="354">
        <f>'План НП'!C415</f>
        <v>0</v>
      </c>
      <c r="N412" s="353">
        <f>'План НП'!D415</f>
        <v>0</v>
      </c>
      <c r="O412" s="341">
        <f>'План НП'!Y415</f>
        <v>0</v>
      </c>
      <c r="P412" s="325" t="str">
        <f>'Основні дані'!$B$1</f>
        <v>Е-420с</v>
      </c>
    </row>
    <row r="413" spans="1:16" s="160" customFormat="1" ht="15.75">
      <c r="A413" s="342" t="str">
        <f>'План НП'!A416</f>
        <v>ВБ12.11</v>
      </c>
      <c r="B413" s="364">
        <f>'План НП'!B416</f>
        <v>0</v>
      </c>
      <c r="C413" s="337">
        <f>'План НП'!F416</f>
        <v>0</v>
      </c>
      <c r="D413" s="337">
        <f>'План НП'!G416</f>
        <v>0</v>
      </c>
      <c r="E413" s="343"/>
      <c r="F413" s="344"/>
      <c r="G413" s="344"/>
      <c r="H413" s="344"/>
      <c r="I413" s="344"/>
      <c r="J413" s="344"/>
      <c r="K413" s="344"/>
      <c r="L413" s="345"/>
      <c r="M413" s="354">
        <f>'План НП'!C416</f>
        <v>0</v>
      </c>
      <c r="N413" s="353">
        <f>'План НП'!D416</f>
        <v>0</v>
      </c>
      <c r="O413" s="341">
        <f>'План НП'!Y416</f>
        <v>0</v>
      </c>
      <c r="P413" s="325" t="str">
        <f>'Основні дані'!$B$1</f>
        <v>Е-420с</v>
      </c>
    </row>
    <row r="414" spans="1:16" s="160" customFormat="1" ht="15.75">
      <c r="A414" s="342" t="str">
        <f>'План НП'!A417</f>
        <v>ВБ12.12</v>
      </c>
      <c r="B414" s="364">
        <f>'План НП'!B417</f>
        <v>0</v>
      </c>
      <c r="C414" s="337">
        <f>'План НП'!F417</f>
        <v>0</v>
      </c>
      <c r="D414" s="337">
        <f>'План НП'!G417</f>
        <v>0</v>
      </c>
      <c r="E414" s="343"/>
      <c r="F414" s="344"/>
      <c r="G414" s="344"/>
      <c r="H414" s="344"/>
      <c r="I414" s="344"/>
      <c r="J414" s="344"/>
      <c r="K414" s="344"/>
      <c r="L414" s="345"/>
      <c r="M414" s="354">
        <f>'План НП'!C417</f>
        <v>0</v>
      </c>
      <c r="N414" s="353">
        <f>'План НП'!D417</f>
        <v>0</v>
      </c>
      <c r="O414" s="341">
        <f>'План НП'!Y417</f>
        <v>0</v>
      </c>
      <c r="P414" s="325" t="str">
        <f>'Основні дані'!$B$1</f>
        <v>Е-420с</v>
      </c>
    </row>
    <row r="415" spans="1:16" s="160" customFormat="1" ht="15.75">
      <c r="A415" s="342" t="str">
        <f>'План НП'!A418</f>
        <v>ВБ12.13</v>
      </c>
      <c r="B415" s="364">
        <f>'План НП'!B418</f>
        <v>0</v>
      </c>
      <c r="C415" s="337">
        <f>'План НП'!F418</f>
        <v>0</v>
      </c>
      <c r="D415" s="337">
        <f>'План НП'!G418</f>
        <v>0</v>
      </c>
      <c r="E415" s="343"/>
      <c r="F415" s="344"/>
      <c r="G415" s="344"/>
      <c r="H415" s="344"/>
      <c r="I415" s="344"/>
      <c r="J415" s="344"/>
      <c r="K415" s="344"/>
      <c r="L415" s="345"/>
      <c r="M415" s="354">
        <f>'План НП'!C418</f>
        <v>0</v>
      </c>
      <c r="N415" s="353">
        <f>'План НП'!D418</f>
        <v>0</v>
      </c>
      <c r="O415" s="341">
        <f>'План НП'!Y418</f>
        <v>0</v>
      </c>
      <c r="P415" s="325" t="str">
        <f>'Основні дані'!$B$1</f>
        <v>Е-420с</v>
      </c>
    </row>
    <row r="416" spans="1:16" s="160" customFormat="1" ht="15.75">
      <c r="A416" s="342" t="str">
        <f>'План НП'!A419</f>
        <v>ВБ12.14</v>
      </c>
      <c r="B416" s="364">
        <f>'План НП'!B419</f>
        <v>0</v>
      </c>
      <c r="C416" s="337">
        <f>'План НП'!F419</f>
        <v>0</v>
      </c>
      <c r="D416" s="337">
        <f>'План НП'!G419</f>
        <v>0</v>
      </c>
      <c r="E416" s="343"/>
      <c r="F416" s="344"/>
      <c r="G416" s="344"/>
      <c r="H416" s="344"/>
      <c r="I416" s="344"/>
      <c r="J416" s="344"/>
      <c r="K416" s="344"/>
      <c r="L416" s="345"/>
      <c r="M416" s="354">
        <f>'План НП'!C419</f>
        <v>0</v>
      </c>
      <c r="N416" s="353">
        <f>'План НП'!D419</f>
        <v>0</v>
      </c>
      <c r="O416" s="341">
        <f>'План НП'!Y419</f>
        <v>0</v>
      </c>
      <c r="P416" s="325" t="str">
        <f>'Основні дані'!$B$1</f>
        <v>Е-420с</v>
      </c>
    </row>
    <row r="417" spans="1:16" s="160" customFormat="1" ht="15.75">
      <c r="A417" s="342" t="str">
        <f>'План НП'!A420</f>
        <v>ВБ12.15</v>
      </c>
      <c r="B417" s="364">
        <f>'План НП'!B420</f>
        <v>0</v>
      </c>
      <c r="C417" s="337">
        <f>'План НП'!F420</f>
        <v>0</v>
      </c>
      <c r="D417" s="337">
        <f>'План НП'!G420</f>
        <v>0</v>
      </c>
      <c r="E417" s="343"/>
      <c r="F417" s="344"/>
      <c r="G417" s="344"/>
      <c r="H417" s="344"/>
      <c r="I417" s="344"/>
      <c r="J417" s="344"/>
      <c r="K417" s="344"/>
      <c r="L417" s="345"/>
      <c r="M417" s="354">
        <f>'План НП'!C420</f>
        <v>0</v>
      </c>
      <c r="N417" s="353">
        <f>'План НП'!D420</f>
        <v>0</v>
      </c>
      <c r="O417" s="341">
        <f>'План НП'!Y420</f>
        <v>0</v>
      </c>
      <c r="P417" s="325" t="str">
        <f>'Основні дані'!$B$1</f>
        <v>Е-420с</v>
      </c>
    </row>
    <row r="418" spans="1:16" s="160" customFormat="1" ht="15.75">
      <c r="A418" s="342" t="str">
        <f>'План НП'!A421</f>
        <v>ВБ12.16</v>
      </c>
      <c r="B418" s="364">
        <f>'План НП'!B421</f>
        <v>0</v>
      </c>
      <c r="C418" s="337">
        <f>'План НП'!F421</f>
        <v>0</v>
      </c>
      <c r="D418" s="337">
        <f>'План НП'!G421</f>
        <v>0</v>
      </c>
      <c r="E418" s="343"/>
      <c r="F418" s="344"/>
      <c r="G418" s="344"/>
      <c r="H418" s="344"/>
      <c r="I418" s="344"/>
      <c r="J418" s="344"/>
      <c r="K418" s="344"/>
      <c r="L418" s="345"/>
      <c r="M418" s="354">
        <f>'План НП'!C421</f>
        <v>0</v>
      </c>
      <c r="N418" s="353">
        <f>'План НП'!D421</f>
        <v>0</v>
      </c>
      <c r="O418" s="341">
        <f>'План НП'!Y421</f>
        <v>0</v>
      </c>
      <c r="P418" s="325" t="str">
        <f>'Основні дані'!$B$1</f>
        <v>Е-420с</v>
      </c>
    </row>
    <row r="419" spans="1:16" s="160" customFormat="1" ht="15.75">
      <c r="A419" s="342" t="str">
        <f>'План НП'!A422</f>
        <v>ВБ12.17</v>
      </c>
      <c r="B419" s="364">
        <f>'План НП'!B422</f>
        <v>0</v>
      </c>
      <c r="C419" s="337">
        <f>'План НП'!F422</f>
        <v>0</v>
      </c>
      <c r="D419" s="337">
        <f>'План НП'!G422</f>
        <v>0</v>
      </c>
      <c r="E419" s="343"/>
      <c r="F419" s="344"/>
      <c r="G419" s="344"/>
      <c r="H419" s="344"/>
      <c r="I419" s="344"/>
      <c r="J419" s="344"/>
      <c r="K419" s="344"/>
      <c r="L419" s="345"/>
      <c r="M419" s="354">
        <f>'План НП'!C422</f>
        <v>0</v>
      </c>
      <c r="N419" s="353">
        <f>'План НП'!D422</f>
        <v>0</v>
      </c>
      <c r="O419" s="341">
        <f>'План НП'!Y422</f>
        <v>0</v>
      </c>
      <c r="P419" s="325" t="str">
        <f>'Основні дані'!$B$1</f>
        <v>Е-420с</v>
      </c>
    </row>
    <row r="420" spans="1:16" s="160" customFormat="1" ht="15.75">
      <c r="A420" s="342" t="str">
        <f>'План НП'!A423</f>
        <v>ВБ12.18</v>
      </c>
      <c r="B420" s="364">
        <f>'План НП'!B423</f>
        <v>0</v>
      </c>
      <c r="C420" s="337">
        <f>'План НП'!F423</f>
        <v>0</v>
      </c>
      <c r="D420" s="337">
        <f>'План НП'!G423</f>
        <v>0</v>
      </c>
      <c r="E420" s="343"/>
      <c r="F420" s="344"/>
      <c r="G420" s="344"/>
      <c r="H420" s="344"/>
      <c r="I420" s="344"/>
      <c r="J420" s="344"/>
      <c r="K420" s="344"/>
      <c r="L420" s="345"/>
      <c r="M420" s="354">
        <f>'План НП'!C423</f>
        <v>0</v>
      </c>
      <c r="N420" s="353">
        <f>'План НП'!D423</f>
        <v>0</v>
      </c>
      <c r="O420" s="341">
        <f>'План НП'!Y423</f>
        <v>0</v>
      </c>
      <c r="P420" s="325" t="str">
        <f>'Основні дані'!$B$1</f>
        <v>Е-420с</v>
      </c>
    </row>
    <row r="421" spans="1:16" s="160" customFormat="1" ht="15.75">
      <c r="A421" s="342" t="str">
        <f>'План НП'!A424</f>
        <v>ВБ12.19</v>
      </c>
      <c r="B421" s="364">
        <f>'План НП'!B424</f>
        <v>0</v>
      </c>
      <c r="C421" s="337">
        <f>'План НП'!F424</f>
        <v>0</v>
      </c>
      <c r="D421" s="337">
        <f>'План НП'!G424</f>
        <v>0</v>
      </c>
      <c r="E421" s="343"/>
      <c r="F421" s="344"/>
      <c r="G421" s="344"/>
      <c r="H421" s="344"/>
      <c r="I421" s="344"/>
      <c r="J421" s="344"/>
      <c r="K421" s="344"/>
      <c r="L421" s="345"/>
      <c r="M421" s="354">
        <f>'План НП'!C424</f>
        <v>0</v>
      </c>
      <c r="N421" s="353">
        <f>'План НП'!D424</f>
        <v>0</v>
      </c>
      <c r="O421" s="341">
        <f>'План НП'!Y424</f>
        <v>0</v>
      </c>
      <c r="P421" s="325" t="str">
        <f>'Основні дані'!$B$1</f>
        <v>Е-420с</v>
      </c>
    </row>
    <row r="422" spans="1:16" s="160" customFormat="1" ht="15.75">
      <c r="A422" s="342" t="str">
        <f>'План НП'!A425</f>
        <v>ВБ12.20</v>
      </c>
      <c r="B422" s="364">
        <f>'План НП'!B425</f>
        <v>0</v>
      </c>
      <c r="C422" s="337">
        <f>'План НП'!F425</f>
        <v>0</v>
      </c>
      <c r="D422" s="337">
        <f>'План НП'!G425</f>
        <v>0</v>
      </c>
      <c r="E422" s="343"/>
      <c r="F422" s="344"/>
      <c r="G422" s="344"/>
      <c r="H422" s="344"/>
      <c r="I422" s="344"/>
      <c r="J422" s="344"/>
      <c r="K422" s="344"/>
      <c r="L422" s="345"/>
      <c r="M422" s="354">
        <f>'План НП'!C425</f>
        <v>0</v>
      </c>
      <c r="N422" s="353">
        <f>'План НП'!D425</f>
        <v>0</v>
      </c>
      <c r="O422" s="341">
        <f>'План НП'!Y425</f>
        <v>0</v>
      </c>
      <c r="P422" s="325" t="str">
        <f>'Основні дані'!$B$1</f>
        <v>Е-420с</v>
      </c>
    </row>
    <row r="423" spans="1:16" s="160" customFormat="1" ht="15.75">
      <c r="A423" s="342" t="str">
        <f>'План НП'!A426</f>
        <v>ВБ12.21</v>
      </c>
      <c r="B423" s="364">
        <f>'План НП'!B426</f>
        <v>0</v>
      </c>
      <c r="C423" s="337">
        <f>'План НП'!F426</f>
        <v>0</v>
      </c>
      <c r="D423" s="337">
        <f>'План НП'!G426</f>
        <v>0</v>
      </c>
      <c r="E423" s="343"/>
      <c r="F423" s="344"/>
      <c r="G423" s="344"/>
      <c r="H423" s="344"/>
      <c r="I423" s="344"/>
      <c r="J423" s="344"/>
      <c r="K423" s="344"/>
      <c r="L423" s="345"/>
      <c r="M423" s="354">
        <f>'План НП'!C426</f>
        <v>0</v>
      </c>
      <c r="N423" s="353">
        <f>'План НП'!D426</f>
        <v>0</v>
      </c>
      <c r="O423" s="341">
        <f>'План НП'!Y426</f>
        <v>0</v>
      </c>
      <c r="P423" s="325" t="str">
        <f>'Основні дані'!$B$1</f>
        <v>Е-420с</v>
      </c>
    </row>
    <row r="424" spans="1:16" s="160" customFormat="1" ht="15.75">
      <c r="A424" s="342" t="str">
        <f>'План НП'!A427</f>
        <v>ВБ12.22</v>
      </c>
      <c r="B424" s="364">
        <f>'План НП'!B427</f>
        <v>0</v>
      </c>
      <c r="C424" s="337">
        <f>'План НП'!F427</f>
        <v>0</v>
      </c>
      <c r="D424" s="337">
        <f>'План НП'!G427</f>
        <v>0</v>
      </c>
      <c r="E424" s="343"/>
      <c r="F424" s="344"/>
      <c r="G424" s="344"/>
      <c r="H424" s="344"/>
      <c r="I424" s="344"/>
      <c r="J424" s="344"/>
      <c r="K424" s="344"/>
      <c r="L424" s="345"/>
      <c r="M424" s="354">
        <f>'План НП'!C427</f>
        <v>0</v>
      </c>
      <c r="N424" s="353">
        <f>'План НП'!D427</f>
        <v>0</v>
      </c>
      <c r="O424" s="341">
        <f>'План НП'!Y427</f>
        <v>0</v>
      </c>
      <c r="P424" s="325" t="str">
        <f>'Основні дані'!$B$1</f>
        <v>Е-420с</v>
      </c>
    </row>
    <row r="425" spans="1:16" s="160" customFormat="1" ht="15.75">
      <c r="A425" s="342" t="str">
        <f>'План НП'!A428</f>
        <v>ВБ12.23</v>
      </c>
      <c r="B425" s="364">
        <f>'План НП'!B428</f>
        <v>0</v>
      </c>
      <c r="C425" s="337">
        <f>'План НП'!F428</f>
        <v>0</v>
      </c>
      <c r="D425" s="337">
        <f>'План НП'!G428</f>
        <v>0</v>
      </c>
      <c r="E425" s="343"/>
      <c r="F425" s="344"/>
      <c r="G425" s="344"/>
      <c r="H425" s="344"/>
      <c r="I425" s="344"/>
      <c r="J425" s="344"/>
      <c r="K425" s="344"/>
      <c r="L425" s="345"/>
      <c r="M425" s="354">
        <f>'План НП'!C428</f>
        <v>0</v>
      </c>
      <c r="N425" s="353">
        <f>'План НП'!D428</f>
        <v>0</v>
      </c>
      <c r="O425" s="341">
        <f>'План НП'!Y428</f>
        <v>0</v>
      </c>
      <c r="P425" s="325" t="str">
        <f>'Основні дані'!$B$1</f>
        <v>Е-420с</v>
      </c>
    </row>
    <row r="426" spans="1:16" s="160" customFormat="1" ht="15.75">
      <c r="A426" s="342" t="str">
        <f>'План НП'!A429</f>
        <v>ВБ12.24</v>
      </c>
      <c r="B426" s="364">
        <f>'План НП'!B429</f>
        <v>0</v>
      </c>
      <c r="C426" s="337">
        <f>'План НП'!F429</f>
        <v>0</v>
      </c>
      <c r="D426" s="337">
        <f>'План НП'!G429</f>
        <v>0</v>
      </c>
      <c r="E426" s="343"/>
      <c r="F426" s="344"/>
      <c r="G426" s="344"/>
      <c r="H426" s="344"/>
      <c r="I426" s="344"/>
      <c r="J426" s="344"/>
      <c r="K426" s="344"/>
      <c r="L426" s="345"/>
      <c r="M426" s="354">
        <f>'План НП'!C429</f>
        <v>0</v>
      </c>
      <c r="N426" s="353">
        <f>'План НП'!D429</f>
        <v>0</v>
      </c>
      <c r="O426" s="341">
        <f>'План НП'!Y429</f>
        <v>0</v>
      </c>
      <c r="P426" s="325" t="str">
        <f>'Основні дані'!$B$1</f>
        <v>Е-420с</v>
      </c>
    </row>
    <row r="427" spans="1:16" s="160" customFormat="1" ht="15.75">
      <c r="A427" s="342" t="str">
        <f>'План НП'!A430</f>
        <v>ВБ12.25</v>
      </c>
      <c r="B427" s="364">
        <f>'План НП'!B430</f>
        <v>0</v>
      </c>
      <c r="C427" s="337">
        <f>'План НП'!F430</f>
        <v>0</v>
      </c>
      <c r="D427" s="337">
        <f>'План НП'!G430</f>
        <v>0</v>
      </c>
      <c r="E427" s="343"/>
      <c r="F427" s="344"/>
      <c r="G427" s="344"/>
      <c r="H427" s="344"/>
      <c r="I427" s="344"/>
      <c r="J427" s="344"/>
      <c r="K427" s="344"/>
      <c r="L427" s="345"/>
      <c r="M427" s="354">
        <f>'План НП'!C430</f>
        <v>0</v>
      </c>
      <c r="N427" s="353">
        <f>'План НП'!D430</f>
        <v>0</v>
      </c>
      <c r="O427" s="341">
        <f>'План НП'!Y430</f>
        <v>0</v>
      </c>
      <c r="P427" s="325" t="str">
        <f>'Основні дані'!$B$1</f>
        <v>Е-420с</v>
      </c>
    </row>
    <row r="428" spans="1:16" s="160" customFormat="1" ht="15.75">
      <c r="A428" s="342">
        <f>'План НП'!A431</f>
        <v>0</v>
      </c>
      <c r="B428" s="525" t="str">
        <f>'План НП'!B431</f>
        <v>Практика</v>
      </c>
      <c r="C428" s="337">
        <f>'План НП'!F431</f>
        <v>6</v>
      </c>
      <c r="D428" s="337">
        <f>'План НП'!G431</f>
        <v>180</v>
      </c>
      <c r="E428" s="343"/>
      <c r="F428" s="344"/>
      <c r="G428" s="344"/>
      <c r="H428" s="344"/>
      <c r="I428" s="344"/>
      <c r="J428" s="344"/>
      <c r="K428" s="344"/>
      <c r="L428" s="345"/>
      <c r="M428" s="354">
        <f>'План НП'!C431</f>
        <v>0</v>
      </c>
      <c r="N428" s="353" t="str">
        <f>'План НП'!D431</f>
        <v>6</v>
      </c>
      <c r="O428" s="341">
        <f>'План НП'!Y431</f>
        <v>0</v>
      </c>
      <c r="P428" s="325" t="str">
        <f>'Основні дані'!$B$1</f>
        <v>Е-420с</v>
      </c>
    </row>
    <row r="429" spans="1:16" s="160" customFormat="1" ht="15.75">
      <c r="A429" s="342">
        <f>'План НП'!A432</f>
        <v>0</v>
      </c>
      <c r="B429" s="525" t="str">
        <f>'План НП'!B432</f>
        <v>Атестація</v>
      </c>
      <c r="C429" s="337">
        <f>'План НП'!F432</f>
        <v>6</v>
      </c>
      <c r="D429" s="337">
        <f>'План НП'!G432</f>
        <v>180</v>
      </c>
      <c r="E429" s="343"/>
      <c r="F429" s="344"/>
      <c r="G429" s="344"/>
      <c r="H429" s="344"/>
      <c r="I429" s="344"/>
      <c r="J429" s="344"/>
      <c r="K429" s="344"/>
      <c r="L429" s="345"/>
      <c r="M429" s="354">
        <f>'План НП'!C432</f>
        <v>0</v>
      </c>
      <c r="N429" s="353">
        <f>'План НП'!D432</f>
        <v>0</v>
      </c>
      <c r="O429" s="341">
        <f>'План НП'!Y432</f>
        <v>0</v>
      </c>
      <c r="P429" s="325" t="str">
        <f>'Основні дані'!$B$1</f>
        <v>Е-420с</v>
      </c>
    </row>
    <row r="430" spans="1:16" s="160" customFormat="1" ht="15.75">
      <c r="A430" s="507" t="str">
        <f>'План НП'!A433</f>
        <v>3.1.13</v>
      </c>
      <c r="B430" s="508" t="str">
        <f>'План НП'!B433</f>
        <v>Блок дисциплін 13 "Назва блоку"</v>
      </c>
      <c r="C430" s="509">
        <f>'План НП'!F433</f>
        <v>12</v>
      </c>
      <c r="D430" s="509">
        <f>'План НП'!G433</f>
        <v>360</v>
      </c>
      <c r="E430" s="510"/>
      <c r="F430" s="511"/>
      <c r="G430" s="511"/>
      <c r="H430" s="511"/>
      <c r="I430" s="511"/>
      <c r="J430" s="511"/>
      <c r="K430" s="511"/>
      <c r="L430" s="512"/>
      <c r="M430" s="513"/>
      <c r="N430" s="514"/>
      <c r="O430" s="341">
        <f>'План НП'!Y433</f>
        <v>0</v>
      </c>
      <c r="P430" s="325" t="str">
        <f>'Основні дані'!$B$1</f>
        <v>Е-420с</v>
      </c>
    </row>
    <row r="431" spans="1:16" s="160" customFormat="1" ht="15.75">
      <c r="A431" s="336" t="str">
        <f>'План НП'!A434</f>
        <v>ВБ13.1</v>
      </c>
      <c r="B431" s="364">
        <f>'План НП'!B434</f>
        <v>0</v>
      </c>
      <c r="C431" s="337">
        <f>'План НП'!F434</f>
        <v>0</v>
      </c>
      <c r="D431" s="337">
        <f>'План НП'!G434</f>
        <v>0</v>
      </c>
      <c r="E431" s="338"/>
      <c r="F431" s="339"/>
      <c r="G431" s="339"/>
      <c r="H431" s="339"/>
      <c r="I431" s="339"/>
      <c r="J431" s="339"/>
      <c r="K431" s="339"/>
      <c r="L431" s="340"/>
      <c r="M431" s="354">
        <f>'План НП'!C434</f>
        <v>0</v>
      </c>
      <c r="N431" s="353">
        <f>'План НП'!D434</f>
        <v>0</v>
      </c>
      <c r="O431" s="341">
        <f>'План НП'!Y434</f>
        <v>0</v>
      </c>
      <c r="P431" s="325" t="str">
        <f>'Основні дані'!$B$1</f>
        <v>Е-420с</v>
      </c>
    </row>
    <row r="432" spans="1:16" s="160" customFormat="1" ht="15.75">
      <c r="A432" s="342" t="str">
        <f>'План НП'!A435</f>
        <v>ВБ13.2</v>
      </c>
      <c r="B432" s="364">
        <f>'План НП'!B435</f>
        <v>0</v>
      </c>
      <c r="C432" s="337">
        <f>'План НП'!F435</f>
        <v>0</v>
      </c>
      <c r="D432" s="337">
        <f>'План НП'!G435</f>
        <v>0</v>
      </c>
      <c r="E432" s="343"/>
      <c r="F432" s="344"/>
      <c r="G432" s="344"/>
      <c r="H432" s="344"/>
      <c r="I432" s="344"/>
      <c r="J432" s="344"/>
      <c r="K432" s="344"/>
      <c r="L432" s="345"/>
      <c r="M432" s="354">
        <f>'План НП'!C435</f>
        <v>0</v>
      </c>
      <c r="N432" s="353">
        <f>'План НП'!D435</f>
        <v>0</v>
      </c>
      <c r="O432" s="341">
        <f>'План НП'!Y435</f>
        <v>0</v>
      </c>
      <c r="P432" s="325" t="str">
        <f>'Основні дані'!$B$1</f>
        <v>Е-420с</v>
      </c>
    </row>
    <row r="433" spans="1:16" s="160" customFormat="1" ht="15.75">
      <c r="A433" s="342" t="str">
        <f>'План НП'!A436</f>
        <v>ВБ13.3</v>
      </c>
      <c r="B433" s="364">
        <f>'План НП'!B436</f>
        <v>0</v>
      </c>
      <c r="C433" s="337">
        <f>'План НП'!F436</f>
        <v>0</v>
      </c>
      <c r="D433" s="337">
        <f>'План НП'!G436</f>
        <v>0</v>
      </c>
      <c r="E433" s="343"/>
      <c r="F433" s="344"/>
      <c r="G433" s="344"/>
      <c r="H433" s="344"/>
      <c r="I433" s="344"/>
      <c r="J433" s="344"/>
      <c r="K433" s="344"/>
      <c r="L433" s="345"/>
      <c r="M433" s="354">
        <f>'План НП'!C436</f>
        <v>0</v>
      </c>
      <c r="N433" s="353">
        <f>'План НП'!D436</f>
        <v>0</v>
      </c>
      <c r="O433" s="341">
        <f>'План НП'!Y436</f>
        <v>0</v>
      </c>
      <c r="P433" s="325" t="str">
        <f>'Основні дані'!$B$1</f>
        <v>Е-420с</v>
      </c>
    </row>
    <row r="434" spans="1:16" s="160" customFormat="1" ht="15.75">
      <c r="A434" s="342" t="str">
        <f>'План НП'!A437</f>
        <v>ВБ13.4</v>
      </c>
      <c r="B434" s="364">
        <f>'План НП'!B437</f>
        <v>0</v>
      </c>
      <c r="C434" s="337">
        <f>'План НП'!F437</f>
        <v>0</v>
      </c>
      <c r="D434" s="337">
        <f>'План НП'!G437</f>
        <v>0</v>
      </c>
      <c r="E434" s="343"/>
      <c r="F434" s="344"/>
      <c r="G434" s="344"/>
      <c r="H434" s="344"/>
      <c r="I434" s="344"/>
      <c r="J434" s="344"/>
      <c r="K434" s="344"/>
      <c r="L434" s="345"/>
      <c r="M434" s="354">
        <f>'План НП'!C437</f>
        <v>0</v>
      </c>
      <c r="N434" s="353">
        <f>'План НП'!D437</f>
        <v>0</v>
      </c>
      <c r="O434" s="341">
        <f>'План НП'!Y437</f>
        <v>0</v>
      </c>
      <c r="P434" s="325" t="str">
        <f>'Основні дані'!$B$1</f>
        <v>Е-420с</v>
      </c>
    </row>
    <row r="435" spans="1:16" s="160" customFormat="1" ht="15.75">
      <c r="A435" s="342" t="str">
        <f>'План НП'!A438</f>
        <v>ВБ13.5</v>
      </c>
      <c r="B435" s="364">
        <f>'План НП'!B438</f>
        <v>0</v>
      </c>
      <c r="C435" s="337">
        <f>'План НП'!F438</f>
        <v>0</v>
      </c>
      <c r="D435" s="337">
        <f>'План НП'!G438</f>
        <v>0</v>
      </c>
      <c r="E435" s="343"/>
      <c r="F435" s="344"/>
      <c r="G435" s="344"/>
      <c r="H435" s="344"/>
      <c r="I435" s="344"/>
      <c r="J435" s="344"/>
      <c r="K435" s="344"/>
      <c r="L435" s="345"/>
      <c r="M435" s="354">
        <f>'План НП'!C438</f>
        <v>0</v>
      </c>
      <c r="N435" s="353">
        <f>'План НП'!D438</f>
        <v>0</v>
      </c>
      <c r="O435" s="341">
        <f>'План НП'!Y438</f>
        <v>0</v>
      </c>
      <c r="P435" s="325" t="str">
        <f>'Основні дані'!$B$1</f>
        <v>Е-420с</v>
      </c>
    </row>
    <row r="436" spans="1:16" s="160" customFormat="1" ht="15.75">
      <c r="A436" s="342" t="str">
        <f>'План НП'!A439</f>
        <v>ВБ13.6</v>
      </c>
      <c r="B436" s="364">
        <f>'План НП'!B439</f>
        <v>0</v>
      </c>
      <c r="C436" s="337">
        <f>'План НП'!F439</f>
        <v>0</v>
      </c>
      <c r="D436" s="337">
        <f>'План НП'!G439</f>
        <v>0</v>
      </c>
      <c r="E436" s="343"/>
      <c r="F436" s="344"/>
      <c r="G436" s="344"/>
      <c r="H436" s="344"/>
      <c r="I436" s="344"/>
      <c r="J436" s="344"/>
      <c r="K436" s="344"/>
      <c r="L436" s="345"/>
      <c r="M436" s="354">
        <f>'План НП'!C439</f>
        <v>0</v>
      </c>
      <c r="N436" s="353">
        <f>'План НП'!D439</f>
        <v>0</v>
      </c>
      <c r="O436" s="341">
        <f>'План НП'!Y439</f>
        <v>0</v>
      </c>
      <c r="P436" s="325" t="str">
        <f>'Основні дані'!$B$1</f>
        <v>Е-420с</v>
      </c>
    </row>
    <row r="437" spans="1:16" s="160" customFormat="1" ht="15.75">
      <c r="A437" s="342" t="str">
        <f>'План НП'!A440</f>
        <v>ВБ13.7</v>
      </c>
      <c r="B437" s="364">
        <f>'План НП'!B440</f>
        <v>0</v>
      </c>
      <c r="C437" s="337">
        <f>'План НП'!F440</f>
        <v>0</v>
      </c>
      <c r="D437" s="337">
        <f>'План НП'!G440</f>
        <v>0</v>
      </c>
      <c r="E437" s="343"/>
      <c r="F437" s="344"/>
      <c r="G437" s="344"/>
      <c r="H437" s="344"/>
      <c r="I437" s="344"/>
      <c r="J437" s="344"/>
      <c r="K437" s="344"/>
      <c r="L437" s="345"/>
      <c r="M437" s="354">
        <f>'План НП'!C440</f>
        <v>0</v>
      </c>
      <c r="N437" s="353">
        <f>'План НП'!D440</f>
        <v>0</v>
      </c>
      <c r="O437" s="341">
        <f>'План НП'!Y440</f>
        <v>0</v>
      </c>
      <c r="P437" s="325" t="str">
        <f>'Основні дані'!$B$1</f>
        <v>Е-420с</v>
      </c>
    </row>
    <row r="438" spans="1:16" s="160" customFormat="1" ht="15.75">
      <c r="A438" s="342" t="str">
        <f>'План НП'!A441</f>
        <v>ВБ13.8</v>
      </c>
      <c r="B438" s="364">
        <f>'План НП'!B441</f>
        <v>0</v>
      </c>
      <c r="C438" s="337">
        <f>'План НП'!F441</f>
        <v>0</v>
      </c>
      <c r="D438" s="337">
        <f>'План НП'!G441</f>
        <v>0</v>
      </c>
      <c r="E438" s="343"/>
      <c r="F438" s="344"/>
      <c r="G438" s="344"/>
      <c r="H438" s="344"/>
      <c r="I438" s="344"/>
      <c r="J438" s="344"/>
      <c r="K438" s="344"/>
      <c r="L438" s="345"/>
      <c r="M438" s="354">
        <f>'План НП'!C441</f>
        <v>0</v>
      </c>
      <c r="N438" s="353">
        <f>'План НП'!D441</f>
        <v>0</v>
      </c>
      <c r="O438" s="341">
        <f>'План НП'!Y441</f>
        <v>0</v>
      </c>
      <c r="P438" s="325" t="str">
        <f>'Основні дані'!$B$1</f>
        <v>Е-420с</v>
      </c>
    </row>
    <row r="439" spans="1:16" s="160" customFormat="1" ht="15.75">
      <c r="A439" s="342" t="str">
        <f>'План НП'!A442</f>
        <v>ВБ13.9</v>
      </c>
      <c r="B439" s="364">
        <f>'План НП'!B442</f>
        <v>0</v>
      </c>
      <c r="C439" s="337">
        <f>'План НП'!F442</f>
        <v>0</v>
      </c>
      <c r="D439" s="337">
        <f>'План НП'!G442</f>
        <v>0</v>
      </c>
      <c r="E439" s="343"/>
      <c r="F439" s="344"/>
      <c r="G439" s="344"/>
      <c r="H439" s="344"/>
      <c r="I439" s="344"/>
      <c r="J439" s="344"/>
      <c r="K439" s="344"/>
      <c r="L439" s="345"/>
      <c r="M439" s="354">
        <f>'План НП'!C442</f>
        <v>0</v>
      </c>
      <c r="N439" s="353">
        <f>'План НП'!D442</f>
        <v>0</v>
      </c>
      <c r="O439" s="341">
        <f>'План НП'!Y442</f>
        <v>0</v>
      </c>
      <c r="P439" s="325" t="str">
        <f>'Основні дані'!$B$1</f>
        <v>Е-420с</v>
      </c>
    </row>
    <row r="440" spans="1:16" s="160" customFormat="1" ht="15.75">
      <c r="A440" s="342" t="str">
        <f>'План НП'!A443</f>
        <v>ВБ13.10</v>
      </c>
      <c r="B440" s="364">
        <f>'План НП'!B443</f>
        <v>0</v>
      </c>
      <c r="C440" s="337">
        <f>'План НП'!F443</f>
        <v>0</v>
      </c>
      <c r="D440" s="337">
        <f>'План НП'!G443</f>
        <v>0</v>
      </c>
      <c r="E440" s="343"/>
      <c r="F440" s="344"/>
      <c r="G440" s="344"/>
      <c r="H440" s="344"/>
      <c r="I440" s="344"/>
      <c r="J440" s="344"/>
      <c r="K440" s="344"/>
      <c r="L440" s="345"/>
      <c r="M440" s="354">
        <f>'План НП'!C443</f>
        <v>0</v>
      </c>
      <c r="N440" s="353">
        <f>'План НП'!D443</f>
        <v>0</v>
      </c>
      <c r="O440" s="341">
        <f>'План НП'!Y443</f>
        <v>0</v>
      </c>
      <c r="P440" s="325" t="str">
        <f>'Основні дані'!$B$1</f>
        <v>Е-420с</v>
      </c>
    </row>
    <row r="441" spans="1:16" s="160" customFormat="1" ht="15.75">
      <c r="A441" s="342" t="str">
        <f>'План НП'!A444</f>
        <v>ВБ13.11</v>
      </c>
      <c r="B441" s="364">
        <f>'План НП'!B444</f>
        <v>0</v>
      </c>
      <c r="C441" s="337">
        <f>'План НП'!F444</f>
        <v>0</v>
      </c>
      <c r="D441" s="337">
        <f>'План НП'!G444</f>
        <v>0</v>
      </c>
      <c r="E441" s="343"/>
      <c r="F441" s="344"/>
      <c r="G441" s="344"/>
      <c r="H441" s="344"/>
      <c r="I441" s="344"/>
      <c r="J441" s="344"/>
      <c r="K441" s="344"/>
      <c r="L441" s="345"/>
      <c r="M441" s="354">
        <f>'План НП'!C444</f>
        <v>0</v>
      </c>
      <c r="N441" s="353">
        <f>'План НП'!D444</f>
        <v>0</v>
      </c>
      <c r="O441" s="341">
        <f>'План НП'!Y444</f>
        <v>0</v>
      </c>
      <c r="P441" s="325" t="str">
        <f>'Основні дані'!$B$1</f>
        <v>Е-420с</v>
      </c>
    </row>
    <row r="442" spans="1:16" s="160" customFormat="1" ht="15.75">
      <c r="A442" s="342" t="str">
        <f>'План НП'!A445</f>
        <v>ВБ13.12</v>
      </c>
      <c r="B442" s="364">
        <f>'План НП'!B445</f>
        <v>0</v>
      </c>
      <c r="C442" s="337">
        <f>'План НП'!F445</f>
        <v>0</v>
      </c>
      <c r="D442" s="337">
        <f>'План НП'!G445</f>
        <v>0</v>
      </c>
      <c r="E442" s="343"/>
      <c r="F442" s="344"/>
      <c r="G442" s="344"/>
      <c r="H442" s="344"/>
      <c r="I442" s="344"/>
      <c r="J442" s="344"/>
      <c r="K442" s="344"/>
      <c r="L442" s="345"/>
      <c r="M442" s="354">
        <f>'План НП'!C445</f>
        <v>0</v>
      </c>
      <c r="N442" s="353">
        <f>'План НП'!D445</f>
        <v>0</v>
      </c>
      <c r="O442" s="341">
        <f>'План НП'!Y445</f>
        <v>0</v>
      </c>
      <c r="P442" s="325" t="str">
        <f>'Основні дані'!$B$1</f>
        <v>Е-420с</v>
      </c>
    </row>
    <row r="443" spans="1:16" s="160" customFormat="1" ht="15.75">
      <c r="A443" s="342" t="str">
        <f>'План НП'!A446</f>
        <v>ВБ13.13</v>
      </c>
      <c r="B443" s="364">
        <f>'План НП'!B446</f>
        <v>0</v>
      </c>
      <c r="C443" s="337">
        <f>'План НП'!F446</f>
        <v>0</v>
      </c>
      <c r="D443" s="337">
        <f>'План НП'!G446</f>
        <v>0</v>
      </c>
      <c r="E443" s="343"/>
      <c r="F443" s="344"/>
      <c r="G443" s="344"/>
      <c r="H443" s="344"/>
      <c r="I443" s="344"/>
      <c r="J443" s="344"/>
      <c r="K443" s="344"/>
      <c r="L443" s="345"/>
      <c r="M443" s="354">
        <f>'План НП'!C446</f>
        <v>0</v>
      </c>
      <c r="N443" s="353">
        <f>'План НП'!D446</f>
        <v>0</v>
      </c>
      <c r="O443" s="341">
        <f>'План НП'!Y446</f>
        <v>0</v>
      </c>
      <c r="P443" s="325" t="str">
        <f>'Основні дані'!$B$1</f>
        <v>Е-420с</v>
      </c>
    </row>
    <row r="444" spans="1:16" s="160" customFormat="1" ht="15.75">
      <c r="A444" s="342" t="str">
        <f>'План НП'!A447</f>
        <v>ВБ13.14</v>
      </c>
      <c r="B444" s="364">
        <f>'План НП'!B447</f>
        <v>0</v>
      </c>
      <c r="C444" s="337">
        <f>'План НП'!F447</f>
        <v>0</v>
      </c>
      <c r="D444" s="337">
        <f>'План НП'!G447</f>
        <v>0</v>
      </c>
      <c r="E444" s="343"/>
      <c r="F444" s="344"/>
      <c r="G444" s="344"/>
      <c r="H444" s="344"/>
      <c r="I444" s="344"/>
      <c r="J444" s="344"/>
      <c r="K444" s="344"/>
      <c r="L444" s="345"/>
      <c r="M444" s="354">
        <f>'План НП'!C447</f>
        <v>0</v>
      </c>
      <c r="N444" s="353">
        <f>'План НП'!D447</f>
        <v>0</v>
      </c>
      <c r="O444" s="341">
        <f>'План НП'!Y447</f>
        <v>0</v>
      </c>
      <c r="P444" s="325" t="str">
        <f>'Основні дані'!$B$1</f>
        <v>Е-420с</v>
      </c>
    </row>
    <row r="445" spans="1:16" s="160" customFormat="1" ht="15.75">
      <c r="A445" s="342" t="str">
        <f>'План НП'!A448</f>
        <v>ВБ13.15</v>
      </c>
      <c r="B445" s="364">
        <f>'План НП'!B448</f>
        <v>0</v>
      </c>
      <c r="C445" s="337">
        <f>'План НП'!F448</f>
        <v>0</v>
      </c>
      <c r="D445" s="337">
        <f>'План НП'!G448</f>
        <v>0</v>
      </c>
      <c r="E445" s="343"/>
      <c r="F445" s="344"/>
      <c r="G445" s="344"/>
      <c r="H445" s="344"/>
      <c r="I445" s="344"/>
      <c r="J445" s="344"/>
      <c r="K445" s="344"/>
      <c r="L445" s="345"/>
      <c r="M445" s="354">
        <f>'План НП'!C448</f>
        <v>0</v>
      </c>
      <c r="N445" s="353">
        <f>'План НП'!D448</f>
        <v>0</v>
      </c>
      <c r="O445" s="341">
        <f>'План НП'!Y448</f>
        <v>0</v>
      </c>
      <c r="P445" s="325" t="str">
        <f>'Основні дані'!$B$1</f>
        <v>Е-420с</v>
      </c>
    </row>
    <row r="446" spans="1:16" s="160" customFormat="1" ht="15.75">
      <c r="A446" s="342" t="str">
        <f>'План НП'!A449</f>
        <v>ВБ13.16</v>
      </c>
      <c r="B446" s="364">
        <f>'План НП'!B449</f>
        <v>0</v>
      </c>
      <c r="C446" s="337">
        <f>'План НП'!F449</f>
        <v>0</v>
      </c>
      <c r="D446" s="337">
        <f>'План НП'!G449</f>
        <v>0</v>
      </c>
      <c r="E446" s="343"/>
      <c r="F446" s="344"/>
      <c r="G446" s="344"/>
      <c r="H446" s="344"/>
      <c r="I446" s="344"/>
      <c r="J446" s="344"/>
      <c r="K446" s="344"/>
      <c r="L446" s="345"/>
      <c r="M446" s="354">
        <f>'План НП'!C449</f>
        <v>0</v>
      </c>
      <c r="N446" s="353">
        <f>'План НП'!D449</f>
        <v>0</v>
      </c>
      <c r="O446" s="341">
        <f>'План НП'!Y449</f>
        <v>0</v>
      </c>
      <c r="P446" s="325" t="str">
        <f>'Основні дані'!$B$1</f>
        <v>Е-420с</v>
      </c>
    </row>
    <row r="447" spans="1:16" s="160" customFormat="1" ht="15.75">
      <c r="A447" s="342" t="str">
        <f>'План НП'!A450</f>
        <v>ВБ13.17</v>
      </c>
      <c r="B447" s="364">
        <f>'План НП'!B450</f>
        <v>0</v>
      </c>
      <c r="C447" s="337">
        <f>'План НП'!F450</f>
        <v>0</v>
      </c>
      <c r="D447" s="337">
        <f>'План НП'!G450</f>
        <v>0</v>
      </c>
      <c r="E447" s="343"/>
      <c r="F447" s="344"/>
      <c r="G447" s="344"/>
      <c r="H447" s="344"/>
      <c r="I447" s="344"/>
      <c r="J447" s="344"/>
      <c r="K447" s="344"/>
      <c r="L447" s="345"/>
      <c r="M447" s="354">
        <f>'План НП'!C450</f>
        <v>0</v>
      </c>
      <c r="N447" s="353">
        <f>'План НП'!D450</f>
        <v>0</v>
      </c>
      <c r="O447" s="341">
        <f>'План НП'!Y450</f>
        <v>0</v>
      </c>
      <c r="P447" s="325" t="str">
        <f>'Основні дані'!$B$1</f>
        <v>Е-420с</v>
      </c>
    </row>
    <row r="448" spans="1:16" s="160" customFormat="1" ht="15.75">
      <c r="A448" s="342" t="str">
        <f>'План НП'!A451</f>
        <v>ВБ13.18</v>
      </c>
      <c r="B448" s="364">
        <f>'План НП'!B451</f>
        <v>0</v>
      </c>
      <c r="C448" s="337">
        <f>'План НП'!F451</f>
        <v>0</v>
      </c>
      <c r="D448" s="337">
        <f>'План НП'!G451</f>
        <v>0</v>
      </c>
      <c r="E448" s="343"/>
      <c r="F448" s="344"/>
      <c r="G448" s="344"/>
      <c r="H448" s="344"/>
      <c r="I448" s="344"/>
      <c r="J448" s="344"/>
      <c r="K448" s="344"/>
      <c r="L448" s="345"/>
      <c r="M448" s="354">
        <f>'План НП'!C451</f>
        <v>0</v>
      </c>
      <c r="N448" s="353">
        <f>'План НП'!D451</f>
        <v>0</v>
      </c>
      <c r="O448" s="341">
        <f>'План НП'!Y451</f>
        <v>0</v>
      </c>
      <c r="P448" s="325" t="str">
        <f>'Основні дані'!$B$1</f>
        <v>Е-420с</v>
      </c>
    </row>
    <row r="449" spans="1:16" s="160" customFormat="1" ht="15.75">
      <c r="A449" s="342" t="str">
        <f>'План НП'!A452</f>
        <v>ВБ13.19</v>
      </c>
      <c r="B449" s="364">
        <f>'План НП'!B452</f>
        <v>0</v>
      </c>
      <c r="C449" s="337">
        <f>'План НП'!F452</f>
        <v>0</v>
      </c>
      <c r="D449" s="337">
        <f>'План НП'!G452</f>
        <v>0</v>
      </c>
      <c r="E449" s="343"/>
      <c r="F449" s="344"/>
      <c r="G449" s="344"/>
      <c r="H449" s="344"/>
      <c r="I449" s="344"/>
      <c r="J449" s="344"/>
      <c r="K449" s="344"/>
      <c r="L449" s="345"/>
      <c r="M449" s="354">
        <f>'План НП'!C452</f>
        <v>0</v>
      </c>
      <c r="N449" s="353">
        <f>'План НП'!D452</f>
        <v>0</v>
      </c>
      <c r="O449" s="341">
        <f>'План НП'!Y452</f>
        <v>0</v>
      </c>
      <c r="P449" s="325" t="str">
        <f>'Основні дані'!$B$1</f>
        <v>Е-420с</v>
      </c>
    </row>
    <row r="450" spans="1:16" s="160" customFormat="1" ht="15.75">
      <c r="A450" s="342" t="str">
        <f>'План НП'!A453</f>
        <v>ВБ13.20</v>
      </c>
      <c r="B450" s="364">
        <f>'План НП'!B453</f>
        <v>0</v>
      </c>
      <c r="C450" s="337">
        <f>'План НП'!F453</f>
        <v>0</v>
      </c>
      <c r="D450" s="337">
        <f>'План НП'!G453</f>
        <v>0</v>
      </c>
      <c r="E450" s="343"/>
      <c r="F450" s="344"/>
      <c r="G450" s="344"/>
      <c r="H450" s="344"/>
      <c r="I450" s="344"/>
      <c r="J450" s="344"/>
      <c r="K450" s="344"/>
      <c r="L450" s="345"/>
      <c r="M450" s="354">
        <f>'План НП'!C453</f>
        <v>0</v>
      </c>
      <c r="N450" s="353">
        <f>'План НП'!D453</f>
        <v>0</v>
      </c>
      <c r="O450" s="341">
        <f>'План НП'!Y453</f>
        <v>0</v>
      </c>
      <c r="P450" s="325" t="str">
        <f>'Основні дані'!$B$1</f>
        <v>Е-420с</v>
      </c>
    </row>
    <row r="451" spans="1:16" s="160" customFormat="1" ht="15.75">
      <c r="A451" s="342" t="str">
        <f>'План НП'!A454</f>
        <v>ВБ13.21</v>
      </c>
      <c r="B451" s="364">
        <f>'План НП'!B454</f>
        <v>0</v>
      </c>
      <c r="C451" s="337">
        <f>'План НП'!F454</f>
        <v>0</v>
      </c>
      <c r="D451" s="337">
        <f>'План НП'!G454</f>
        <v>0</v>
      </c>
      <c r="E451" s="343"/>
      <c r="F451" s="344"/>
      <c r="G451" s="344"/>
      <c r="H451" s="344"/>
      <c r="I451" s="344"/>
      <c r="J451" s="344"/>
      <c r="K451" s="344"/>
      <c r="L451" s="345"/>
      <c r="M451" s="354">
        <f>'План НП'!C454</f>
        <v>0</v>
      </c>
      <c r="N451" s="353">
        <f>'План НП'!D454</f>
        <v>0</v>
      </c>
      <c r="O451" s="341">
        <f>'План НП'!Y454</f>
        <v>0</v>
      </c>
      <c r="P451" s="325" t="str">
        <f>'Основні дані'!$B$1</f>
        <v>Е-420с</v>
      </c>
    </row>
    <row r="452" spans="1:16" s="160" customFormat="1" ht="15.75">
      <c r="A452" s="342" t="str">
        <f>'План НП'!A455</f>
        <v>ВБ13.22</v>
      </c>
      <c r="B452" s="364">
        <f>'План НП'!B455</f>
        <v>0</v>
      </c>
      <c r="C452" s="337">
        <f>'План НП'!F455</f>
        <v>0</v>
      </c>
      <c r="D452" s="337">
        <f>'План НП'!G455</f>
        <v>0</v>
      </c>
      <c r="E452" s="343"/>
      <c r="F452" s="344"/>
      <c r="G452" s="344"/>
      <c r="H452" s="344"/>
      <c r="I452" s="344"/>
      <c r="J452" s="344"/>
      <c r="K452" s="344"/>
      <c r="L452" s="345"/>
      <c r="M452" s="354">
        <f>'План НП'!C455</f>
        <v>0</v>
      </c>
      <c r="N452" s="353">
        <f>'План НП'!D455</f>
        <v>0</v>
      </c>
      <c r="O452" s="341">
        <f>'План НП'!Y455</f>
        <v>0</v>
      </c>
      <c r="P452" s="325" t="str">
        <f>'Основні дані'!$B$1</f>
        <v>Е-420с</v>
      </c>
    </row>
    <row r="453" spans="1:16" s="160" customFormat="1" ht="15.75">
      <c r="A453" s="342" t="str">
        <f>'План НП'!A456</f>
        <v>ВБ13.23</v>
      </c>
      <c r="B453" s="364">
        <f>'План НП'!B456</f>
        <v>0</v>
      </c>
      <c r="C453" s="337">
        <f>'План НП'!F456</f>
        <v>0</v>
      </c>
      <c r="D453" s="337">
        <f>'План НП'!G456</f>
        <v>0</v>
      </c>
      <c r="E453" s="343"/>
      <c r="F453" s="344"/>
      <c r="G453" s="344"/>
      <c r="H453" s="344"/>
      <c r="I453" s="344"/>
      <c r="J453" s="344"/>
      <c r="K453" s="344"/>
      <c r="L453" s="345"/>
      <c r="M453" s="354">
        <f>'План НП'!C456</f>
        <v>0</v>
      </c>
      <c r="N453" s="353">
        <f>'План НП'!D456</f>
        <v>0</v>
      </c>
      <c r="O453" s="341">
        <f>'План НП'!Y456</f>
        <v>0</v>
      </c>
      <c r="P453" s="325" t="str">
        <f>'Основні дані'!$B$1</f>
        <v>Е-420с</v>
      </c>
    </row>
    <row r="454" spans="1:16" s="160" customFormat="1" ht="15.75">
      <c r="A454" s="342" t="str">
        <f>'План НП'!A457</f>
        <v>ВБ13.24</v>
      </c>
      <c r="B454" s="364">
        <f>'План НП'!B457</f>
        <v>0</v>
      </c>
      <c r="C454" s="337">
        <f>'План НП'!F457</f>
        <v>0</v>
      </c>
      <c r="D454" s="337">
        <f>'План НП'!G457</f>
        <v>0</v>
      </c>
      <c r="E454" s="343"/>
      <c r="F454" s="344"/>
      <c r="G454" s="344"/>
      <c r="H454" s="344"/>
      <c r="I454" s="344"/>
      <c r="J454" s="344"/>
      <c r="K454" s="344"/>
      <c r="L454" s="345"/>
      <c r="M454" s="354">
        <f>'План НП'!C457</f>
        <v>0</v>
      </c>
      <c r="N454" s="353">
        <f>'План НП'!D457</f>
        <v>0</v>
      </c>
      <c r="O454" s="341">
        <f>'План НП'!Y457</f>
        <v>0</v>
      </c>
      <c r="P454" s="325" t="str">
        <f>'Основні дані'!$B$1</f>
        <v>Е-420с</v>
      </c>
    </row>
    <row r="455" spans="1:16" s="160" customFormat="1" ht="15.75">
      <c r="A455" s="342" t="str">
        <f>'План НП'!A458</f>
        <v>ВБ13.25</v>
      </c>
      <c r="B455" s="364">
        <f>'План НП'!B458</f>
        <v>0</v>
      </c>
      <c r="C455" s="337">
        <f>'План НП'!F458</f>
        <v>0</v>
      </c>
      <c r="D455" s="337">
        <f>'План НП'!G458</f>
        <v>0</v>
      </c>
      <c r="E455" s="343"/>
      <c r="F455" s="344"/>
      <c r="G455" s="344"/>
      <c r="H455" s="344"/>
      <c r="I455" s="344"/>
      <c r="J455" s="344"/>
      <c r="K455" s="344"/>
      <c r="L455" s="345"/>
      <c r="M455" s="354">
        <f>'План НП'!C458</f>
        <v>0</v>
      </c>
      <c r="N455" s="353">
        <f>'План НП'!D458</f>
        <v>0</v>
      </c>
      <c r="O455" s="341">
        <f>'План НП'!Y458</f>
        <v>0</v>
      </c>
      <c r="P455" s="325" t="str">
        <f>'Основні дані'!$B$1</f>
        <v>Е-420с</v>
      </c>
    </row>
    <row r="456" spans="1:16" s="160" customFormat="1" ht="15.75">
      <c r="A456" s="342">
        <f>'План НП'!A459</f>
        <v>0</v>
      </c>
      <c r="B456" s="525" t="str">
        <f>'План НП'!B459</f>
        <v>Практика</v>
      </c>
      <c r="C456" s="337">
        <f>'План НП'!F459</f>
        <v>6</v>
      </c>
      <c r="D456" s="337">
        <f>'План НП'!G459</f>
        <v>180</v>
      </c>
      <c r="E456" s="343"/>
      <c r="F456" s="344"/>
      <c r="G456" s="344"/>
      <c r="H456" s="344"/>
      <c r="I456" s="344"/>
      <c r="J456" s="344"/>
      <c r="K456" s="344"/>
      <c r="L456" s="345"/>
      <c r="M456" s="354">
        <f>'План НП'!C459</f>
        <v>0</v>
      </c>
      <c r="N456" s="353" t="str">
        <f>'План НП'!D459</f>
        <v>6</v>
      </c>
      <c r="O456" s="341">
        <f>'План НП'!Y459</f>
        <v>0</v>
      </c>
      <c r="P456" s="325" t="str">
        <f>'Основні дані'!$B$1</f>
        <v>Е-420с</v>
      </c>
    </row>
    <row r="457" spans="1:16" s="160" customFormat="1" ht="15.75">
      <c r="A457" s="342">
        <f>'План НП'!A460</f>
        <v>0</v>
      </c>
      <c r="B457" s="525" t="str">
        <f>'План НП'!B460</f>
        <v>Атестація</v>
      </c>
      <c r="C457" s="337">
        <f>'План НП'!F460</f>
        <v>6</v>
      </c>
      <c r="D457" s="337">
        <f>'План НП'!G460</f>
        <v>180</v>
      </c>
      <c r="E457" s="343"/>
      <c r="F457" s="344"/>
      <c r="G457" s="344"/>
      <c r="H457" s="344"/>
      <c r="I457" s="344"/>
      <c r="J457" s="344"/>
      <c r="K457" s="344"/>
      <c r="L457" s="345"/>
      <c r="M457" s="354">
        <f>'План НП'!C460</f>
        <v>0</v>
      </c>
      <c r="N457" s="353">
        <f>'План НП'!D460</f>
        <v>0</v>
      </c>
      <c r="O457" s="341">
        <f>'План НП'!Y460</f>
        <v>0</v>
      </c>
      <c r="P457" s="325" t="str">
        <f>'Основні дані'!$B$1</f>
        <v>Е-420с</v>
      </c>
    </row>
    <row r="458" spans="1:16" s="160" customFormat="1" ht="15.75">
      <c r="A458" s="507" t="str">
        <f>'План НП'!A461</f>
        <v>3.1.14</v>
      </c>
      <c r="B458" s="508" t="str">
        <f>'План НП'!B461</f>
        <v>Блок дисциплін 14 "Назва блоку"</v>
      </c>
      <c r="C458" s="509">
        <f>'План НП'!F461</f>
        <v>12</v>
      </c>
      <c r="D458" s="509">
        <f>'План НП'!G461</f>
        <v>360</v>
      </c>
      <c r="E458" s="510"/>
      <c r="F458" s="511"/>
      <c r="G458" s="511"/>
      <c r="H458" s="511"/>
      <c r="I458" s="511"/>
      <c r="J458" s="511"/>
      <c r="K458" s="511"/>
      <c r="L458" s="512"/>
      <c r="M458" s="513"/>
      <c r="N458" s="514"/>
      <c r="O458" s="341">
        <f>'План НП'!Y461</f>
        <v>0</v>
      </c>
      <c r="P458" s="325" t="str">
        <f>'Основні дані'!$B$1</f>
        <v>Е-420с</v>
      </c>
    </row>
    <row r="459" spans="1:16" s="160" customFormat="1" ht="15.75">
      <c r="A459" s="336" t="str">
        <f>'План НП'!A462</f>
        <v>ВБ14.1</v>
      </c>
      <c r="B459" s="364">
        <f>'План НП'!B462</f>
        <v>0</v>
      </c>
      <c r="C459" s="337">
        <f>'План НП'!F462</f>
        <v>0</v>
      </c>
      <c r="D459" s="337">
        <f>'План НП'!G462</f>
        <v>0</v>
      </c>
      <c r="E459" s="338"/>
      <c r="F459" s="339"/>
      <c r="G459" s="339"/>
      <c r="H459" s="339"/>
      <c r="I459" s="339"/>
      <c r="J459" s="339"/>
      <c r="K459" s="339"/>
      <c r="L459" s="340"/>
      <c r="M459" s="354">
        <f>'План НП'!C462</f>
        <v>0</v>
      </c>
      <c r="N459" s="353">
        <f>'План НП'!D462</f>
        <v>0</v>
      </c>
      <c r="O459" s="341">
        <f>'План НП'!Y462</f>
        <v>0</v>
      </c>
      <c r="P459" s="325" t="str">
        <f>'Основні дані'!$B$1</f>
        <v>Е-420с</v>
      </c>
    </row>
    <row r="460" spans="1:16" s="160" customFormat="1" ht="15.75">
      <c r="A460" s="342" t="str">
        <f>'План НП'!A463</f>
        <v>ВБ14.2</v>
      </c>
      <c r="B460" s="364">
        <f>'План НП'!B463</f>
        <v>0</v>
      </c>
      <c r="C460" s="337">
        <f>'План НП'!F463</f>
        <v>0</v>
      </c>
      <c r="D460" s="337">
        <f>'План НП'!G463</f>
        <v>0</v>
      </c>
      <c r="E460" s="343"/>
      <c r="F460" s="344"/>
      <c r="G460" s="344"/>
      <c r="H460" s="344"/>
      <c r="I460" s="344"/>
      <c r="J460" s="344"/>
      <c r="K460" s="344"/>
      <c r="L460" s="345"/>
      <c r="M460" s="354">
        <f>'План НП'!C463</f>
        <v>0</v>
      </c>
      <c r="N460" s="353">
        <f>'План НП'!D463</f>
        <v>0</v>
      </c>
      <c r="O460" s="341">
        <f>'План НП'!Y463</f>
        <v>0</v>
      </c>
      <c r="P460" s="325" t="str">
        <f>'Основні дані'!$B$1</f>
        <v>Е-420с</v>
      </c>
    </row>
    <row r="461" spans="1:16" s="160" customFormat="1" ht="15.75">
      <c r="A461" s="342" t="str">
        <f>'План НП'!A464</f>
        <v>ВБ14.3</v>
      </c>
      <c r="B461" s="364">
        <f>'План НП'!B464</f>
        <v>0</v>
      </c>
      <c r="C461" s="337">
        <f>'План НП'!F464</f>
        <v>0</v>
      </c>
      <c r="D461" s="337">
        <f>'План НП'!G464</f>
        <v>0</v>
      </c>
      <c r="E461" s="343"/>
      <c r="F461" s="344"/>
      <c r="G461" s="344"/>
      <c r="H461" s="344"/>
      <c r="I461" s="344"/>
      <c r="J461" s="344"/>
      <c r="K461" s="344"/>
      <c r="L461" s="345"/>
      <c r="M461" s="354">
        <f>'План НП'!C464</f>
        <v>0</v>
      </c>
      <c r="N461" s="353">
        <f>'План НП'!D464</f>
        <v>0</v>
      </c>
      <c r="O461" s="341">
        <f>'План НП'!Y464</f>
        <v>0</v>
      </c>
      <c r="P461" s="325" t="str">
        <f>'Основні дані'!$B$1</f>
        <v>Е-420с</v>
      </c>
    </row>
    <row r="462" spans="1:16" s="160" customFormat="1" ht="15.75">
      <c r="A462" s="342" t="str">
        <f>'План НП'!A465</f>
        <v>ВБ14.4</v>
      </c>
      <c r="B462" s="364">
        <f>'План НП'!B465</f>
        <v>0</v>
      </c>
      <c r="C462" s="337">
        <f>'План НП'!F465</f>
        <v>0</v>
      </c>
      <c r="D462" s="337">
        <f>'План НП'!G465</f>
        <v>0</v>
      </c>
      <c r="E462" s="343"/>
      <c r="F462" s="344"/>
      <c r="G462" s="344"/>
      <c r="H462" s="344"/>
      <c r="I462" s="344"/>
      <c r="J462" s="344"/>
      <c r="K462" s="344"/>
      <c r="L462" s="345"/>
      <c r="M462" s="354">
        <f>'План НП'!C465</f>
        <v>0</v>
      </c>
      <c r="N462" s="353">
        <f>'План НП'!D465</f>
        <v>0</v>
      </c>
      <c r="O462" s="341">
        <f>'План НП'!Y465</f>
        <v>0</v>
      </c>
      <c r="P462" s="325" t="str">
        <f>'Основні дані'!$B$1</f>
        <v>Е-420с</v>
      </c>
    </row>
    <row r="463" spans="1:16" s="160" customFormat="1" ht="15.75">
      <c r="A463" s="342" t="str">
        <f>'План НП'!A466</f>
        <v>ВБ14.5</v>
      </c>
      <c r="B463" s="364">
        <f>'План НП'!B466</f>
        <v>0</v>
      </c>
      <c r="C463" s="337">
        <f>'План НП'!F466</f>
        <v>0</v>
      </c>
      <c r="D463" s="337">
        <f>'План НП'!G466</f>
        <v>0</v>
      </c>
      <c r="E463" s="343"/>
      <c r="F463" s="344"/>
      <c r="G463" s="344"/>
      <c r="H463" s="344"/>
      <c r="I463" s="344"/>
      <c r="J463" s="344"/>
      <c r="K463" s="344"/>
      <c r="L463" s="345"/>
      <c r="M463" s="354">
        <f>'План НП'!C466</f>
        <v>0</v>
      </c>
      <c r="N463" s="353">
        <f>'План НП'!D466</f>
        <v>0</v>
      </c>
      <c r="O463" s="341">
        <f>'План НП'!Y466</f>
        <v>0</v>
      </c>
      <c r="P463" s="325" t="str">
        <f>'Основні дані'!$B$1</f>
        <v>Е-420с</v>
      </c>
    </row>
    <row r="464" spans="1:16" s="160" customFormat="1" ht="15.75">
      <c r="A464" s="342" t="str">
        <f>'План НП'!A467</f>
        <v>ВБ14.6</v>
      </c>
      <c r="B464" s="364">
        <f>'План НП'!B467</f>
        <v>0</v>
      </c>
      <c r="C464" s="337">
        <f>'План НП'!F467</f>
        <v>0</v>
      </c>
      <c r="D464" s="337">
        <f>'План НП'!G467</f>
        <v>0</v>
      </c>
      <c r="E464" s="343"/>
      <c r="F464" s="344"/>
      <c r="G464" s="344"/>
      <c r="H464" s="344"/>
      <c r="I464" s="344"/>
      <c r="J464" s="344"/>
      <c r="K464" s="344"/>
      <c r="L464" s="345"/>
      <c r="M464" s="354">
        <f>'План НП'!C467</f>
        <v>0</v>
      </c>
      <c r="N464" s="353">
        <f>'План НП'!D467</f>
        <v>0</v>
      </c>
      <c r="O464" s="341">
        <f>'План НП'!Y467</f>
        <v>0</v>
      </c>
      <c r="P464" s="325" t="str">
        <f>'Основні дані'!$B$1</f>
        <v>Е-420с</v>
      </c>
    </row>
    <row r="465" spans="1:16" s="160" customFormat="1" ht="15.75">
      <c r="A465" s="342" t="str">
        <f>'План НП'!A468</f>
        <v>ВБ14.7</v>
      </c>
      <c r="B465" s="364">
        <f>'План НП'!B468</f>
        <v>0</v>
      </c>
      <c r="C465" s="337">
        <f>'План НП'!F468</f>
        <v>0</v>
      </c>
      <c r="D465" s="337">
        <f>'План НП'!G468</f>
        <v>0</v>
      </c>
      <c r="E465" s="343"/>
      <c r="F465" s="344"/>
      <c r="G465" s="344"/>
      <c r="H465" s="344"/>
      <c r="I465" s="344"/>
      <c r="J465" s="344"/>
      <c r="K465" s="344"/>
      <c r="L465" s="345"/>
      <c r="M465" s="354">
        <f>'План НП'!C468</f>
        <v>0</v>
      </c>
      <c r="N465" s="353">
        <f>'План НП'!D468</f>
        <v>0</v>
      </c>
      <c r="O465" s="341">
        <f>'План НП'!Y468</f>
        <v>0</v>
      </c>
      <c r="P465" s="325" t="str">
        <f>'Основні дані'!$B$1</f>
        <v>Е-420с</v>
      </c>
    </row>
    <row r="466" spans="1:16" s="160" customFormat="1" ht="15.75">
      <c r="A466" s="342" t="str">
        <f>'План НП'!A469</f>
        <v>ВБ14.8</v>
      </c>
      <c r="B466" s="364">
        <f>'План НП'!B469</f>
        <v>0</v>
      </c>
      <c r="C466" s="337">
        <f>'План НП'!F469</f>
        <v>0</v>
      </c>
      <c r="D466" s="337">
        <f>'План НП'!G469</f>
        <v>0</v>
      </c>
      <c r="E466" s="343"/>
      <c r="F466" s="344"/>
      <c r="G466" s="344"/>
      <c r="H466" s="344"/>
      <c r="I466" s="344"/>
      <c r="J466" s="344"/>
      <c r="K466" s="344"/>
      <c r="L466" s="345"/>
      <c r="M466" s="354">
        <f>'План НП'!C469</f>
        <v>0</v>
      </c>
      <c r="N466" s="353">
        <f>'План НП'!D469</f>
        <v>0</v>
      </c>
      <c r="O466" s="341">
        <f>'План НП'!Y469</f>
        <v>0</v>
      </c>
      <c r="P466" s="325" t="str">
        <f>'Основні дані'!$B$1</f>
        <v>Е-420с</v>
      </c>
    </row>
    <row r="467" spans="1:16" s="160" customFormat="1" ht="15.75">
      <c r="A467" s="342" t="str">
        <f>'План НП'!A470</f>
        <v>ВБ14.9</v>
      </c>
      <c r="B467" s="364">
        <f>'План НП'!B470</f>
        <v>0</v>
      </c>
      <c r="C467" s="337">
        <f>'План НП'!F470</f>
        <v>0</v>
      </c>
      <c r="D467" s="337">
        <f>'План НП'!G470</f>
        <v>0</v>
      </c>
      <c r="E467" s="343"/>
      <c r="F467" s="344"/>
      <c r="G467" s="344"/>
      <c r="H467" s="344"/>
      <c r="I467" s="344"/>
      <c r="J467" s="344"/>
      <c r="K467" s="344"/>
      <c r="L467" s="345"/>
      <c r="M467" s="354">
        <f>'План НП'!C470</f>
        <v>0</v>
      </c>
      <c r="N467" s="353">
        <f>'План НП'!D470</f>
        <v>0</v>
      </c>
      <c r="O467" s="341">
        <f>'План НП'!Y470</f>
        <v>0</v>
      </c>
      <c r="P467" s="325" t="str">
        <f>'Основні дані'!$B$1</f>
        <v>Е-420с</v>
      </c>
    </row>
    <row r="468" spans="1:16" s="160" customFormat="1" ht="15.75">
      <c r="A468" s="342" t="str">
        <f>'План НП'!A471</f>
        <v>ВБ14.10</v>
      </c>
      <c r="B468" s="364">
        <f>'План НП'!B471</f>
        <v>0</v>
      </c>
      <c r="C468" s="337">
        <f>'План НП'!F471</f>
        <v>0</v>
      </c>
      <c r="D468" s="337">
        <f>'План НП'!G471</f>
        <v>0</v>
      </c>
      <c r="E468" s="343"/>
      <c r="F468" s="344"/>
      <c r="G468" s="344"/>
      <c r="H468" s="344"/>
      <c r="I468" s="344"/>
      <c r="J468" s="344"/>
      <c r="K468" s="344"/>
      <c r="L468" s="345"/>
      <c r="M468" s="354">
        <f>'План НП'!C471</f>
        <v>0</v>
      </c>
      <c r="N468" s="353">
        <f>'План НП'!D471</f>
        <v>0</v>
      </c>
      <c r="O468" s="341">
        <f>'План НП'!Y471</f>
        <v>0</v>
      </c>
      <c r="P468" s="325" t="str">
        <f>'Основні дані'!$B$1</f>
        <v>Е-420с</v>
      </c>
    </row>
    <row r="469" spans="1:16" s="160" customFormat="1" ht="15.75">
      <c r="A469" s="342" t="str">
        <f>'План НП'!A472</f>
        <v>ВБ14.11</v>
      </c>
      <c r="B469" s="364">
        <f>'План НП'!B472</f>
        <v>0</v>
      </c>
      <c r="C469" s="337">
        <f>'План НП'!F472</f>
        <v>0</v>
      </c>
      <c r="D469" s="337">
        <f>'План НП'!G472</f>
        <v>0</v>
      </c>
      <c r="E469" s="343"/>
      <c r="F469" s="344"/>
      <c r="G469" s="344"/>
      <c r="H469" s="344"/>
      <c r="I469" s="344"/>
      <c r="J469" s="344"/>
      <c r="K469" s="344"/>
      <c r="L469" s="345"/>
      <c r="M469" s="354">
        <f>'План НП'!C472</f>
        <v>0</v>
      </c>
      <c r="N469" s="353">
        <f>'План НП'!D472</f>
        <v>0</v>
      </c>
      <c r="O469" s="341">
        <f>'План НП'!Y472</f>
        <v>0</v>
      </c>
      <c r="P469" s="325" t="str">
        <f>'Основні дані'!$B$1</f>
        <v>Е-420с</v>
      </c>
    </row>
    <row r="470" spans="1:16" s="160" customFormat="1" ht="15.75">
      <c r="A470" s="342" t="str">
        <f>'План НП'!A473</f>
        <v>ВБ14.12</v>
      </c>
      <c r="B470" s="364">
        <f>'План НП'!B473</f>
        <v>0</v>
      </c>
      <c r="C470" s="337">
        <f>'План НП'!F473</f>
        <v>0</v>
      </c>
      <c r="D470" s="337">
        <f>'План НП'!G473</f>
        <v>0</v>
      </c>
      <c r="E470" s="343"/>
      <c r="F470" s="344"/>
      <c r="G470" s="344"/>
      <c r="H470" s="344"/>
      <c r="I470" s="344"/>
      <c r="J470" s="344"/>
      <c r="K470" s="344"/>
      <c r="L470" s="345"/>
      <c r="M470" s="354">
        <f>'План НП'!C473</f>
        <v>0</v>
      </c>
      <c r="N470" s="353">
        <f>'План НП'!D473</f>
        <v>0</v>
      </c>
      <c r="O470" s="341">
        <f>'План НП'!Y473</f>
        <v>0</v>
      </c>
      <c r="P470" s="325" t="str">
        <f>'Основні дані'!$B$1</f>
        <v>Е-420с</v>
      </c>
    </row>
    <row r="471" spans="1:16" s="160" customFormat="1" ht="15.75">
      <c r="A471" s="342" t="str">
        <f>'План НП'!A474</f>
        <v>ВБ14.13</v>
      </c>
      <c r="B471" s="364">
        <f>'План НП'!B474</f>
        <v>0</v>
      </c>
      <c r="C471" s="337">
        <f>'План НП'!F474</f>
        <v>0</v>
      </c>
      <c r="D471" s="337">
        <f>'План НП'!G474</f>
        <v>0</v>
      </c>
      <c r="E471" s="343"/>
      <c r="F471" s="344"/>
      <c r="G471" s="344"/>
      <c r="H471" s="344"/>
      <c r="I471" s="344"/>
      <c r="J471" s="344"/>
      <c r="K471" s="344"/>
      <c r="L471" s="345"/>
      <c r="M471" s="354">
        <f>'План НП'!C474</f>
        <v>0</v>
      </c>
      <c r="N471" s="353">
        <f>'План НП'!D474</f>
        <v>0</v>
      </c>
      <c r="O471" s="341">
        <f>'План НП'!Y474</f>
        <v>0</v>
      </c>
      <c r="P471" s="325" t="str">
        <f>'Основні дані'!$B$1</f>
        <v>Е-420с</v>
      </c>
    </row>
    <row r="472" spans="1:16" s="160" customFormat="1" ht="15.75">
      <c r="A472" s="342" t="str">
        <f>'План НП'!A475</f>
        <v>ВБ14.14</v>
      </c>
      <c r="B472" s="364">
        <f>'План НП'!B475</f>
        <v>0</v>
      </c>
      <c r="C472" s="337">
        <f>'План НП'!F475</f>
        <v>0</v>
      </c>
      <c r="D472" s="337">
        <f>'План НП'!G475</f>
        <v>0</v>
      </c>
      <c r="E472" s="343"/>
      <c r="F472" s="344"/>
      <c r="G472" s="344"/>
      <c r="H472" s="344"/>
      <c r="I472" s="344"/>
      <c r="J472" s="344"/>
      <c r="K472" s="344"/>
      <c r="L472" s="345"/>
      <c r="M472" s="354">
        <f>'План НП'!C475</f>
        <v>0</v>
      </c>
      <c r="N472" s="353">
        <f>'План НП'!D475</f>
        <v>0</v>
      </c>
      <c r="O472" s="341">
        <f>'План НП'!Y475</f>
        <v>0</v>
      </c>
      <c r="P472" s="325" t="str">
        <f>'Основні дані'!$B$1</f>
        <v>Е-420с</v>
      </c>
    </row>
    <row r="473" spans="1:16" s="160" customFormat="1" ht="15.75">
      <c r="A473" s="342" t="str">
        <f>'План НП'!A476</f>
        <v>ВБ14.15</v>
      </c>
      <c r="B473" s="364">
        <f>'План НП'!B476</f>
        <v>0</v>
      </c>
      <c r="C473" s="337">
        <f>'План НП'!F476</f>
        <v>0</v>
      </c>
      <c r="D473" s="337">
        <f>'План НП'!G476</f>
        <v>0</v>
      </c>
      <c r="E473" s="343"/>
      <c r="F473" s="344"/>
      <c r="G473" s="344"/>
      <c r="H473" s="344"/>
      <c r="I473" s="344"/>
      <c r="J473" s="344"/>
      <c r="K473" s="344"/>
      <c r="L473" s="345"/>
      <c r="M473" s="354">
        <f>'План НП'!C476</f>
        <v>0</v>
      </c>
      <c r="N473" s="353">
        <f>'План НП'!D476</f>
        <v>0</v>
      </c>
      <c r="O473" s="341">
        <f>'План НП'!Y476</f>
        <v>0</v>
      </c>
      <c r="P473" s="325" t="str">
        <f>'Основні дані'!$B$1</f>
        <v>Е-420с</v>
      </c>
    </row>
    <row r="474" spans="1:16" s="160" customFormat="1" ht="15.75">
      <c r="A474" s="342" t="str">
        <f>'План НП'!A477</f>
        <v>ВБ14.16</v>
      </c>
      <c r="B474" s="364">
        <f>'План НП'!B477</f>
        <v>0</v>
      </c>
      <c r="C474" s="337">
        <f>'План НП'!F477</f>
        <v>0</v>
      </c>
      <c r="D474" s="337">
        <f>'План НП'!G477</f>
        <v>0</v>
      </c>
      <c r="E474" s="343"/>
      <c r="F474" s="344"/>
      <c r="G474" s="344"/>
      <c r="H474" s="344"/>
      <c r="I474" s="344"/>
      <c r="J474" s="344"/>
      <c r="K474" s="344"/>
      <c r="L474" s="345"/>
      <c r="M474" s="354">
        <f>'План НП'!C477</f>
        <v>0</v>
      </c>
      <c r="N474" s="353">
        <f>'План НП'!D477</f>
        <v>0</v>
      </c>
      <c r="O474" s="341">
        <f>'План НП'!Y477</f>
        <v>0</v>
      </c>
      <c r="P474" s="325" t="str">
        <f>'Основні дані'!$B$1</f>
        <v>Е-420с</v>
      </c>
    </row>
    <row r="475" spans="1:16" s="160" customFormat="1" ht="15.75">
      <c r="A475" s="342" t="str">
        <f>'План НП'!A478</f>
        <v>ВБ14.17</v>
      </c>
      <c r="B475" s="364">
        <f>'План НП'!B478</f>
        <v>0</v>
      </c>
      <c r="C475" s="337">
        <f>'План НП'!F478</f>
        <v>0</v>
      </c>
      <c r="D475" s="337">
        <f>'План НП'!G478</f>
        <v>0</v>
      </c>
      <c r="E475" s="343"/>
      <c r="F475" s="344"/>
      <c r="G475" s="344"/>
      <c r="H475" s="344"/>
      <c r="I475" s="344"/>
      <c r="J475" s="344"/>
      <c r="K475" s="344"/>
      <c r="L475" s="345"/>
      <c r="M475" s="354">
        <f>'План НП'!C478</f>
        <v>0</v>
      </c>
      <c r="N475" s="353">
        <f>'План НП'!D478</f>
        <v>0</v>
      </c>
      <c r="O475" s="341">
        <f>'План НП'!Y478</f>
        <v>0</v>
      </c>
      <c r="P475" s="325" t="str">
        <f>'Основні дані'!$B$1</f>
        <v>Е-420с</v>
      </c>
    </row>
    <row r="476" spans="1:16" s="160" customFormat="1" ht="15.75">
      <c r="A476" s="342" t="str">
        <f>'План НП'!A479</f>
        <v>ВБ14.18</v>
      </c>
      <c r="B476" s="364">
        <f>'План НП'!B479</f>
        <v>0</v>
      </c>
      <c r="C476" s="337">
        <f>'План НП'!F479</f>
        <v>0</v>
      </c>
      <c r="D476" s="337">
        <f>'План НП'!G479</f>
        <v>0</v>
      </c>
      <c r="E476" s="343"/>
      <c r="F476" s="344"/>
      <c r="G476" s="344"/>
      <c r="H476" s="344"/>
      <c r="I476" s="344"/>
      <c r="J476" s="344"/>
      <c r="K476" s="344"/>
      <c r="L476" s="345"/>
      <c r="M476" s="354">
        <f>'План НП'!C479</f>
        <v>0</v>
      </c>
      <c r="N476" s="353">
        <f>'План НП'!D479</f>
        <v>0</v>
      </c>
      <c r="O476" s="341">
        <f>'План НП'!Y479</f>
        <v>0</v>
      </c>
      <c r="P476" s="325" t="str">
        <f>'Основні дані'!$B$1</f>
        <v>Е-420с</v>
      </c>
    </row>
    <row r="477" spans="1:16" s="160" customFormat="1" ht="15.75">
      <c r="A477" s="342" t="str">
        <f>'План НП'!A480</f>
        <v>ВБ14.19</v>
      </c>
      <c r="B477" s="364">
        <f>'План НП'!B480</f>
        <v>0</v>
      </c>
      <c r="C477" s="337">
        <f>'План НП'!F480</f>
        <v>0</v>
      </c>
      <c r="D477" s="337">
        <f>'План НП'!G480</f>
        <v>0</v>
      </c>
      <c r="E477" s="343"/>
      <c r="F477" s="344"/>
      <c r="G477" s="344"/>
      <c r="H477" s="344"/>
      <c r="I477" s="344"/>
      <c r="J477" s="344"/>
      <c r="K477" s="344"/>
      <c r="L477" s="345"/>
      <c r="M477" s="354">
        <f>'План НП'!C480</f>
        <v>0</v>
      </c>
      <c r="N477" s="353">
        <f>'План НП'!D480</f>
        <v>0</v>
      </c>
      <c r="O477" s="341">
        <f>'План НП'!Y480</f>
        <v>0</v>
      </c>
      <c r="P477" s="325" t="str">
        <f>'Основні дані'!$B$1</f>
        <v>Е-420с</v>
      </c>
    </row>
    <row r="478" spans="1:16" s="160" customFormat="1" ht="15.75">
      <c r="A478" s="342" t="str">
        <f>'План НП'!A481</f>
        <v>ВБ14.20</v>
      </c>
      <c r="B478" s="364">
        <f>'План НП'!B481</f>
        <v>0</v>
      </c>
      <c r="C478" s="337">
        <f>'План НП'!F481</f>
        <v>0</v>
      </c>
      <c r="D478" s="337">
        <f>'План НП'!G481</f>
        <v>0</v>
      </c>
      <c r="E478" s="343"/>
      <c r="F478" s="344"/>
      <c r="G478" s="344"/>
      <c r="H478" s="344"/>
      <c r="I478" s="344"/>
      <c r="J478" s="344"/>
      <c r="K478" s="344"/>
      <c r="L478" s="345"/>
      <c r="M478" s="354">
        <f>'План НП'!C481</f>
        <v>0</v>
      </c>
      <c r="N478" s="353">
        <f>'План НП'!D481</f>
        <v>0</v>
      </c>
      <c r="O478" s="341">
        <f>'План НП'!Y481</f>
        <v>0</v>
      </c>
      <c r="P478" s="325" t="str">
        <f>'Основні дані'!$B$1</f>
        <v>Е-420с</v>
      </c>
    </row>
    <row r="479" spans="1:16" s="160" customFormat="1" ht="15.75">
      <c r="A479" s="342" t="str">
        <f>'План НП'!A482</f>
        <v>ВБ14.21</v>
      </c>
      <c r="B479" s="364">
        <f>'План НП'!B482</f>
        <v>0</v>
      </c>
      <c r="C479" s="337">
        <f>'План НП'!F482</f>
        <v>0</v>
      </c>
      <c r="D479" s="337">
        <f>'План НП'!G482</f>
        <v>0</v>
      </c>
      <c r="E479" s="343"/>
      <c r="F479" s="344"/>
      <c r="G479" s="344"/>
      <c r="H479" s="344"/>
      <c r="I479" s="344"/>
      <c r="J479" s="344"/>
      <c r="K479" s="344"/>
      <c r="L479" s="345"/>
      <c r="M479" s="354">
        <f>'План НП'!C482</f>
        <v>0</v>
      </c>
      <c r="N479" s="353">
        <f>'План НП'!D482</f>
        <v>0</v>
      </c>
      <c r="O479" s="341">
        <f>'План НП'!Y482</f>
        <v>0</v>
      </c>
      <c r="P479" s="325" t="str">
        <f>'Основні дані'!$B$1</f>
        <v>Е-420с</v>
      </c>
    </row>
    <row r="480" spans="1:16" s="160" customFormat="1" ht="15.75">
      <c r="A480" s="342" t="str">
        <f>'План НП'!A483</f>
        <v>ВБ14.22</v>
      </c>
      <c r="B480" s="364">
        <f>'План НП'!B483</f>
        <v>0</v>
      </c>
      <c r="C480" s="337">
        <f>'План НП'!F483</f>
        <v>0</v>
      </c>
      <c r="D480" s="337">
        <f>'План НП'!G483</f>
        <v>0</v>
      </c>
      <c r="E480" s="343"/>
      <c r="F480" s="344"/>
      <c r="G480" s="344"/>
      <c r="H480" s="344"/>
      <c r="I480" s="344"/>
      <c r="J480" s="344"/>
      <c r="K480" s="344"/>
      <c r="L480" s="345"/>
      <c r="M480" s="354">
        <f>'План НП'!C483</f>
        <v>0</v>
      </c>
      <c r="N480" s="353">
        <f>'План НП'!D483</f>
        <v>0</v>
      </c>
      <c r="O480" s="341">
        <f>'План НП'!Y483</f>
        <v>0</v>
      </c>
      <c r="P480" s="325" t="str">
        <f>'Основні дані'!$B$1</f>
        <v>Е-420с</v>
      </c>
    </row>
    <row r="481" spans="1:16" s="160" customFormat="1" ht="15.75">
      <c r="A481" s="342" t="str">
        <f>'План НП'!A484</f>
        <v>ВБ14.23</v>
      </c>
      <c r="B481" s="364">
        <f>'План НП'!B484</f>
        <v>0</v>
      </c>
      <c r="C481" s="337">
        <f>'План НП'!F484</f>
        <v>0</v>
      </c>
      <c r="D481" s="337">
        <f>'План НП'!G484</f>
        <v>0</v>
      </c>
      <c r="E481" s="343"/>
      <c r="F481" s="344"/>
      <c r="G481" s="344"/>
      <c r="H481" s="344"/>
      <c r="I481" s="344"/>
      <c r="J481" s="344"/>
      <c r="K481" s="344"/>
      <c r="L481" s="345"/>
      <c r="M481" s="354">
        <f>'План НП'!C484</f>
        <v>0</v>
      </c>
      <c r="N481" s="353">
        <f>'План НП'!D484</f>
        <v>0</v>
      </c>
      <c r="O481" s="341">
        <f>'План НП'!Y484</f>
        <v>0</v>
      </c>
      <c r="P481" s="325" t="str">
        <f>'Основні дані'!$B$1</f>
        <v>Е-420с</v>
      </c>
    </row>
    <row r="482" spans="1:16" s="160" customFormat="1" ht="15.75">
      <c r="A482" s="342" t="str">
        <f>'План НП'!A485</f>
        <v>ВБ14.24</v>
      </c>
      <c r="B482" s="364">
        <f>'План НП'!B485</f>
        <v>0</v>
      </c>
      <c r="C482" s="337">
        <f>'План НП'!F485</f>
        <v>0</v>
      </c>
      <c r="D482" s="337">
        <f>'План НП'!G485</f>
        <v>0</v>
      </c>
      <c r="E482" s="343"/>
      <c r="F482" s="344"/>
      <c r="G482" s="344"/>
      <c r="H482" s="344"/>
      <c r="I482" s="344"/>
      <c r="J482" s="344"/>
      <c r="K482" s="344"/>
      <c r="L482" s="345"/>
      <c r="M482" s="354">
        <f>'План НП'!C485</f>
        <v>0</v>
      </c>
      <c r="N482" s="353">
        <f>'План НП'!D485</f>
        <v>0</v>
      </c>
      <c r="O482" s="341">
        <f>'План НП'!Y485</f>
        <v>0</v>
      </c>
      <c r="P482" s="325" t="str">
        <f>'Основні дані'!$B$1</f>
        <v>Е-420с</v>
      </c>
    </row>
    <row r="483" spans="1:16" s="160" customFormat="1" ht="15.75">
      <c r="A483" s="342" t="str">
        <f>'План НП'!A486</f>
        <v>ВБ14.25</v>
      </c>
      <c r="B483" s="364">
        <f>'План НП'!B486</f>
        <v>0</v>
      </c>
      <c r="C483" s="337">
        <f>'План НП'!F486</f>
        <v>0</v>
      </c>
      <c r="D483" s="337">
        <f>'План НП'!G486</f>
        <v>0</v>
      </c>
      <c r="E483" s="343"/>
      <c r="F483" s="344"/>
      <c r="G483" s="344"/>
      <c r="H483" s="344"/>
      <c r="I483" s="344"/>
      <c r="J483" s="344"/>
      <c r="K483" s="344"/>
      <c r="L483" s="345"/>
      <c r="M483" s="354">
        <f>'План НП'!C486</f>
        <v>0</v>
      </c>
      <c r="N483" s="353">
        <f>'План НП'!D486</f>
        <v>0</v>
      </c>
      <c r="O483" s="341">
        <f>'План НП'!Y486</f>
        <v>0</v>
      </c>
      <c r="P483" s="325" t="str">
        <f>'Основні дані'!$B$1</f>
        <v>Е-420с</v>
      </c>
    </row>
    <row r="484" spans="1:16" s="160" customFormat="1" ht="15.75">
      <c r="A484" s="342">
        <f>'План НП'!A487</f>
        <v>0</v>
      </c>
      <c r="B484" s="525" t="str">
        <f>'План НП'!B487</f>
        <v>Практика</v>
      </c>
      <c r="C484" s="337">
        <f>'План НП'!F487</f>
        <v>6</v>
      </c>
      <c r="D484" s="337">
        <f>'План НП'!G487</f>
        <v>180</v>
      </c>
      <c r="E484" s="343"/>
      <c r="F484" s="344"/>
      <c r="G484" s="344"/>
      <c r="H484" s="344"/>
      <c r="I484" s="344"/>
      <c r="J484" s="344"/>
      <c r="K484" s="344"/>
      <c r="L484" s="345"/>
      <c r="M484" s="354">
        <f>'План НП'!C487</f>
        <v>0</v>
      </c>
      <c r="N484" s="353" t="str">
        <f>'План НП'!D487</f>
        <v>6</v>
      </c>
      <c r="O484" s="341">
        <f>'План НП'!Y487</f>
        <v>0</v>
      </c>
      <c r="P484" s="325" t="str">
        <f>'Основні дані'!$B$1</f>
        <v>Е-420с</v>
      </c>
    </row>
    <row r="485" spans="1:16" s="160" customFormat="1" ht="15.75">
      <c r="A485" s="342">
        <f>'План НП'!A488</f>
        <v>0</v>
      </c>
      <c r="B485" s="525" t="str">
        <f>'План НП'!B488</f>
        <v>Атестація</v>
      </c>
      <c r="C485" s="337">
        <f>'План НП'!F488</f>
        <v>6</v>
      </c>
      <c r="D485" s="337">
        <f>'План НП'!G488</f>
        <v>180</v>
      </c>
      <c r="E485" s="343"/>
      <c r="F485" s="344"/>
      <c r="G485" s="344"/>
      <c r="H485" s="344"/>
      <c r="I485" s="344"/>
      <c r="J485" s="344"/>
      <c r="K485" s="344"/>
      <c r="L485" s="345"/>
      <c r="M485" s="354">
        <f>'План НП'!C488</f>
        <v>0</v>
      </c>
      <c r="N485" s="353">
        <f>'План НП'!D488</f>
        <v>0</v>
      </c>
      <c r="O485" s="341">
        <f>'План НП'!Y488</f>
        <v>0</v>
      </c>
      <c r="P485" s="325" t="str">
        <f>'Основні дані'!$B$1</f>
        <v>Е-420с</v>
      </c>
    </row>
    <row r="486" spans="1:16" s="160" customFormat="1" ht="15.75">
      <c r="A486" s="507" t="str">
        <f>'План НП'!A489</f>
        <v>3.1.15</v>
      </c>
      <c r="B486" s="508" t="str">
        <f>'План НП'!B489</f>
        <v>Блок дисциплін 15 "Назва блоку"</v>
      </c>
      <c r="C486" s="509">
        <f>'План НП'!F489</f>
        <v>12</v>
      </c>
      <c r="D486" s="509">
        <f>'План НП'!G489</f>
        <v>360</v>
      </c>
      <c r="E486" s="510"/>
      <c r="F486" s="511"/>
      <c r="G486" s="511"/>
      <c r="H486" s="511"/>
      <c r="I486" s="511"/>
      <c r="J486" s="511"/>
      <c r="K486" s="511"/>
      <c r="L486" s="512"/>
      <c r="M486" s="513"/>
      <c r="N486" s="514"/>
      <c r="O486" s="341">
        <f>'План НП'!Y489</f>
        <v>0</v>
      </c>
      <c r="P486" s="325" t="str">
        <f>'Основні дані'!$B$1</f>
        <v>Е-420с</v>
      </c>
    </row>
    <row r="487" spans="1:16" s="160" customFormat="1" ht="15.75">
      <c r="A487" s="336" t="str">
        <f>'План НП'!A490</f>
        <v>ВБ15.1</v>
      </c>
      <c r="B487" s="364">
        <f>'План НП'!B490</f>
        <v>0</v>
      </c>
      <c r="C487" s="337">
        <f>'План НП'!F490</f>
        <v>0</v>
      </c>
      <c r="D487" s="337">
        <f>'План НП'!G490</f>
        <v>0</v>
      </c>
      <c r="E487" s="338"/>
      <c r="F487" s="339"/>
      <c r="G487" s="339"/>
      <c r="H487" s="339"/>
      <c r="I487" s="339"/>
      <c r="J487" s="339"/>
      <c r="K487" s="339"/>
      <c r="L487" s="340"/>
      <c r="M487" s="354">
        <f>'План НП'!C490</f>
        <v>0</v>
      </c>
      <c r="N487" s="353">
        <f>'План НП'!D490</f>
        <v>0</v>
      </c>
      <c r="O487" s="341">
        <f>'План НП'!Y490</f>
        <v>0</v>
      </c>
      <c r="P487" s="325" t="str">
        <f>'Основні дані'!$B$1</f>
        <v>Е-420с</v>
      </c>
    </row>
    <row r="488" spans="1:16" s="160" customFormat="1" ht="15.75">
      <c r="A488" s="342" t="str">
        <f>'План НП'!A491</f>
        <v>ВБ15.2</v>
      </c>
      <c r="B488" s="364">
        <f>'План НП'!B491</f>
        <v>0</v>
      </c>
      <c r="C488" s="337">
        <f>'План НП'!F491</f>
        <v>0</v>
      </c>
      <c r="D488" s="337">
        <f>'План НП'!G491</f>
        <v>0</v>
      </c>
      <c r="E488" s="343"/>
      <c r="F488" s="344"/>
      <c r="G488" s="344"/>
      <c r="H488" s="344"/>
      <c r="I488" s="344"/>
      <c r="J488" s="344"/>
      <c r="K488" s="344"/>
      <c r="L488" s="345"/>
      <c r="M488" s="354">
        <f>'План НП'!C491</f>
        <v>0</v>
      </c>
      <c r="N488" s="353">
        <f>'План НП'!D491</f>
        <v>0</v>
      </c>
      <c r="O488" s="341">
        <f>'План НП'!Y491</f>
        <v>0</v>
      </c>
      <c r="P488" s="325" t="str">
        <f>'Основні дані'!$B$1</f>
        <v>Е-420с</v>
      </c>
    </row>
    <row r="489" spans="1:16" s="160" customFormat="1" ht="15.75">
      <c r="A489" s="342" t="str">
        <f>'План НП'!A492</f>
        <v>ВБ15.3</v>
      </c>
      <c r="B489" s="364">
        <f>'План НП'!B492</f>
        <v>0</v>
      </c>
      <c r="C489" s="337">
        <f>'План НП'!F492</f>
        <v>0</v>
      </c>
      <c r="D489" s="337">
        <f>'План НП'!G492</f>
        <v>0</v>
      </c>
      <c r="E489" s="343"/>
      <c r="F489" s="344"/>
      <c r="G489" s="344"/>
      <c r="H489" s="344"/>
      <c r="I489" s="344"/>
      <c r="J489" s="344"/>
      <c r="K489" s="344"/>
      <c r="L489" s="345"/>
      <c r="M489" s="354">
        <f>'План НП'!C492</f>
        <v>0</v>
      </c>
      <c r="N489" s="353">
        <f>'План НП'!D492</f>
        <v>0</v>
      </c>
      <c r="O489" s="341">
        <f>'План НП'!Y492</f>
        <v>0</v>
      </c>
      <c r="P489" s="325" t="str">
        <f>'Основні дані'!$B$1</f>
        <v>Е-420с</v>
      </c>
    </row>
    <row r="490" spans="1:16" s="160" customFormat="1" ht="15.75">
      <c r="A490" s="342" t="str">
        <f>'План НП'!A493</f>
        <v>ВБ15.4</v>
      </c>
      <c r="B490" s="364">
        <f>'План НП'!B493</f>
        <v>0</v>
      </c>
      <c r="C490" s="337">
        <f>'План НП'!F493</f>
        <v>0</v>
      </c>
      <c r="D490" s="337">
        <f>'План НП'!G493</f>
        <v>0</v>
      </c>
      <c r="E490" s="343"/>
      <c r="F490" s="344"/>
      <c r="G490" s="344"/>
      <c r="H490" s="344"/>
      <c r="I490" s="344"/>
      <c r="J490" s="344"/>
      <c r="K490" s="344"/>
      <c r="L490" s="345"/>
      <c r="M490" s="354">
        <f>'План НП'!C493</f>
        <v>0</v>
      </c>
      <c r="N490" s="353">
        <f>'План НП'!D493</f>
        <v>0</v>
      </c>
      <c r="O490" s="341">
        <f>'План НП'!Y493</f>
        <v>0</v>
      </c>
      <c r="P490" s="325" t="str">
        <f>'Основні дані'!$B$1</f>
        <v>Е-420с</v>
      </c>
    </row>
    <row r="491" spans="1:16" s="160" customFormat="1" ht="15.75">
      <c r="A491" s="342" t="str">
        <f>'План НП'!A494</f>
        <v>ВБ15.5</v>
      </c>
      <c r="B491" s="364">
        <f>'План НП'!B494</f>
        <v>0</v>
      </c>
      <c r="C491" s="337">
        <f>'План НП'!F494</f>
        <v>0</v>
      </c>
      <c r="D491" s="337">
        <f>'План НП'!G494</f>
        <v>0</v>
      </c>
      <c r="E491" s="343"/>
      <c r="F491" s="344"/>
      <c r="G491" s="344"/>
      <c r="H491" s="344"/>
      <c r="I491" s="344"/>
      <c r="J491" s="344"/>
      <c r="K491" s="344"/>
      <c r="L491" s="345"/>
      <c r="M491" s="354">
        <f>'План НП'!C494</f>
        <v>0</v>
      </c>
      <c r="N491" s="353">
        <f>'План НП'!D494</f>
        <v>0</v>
      </c>
      <c r="O491" s="341">
        <f>'План НП'!Y494</f>
        <v>0</v>
      </c>
      <c r="P491" s="325" t="str">
        <f>'Основні дані'!$B$1</f>
        <v>Е-420с</v>
      </c>
    </row>
    <row r="492" spans="1:16" s="160" customFormat="1" ht="15.75">
      <c r="A492" s="342" t="str">
        <f>'План НП'!A495</f>
        <v>ВБ15.6</v>
      </c>
      <c r="B492" s="364">
        <f>'План НП'!B495</f>
        <v>0</v>
      </c>
      <c r="C492" s="337">
        <f>'План НП'!F495</f>
        <v>0</v>
      </c>
      <c r="D492" s="337">
        <f>'План НП'!G495</f>
        <v>0</v>
      </c>
      <c r="E492" s="343"/>
      <c r="F492" s="344"/>
      <c r="G492" s="344"/>
      <c r="H492" s="344"/>
      <c r="I492" s="344"/>
      <c r="J492" s="344"/>
      <c r="K492" s="344"/>
      <c r="L492" s="345"/>
      <c r="M492" s="354">
        <f>'План НП'!C495</f>
        <v>0</v>
      </c>
      <c r="N492" s="353">
        <f>'План НП'!D495</f>
        <v>0</v>
      </c>
      <c r="O492" s="341">
        <f>'План НП'!Y495</f>
        <v>0</v>
      </c>
      <c r="P492" s="325" t="str">
        <f>'Основні дані'!$B$1</f>
        <v>Е-420с</v>
      </c>
    </row>
    <row r="493" spans="1:16" s="160" customFormat="1" ht="15.75">
      <c r="A493" s="342" t="str">
        <f>'План НП'!A496</f>
        <v>ВБ15.7</v>
      </c>
      <c r="B493" s="364">
        <f>'План НП'!B496</f>
        <v>0</v>
      </c>
      <c r="C493" s="337">
        <f>'План НП'!F496</f>
        <v>0</v>
      </c>
      <c r="D493" s="337">
        <f>'План НП'!G496</f>
        <v>0</v>
      </c>
      <c r="E493" s="343"/>
      <c r="F493" s="344"/>
      <c r="G493" s="344"/>
      <c r="H493" s="344"/>
      <c r="I493" s="344"/>
      <c r="J493" s="344"/>
      <c r="K493" s="344"/>
      <c r="L493" s="345"/>
      <c r="M493" s="354">
        <f>'План НП'!C496</f>
        <v>0</v>
      </c>
      <c r="N493" s="353">
        <f>'План НП'!D496</f>
        <v>0</v>
      </c>
      <c r="O493" s="341">
        <f>'План НП'!Y496</f>
        <v>0</v>
      </c>
      <c r="P493" s="325" t="str">
        <f>'Основні дані'!$B$1</f>
        <v>Е-420с</v>
      </c>
    </row>
    <row r="494" spans="1:16" s="160" customFormat="1" ht="15.75">
      <c r="A494" s="342" t="str">
        <f>'План НП'!A497</f>
        <v>ВБ15.8</v>
      </c>
      <c r="B494" s="364">
        <f>'План НП'!B497</f>
        <v>0</v>
      </c>
      <c r="C494" s="337">
        <f>'План НП'!F497</f>
        <v>0</v>
      </c>
      <c r="D494" s="337">
        <f>'План НП'!G497</f>
        <v>0</v>
      </c>
      <c r="E494" s="343"/>
      <c r="F494" s="344"/>
      <c r="G494" s="344"/>
      <c r="H494" s="344"/>
      <c r="I494" s="344"/>
      <c r="J494" s="344"/>
      <c r="K494" s="344"/>
      <c r="L494" s="345"/>
      <c r="M494" s="354">
        <f>'План НП'!C497</f>
        <v>0</v>
      </c>
      <c r="N494" s="353">
        <f>'План НП'!D497</f>
        <v>0</v>
      </c>
      <c r="O494" s="341">
        <f>'План НП'!Y497</f>
        <v>0</v>
      </c>
      <c r="P494" s="325" t="str">
        <f>'Основні дані'!$B$1</f>
        <v>Е-420с</v>
      </c>
    </row>
    <row r="495" spans="1:16" s="160" customFormat="1" ht="15.75">
      <c r="A495" s="342" t="str">
        <f>'План НП'!A498</f>
        <v>ВБ15.9</v>
      </c>
      <c r="B495" s="364">
        <f>'План НП'!B498</f>
        <v>0</v>
      </c>
      <c r="C495" s="337">
        <f>'План НП'!F498</f>
        <v>0</v>
      </c>
      <c r="D495" s="337">
        <f>'План НП'!G498</f>
        <v>0</v>
      </c>
      <c r="E495" s="343"/>
      <c r="F495" s="344"/>
      <c r="G495" s="344"/>
      <c r="H495" s="344"/>
      <c r="I495" s="344"/>
      <c r="J495" s="344"/>
      <c r="K495" s="344"/>
      <c r="L495" s="345"/>
      <c r="M495" s="354">
        <f>'План НП'!C498</f>
        <v>0</v>
      </c>
      <c r="N495" s="353">
        <f>'План НП'!D498</f>
        <v>0</v>
      </c>
      <c r="O495" s="341">
        <f>'План НП'!Y498</f>
        <v>0</v>
      </c>
      <c r="P495" s="325" t="str">
        <f>'Основні дані'!$B$1</f>
        <v>Е-420с</v>
      </c>
    </row>
    <row r="496" spans="1:16" s="160" customFormat="1" ht="15.75">
      <c r="A496" s="342" t="str">
        <f>'План НП'!A499</f>
        <v>ВБ15.10</v>
      </c>
      <c r="B496" s="364">
        <f>'План НП'!B499</f>
        <v>0</v>
      </c>
      <c r="C496" s="337">
        <f>'План НП'!F499</f>
        <v>0</v>
      </c>
      <c r="D496" s="337">
        <f>'План НП'!G499</f>
        <v>0</v>
      </c>
      <c r="E496" s="343"/>
      <c r="F496" s="344"/>
      <c r="G496" s="344"/>
      <c r="H496" s="344"/>
      <c r="I496" s="344"/>
      <c r="J496" s="344"/>
      <c r="K496" s="344"/>
      <c r="L496" s="345"/>
      <c r="M496" s="354">
        <f>'План НП'!C499</f>
        <v>0</v>
      </c>
      <c r="N496" s="353">
        <f>'План НП'!D499</f>
        <v>0</v>
      </c>
      <c r="O496" s="341">
        <f>'План НП'!Y499</f>
        <v>0</v>
      </c>
      <c r="P496" s="325" t="str">
        <f>'Основні дані'!$B$1</f>
        <v>Е-420с</v>
      </c>
    </row>
    <row r="497" spans="1:16" s="160" customFormat="1" ht="15.75">
      <c r="A497" s="342" t="str">
        <f>'План НП'!A500</f>
        <v>ВБ15.11</v>
      </c>
      <c r="B497" s="364">
        <f>'План НП'!B500</f>
        <v>0</v>
      </c>
      <c r="C497" s="337">
        <f>'План НП'!F500</f>
        <v>0</v>
      </c>
      <c r="D497" s="337">
        <f>'План НП'!G500</f>
        <v>0</v>
      </c>
      <c r="E497" s="343"/>
      <c r="F497" s="344"/>
      <c r="G497" s="344"/>
      <c r="H497" s="344"/>
      <c r="I497" s="344"/>
      <c r="J497" s="344"/>
      <c r="K497" s="344"/>
      <c r="L497" s="345"/>
      <c r="M497" s="354">
        <f>'План НП'!C500</f>
        <v>0</v>
      </c>
      <c r="N497" s="353">
        <f>'План НП'!D500</f>
        <v>0</v>
      </c>
      <c r="O497" s="341">
        <f>'План НП'!Y500</f>
        <v>0</v>
      </c>
      <c r="P497" s="325" t="str">
        <f>'Основні дані'!$B$1</f>
        <v>Е-420с</v>
      </c>
    </row>
    <row r="498" spans="1:16" s="160" customFormat="1" ht="15.75">
      <c r="A498" s="342" t="str">
        <f>'План НП'!A501</f>
        <v>ВБ15.12</v>
      </c>
      <c r="B498" s="364">
        <f>'План НП'!B501</f>
        <v>0</v>
      </c>
      <c r="C498" s="337">
        <f>'План НП'!F501</f>
        <v>0</v>
      </c>
      <c r="D498" s="337">
        <f>'План НП'!G501</f>
        <v>0</v>
      </c>
      <c r="E498" s="343"/>
      <c r="F498" s="344"/>
      <c r="G498" s="344"/>
      <c r="H498" s="344"/>
      <c r="I498" s="344"/>
      <c r="J498" s="344"/>
      <c r="K498" s="344"/>
      <c r="L498" s="345"/>
      <c r="M498" s="354">
        <f>'План НП'!C501</f>
        <v>0</v>
      </c>
      <c r="N498" s="353">
        <f>'План НП'!D501</f>
        <v>0</v>
      </c>
      <c r="O498" s="341">
        <f>'План НП'!Y501</f>
        <v>0</v>
      </c>
      <c r="P498" s="325" t="str">
        <f>'Основні дані'!$B$1</f>
        <v>Е-420с</v>
      </c>
    </row>
    <row r="499" spans="1:16" s="160" customFormat="1" ht="15.75">
      <c r="A499" s="342" t="str">
        <f>'План НП'!A502</f>
        <v>ВБ15.13</v>
      </c>
      <c r="B499" s="364">
        <f>'План НП'!B502</f>
        <v>0</v>
      </c>
      <c r="C499" s="337">
        <f>'План НП'!F502</f>
        <v>0</v>
      </c>
      <c r="D499" s="337">
        <f>'План НП'!G502</f>
        <v>0</v>
      </c>
      <c r="E499" s="343"/>
      <c r="F499" s="344"/>
      <c r="G499" s="344"/>
      <c r="H499" s="344"/>
      <c r="I499" s="344"/>
      <c r="J499" s="344"/>
      <c r="K499" s="344"/>
      <c r="L499" s="345"/>
      <c r="M499" s="354">
        <f>'План НП'!C502</f>
        <v>0</v>
      </c>
      <c r="N499" s="353">
        <f>'План НП'!D502</f>
        <v>0</v>
      </c>
      <c r="O499" s="341">
        <f>'План НП'!Y502</f>
        <v>0</v>
      </c>
      <c r="P499" s="325" t="str">
        <f>'Основні дані'!$B$1</f>
        <v>Е-420с</v>
      </c>
    </row>
    <row r="500" spans="1:16" s="160" customFormat="1" ht="15.75">
      <c r="A500" s="342" t="str">
        <f>'План НП'!A503</f>
        <v>ВБ15.14</v>
      </c>
      <c r="B500" s="364">
        <f>'План НП'!B503</f>
        <v>0</v>
      </c>
      <c r="C500" s="337">
        <f>'План НП'!F503</f>
        <v>0</v>
      </c>
      <c r="D500" s="337">
        <f>'План НП'!G503</f>
        <v>0</v>
      </c>
      <c r="E500" s="343"/>
      <c r="F500" s="344"/>
      <c r="G500" s="344"/>
      <c r="H500" s="344"/>
      <c r="I500" s="344"/>
      <c r="J500" s="344"/>
      <c r="K500" s="344"/>
      <c r="L500" s="345"/>
      <c r="M500" s="354">
        <f>'План НП'!C503</f>
        <v>0</v>
      </c>
      <c r="N500" s="353">
        <f>'План НП'!D503</f>
        <v>0</v>
      </c>
      <c r="O500" s="341">
        <f>'План НП'!Y503</f>
        <v>0</v>
      </c>
      <c r="P500" s="325" t="str">
        <f>'Основні дані'!$B$1</f>
        <v>Е-420с</v>
      </c>
    </row>
    <row r="501" spans="1:16" s="160" customFormat="1" ht="15.75">
      <c r="A501" s="342" t="str">
        <f>'План НП'!A504</f>
        <v>ВБ15.15</v>
      </c>
      <c r="B501" s="364">
        <f>'План НП'!B504</f>
        <v>0</v>
      </c>
      <c r="C501" s="337">
        <f>'План НП'!F504</f>
        <v>0</v>
      </c>
      <c r="D501" s="337">
        <f>'План НП'!G504</f>
        <v>0</v>
      </c>
      <c r="E501" s="343"/>
      <c r="F501" s="344"/>
      <c r="G501" s="344"/>
      <c r="H501" s="344"/>
      <c r="I501" s="344"/>
      <c r="J501" s="344"/>
      <c r="K501" s="344"/>
      <c r="L501" s="345"/>
      <c r="M501" s="354">
        <f>'План НП'!C504</f>
        <v>0</v>
      </c>
      <c r="N501" s="353">
        <f>'План НП'!D504</f>
        <v>0</v>
      </c>
      <c r="O501" s="341">
        <f>'План НП'!Y504</f>
        <v>0</v>
      </c>
      <c r="P501" s="325" t="str">
        <f>'Основні дані'!$B$1</f>
        <v>Е-420с</v>
      </c>
    </row>
    <row r="502" spans="1:16" s="160" customFormat="1" ht="15.75">
      <c r="A502" s="342" t="str">
        <f>'План НП'!A505</f>
        <v>ВБ15.16</v>
      </c>
      <c r="B502" s="364">
        <f>'План НП'!B505</f>
        <v>0</v>
      </c>
      <c r="C502" s="337">
        <f>'План НП'!F505</f>
        <v>0</v>
      </c>
      <c r="D502" s="337">
        <f>'План НП'!G505</f>
        <v>0</v>
      </c>
      <c r="E502" s="343"/>
      <c r="F502" s="344"/>
      <c r="G502" s="344"/>
      <c r="H502" s="344"/>
      <c r="I502" s="344"/>
      <c r="J502" s="344"/>
      <c r="K502" s="344"/>
      <c r="L502" s="345"/>
      <c r="M502" s="354">
        <f>'План НП'!C505</f>
        <v>0</v>
      </c>
      <c r="N502" s="353">
        <f>'План НП'!D505</f>
        <v>0</v>
      </c>
      <c r="O502" s="341">
        <f>'План НП'!Y505</f>
        <v>0</v>
      </c>
      <c r="P502" s="325" t="str">
        <f>'Основні дані'!$B$1</f>
        <v>Е-420с</v>
      </c>
    </row>
    <row r="503" spans="1:16" s="160" customFormat="1" ht="15.75">
      <c r="A503" s="342" t="str">
        <f>'План НП'!A506</f>
        <v>ВБ15.17</v>
      </c>
      <c r="B503" s="364">
        <f>'План НП'!B506</f>
        <v>0</v>
      </c>
      <c r="C503" s="337">
        <f>'План НП'!F506</f>
        <v>0</v>
      </c>
      <c r="D503" s="337">
        <f>'План НП'!G506</f>
        <v>0</v>
      </c>
      <c r="E503" s="343"/>
      <c r="F503" s="344"/>
      <c r="G503" s="344"/>
      <c r="H503" s="344"/>
      <c r="I503" s="344"/>
      <c r="J503" s="344"/>
      <c r="K503" s="344"/>
      <c r="L503" s="345"/>
      <c r="M503" s="354">
        <f>'План НП'!C506</f>
        <v>0</v>
      </c>
      <c r="N503" s="353">
        <f>'План НП'!D506</f>
        <v>0</v>
      </c>
      <c r="O503" s="341">
        <f>'План НП'!Y506</f>
        <v>0</v>
      </c>
      <c r="P503" s="325" t="str">
        <f>'Основні дані'!$B$1</f>
        <v>Е-420с</v>
      </c>
    </row>
    <row r="504" spans="1:16" s="160" customFormat="1" ht="15.75">
      <c r="A504" s="342" t="str">
        <f>'План НП'!A507</f>
        <v>ВБ15.18</v>
      </c>
      <c r="B504" s="364">
        <f>'План НП'!B507</f>
        <v>0</v>
      </c>
      <c r="C504" s="337">
        <f>'План НП'!F507</f>
        <v>0</v>
      </c>
      <c r="D504" s="337">
        <f>'План НП'!G507</f>
        <v>0</v>
      </c>
      <c r="E504" s="343"/>
      <c r="F504" s="344"/>
      <c r="G504" s="344"/>
      <c r="H504" s="344"/>
      <c r="I504" s="344"/>
      <c r="J504" s="344"/>
      <c r="K504" s="344"/>
      <c r="L504" s="345"/>
      <c r="M504" s="354">
        <f>'План НП'!C507</f>
        <v>0</v>
      </c>
      <c r="N504" s="353">
        <f>'План НП'!D507</f>
        <v>0</v>
      </c>
      <c r="O504" s="341">
        <f>'План НП'!Y507</f>
        <v>0</v>
      </c>
      <c r="P504" s="325" t="str">
        <f>'Основні дані'!$B$1</f>
        <v>Е-420с</v>
      </c>
    </row>
    <row r="505" spans="1:16" s="160" customFormat="1" ht="15.75">
      <c r="A505" s="342" t="str">
        <f>'План НП'!A508</f>
        <v>ВБ15.19</v>
      </c>
      <c r="B505" s="364">
        <f>'План НП'!B508</f>
        <v>0</v>
      </c>
      <c r="C505" s="337">
        <f>'План НП'!F508</f>
        <v>0</v>
      </c>
      <c r="D505" s="337">
        <f>'План НП'!G508</f>
        <v>0</v>
      </c>
      <c r="E505" s="343"/>
      <c r="F505" s="344"/>
      <c r="G505" s="344"/>
      <c r="H505" s="344"/>
      <c r="I505" s="344"/>
      <c r="J505" s="344"/>
      <c r="K505" s="344"/>
      <c r="L505" s="345"/>
      <c r="M505" s="354">
        <f>'План НП'!C508</f>
        <v>0</v>
      </c>
      <c r="N505" s="353">
        <f>'План НП'!D508</f>
        <v>0</v>
      </c>
      <c r="O505" s="341">
        <f>'План НП'!Y508</f>
        <v>0</v>
      </c>
      <c r="P505" s="325" t="str">
        <f>'Основні дані'!$B$1</f>
        <v>Е-420с</v>
      </c>
    </row>
    <row r="506" spans="1:16" s="160" customFormat="1" ht="15.75">
      <c r="A506" s="342" t="str">
        <f>'План НП'!A509</f>
        <v>ВБ15.20</v>
      </c>
      <c r="B506" s="364">
        <f>'План НП'!B509</f>
        <v>0</v>
      </c>
      <c r="C506" s="337">
        <f>'План НП'!F509</f>
        <v>0</v>
      </c>
      <c r="D506" s="337">
        <f>'План НП'!G509</f>
        <v>0</v>
      </c>
      <c r="E506" s="343"/>
      <c r="F506" s="344"/>
      <c r="G506" s="344"/>
      <c r="H506" s="344"/>
      <c r="I506" s="344"/>
      <c r="J506" s="344"/>
      <c r="K506" s="344"/>
      <c r="L506" s="345"/>
      <c r="M506" s="354">
        <f>'План НП'!C509</f>
        <v>0</v>
      </c>
      <c r="N506" s="353">
        <f>'План НП'!D509</f>
        <v>0</v>
      </c>
      <c r="O506" s="341">
        <f>'План НП'!Y509</f>
        <v>0</v>
      </c>
      <c r="P506" s="325" t="str">
        <f>'Основні дані'!$B$1</f>
        <v>Е-420с</v>
      </c>
    </row>
    <row r="507" spans="1:16" s="160" customFormat="1" ht="15.75">
      <c r="A507" s="342" t="str">
        <f>'План НП'!A510</f>
        <v>ВБ15.21</v>
      </c>
      <c r="B507" s="364">
        <f>'План НП'!B510</f>
        <v>0</v>
      </c>
      <c r="C507" s="337">
        <f>'План НП'!F510</f>
        <v>0</v>
      </c>
      <c r="D507" s="337">
        <f>'План НП'!G510</f>
        <v>0</v>
      </c>
      <c r="E507" s="343"/>
      <c r="F507" s="344"/>
      <c r="G507" s="344"/>
      <c r="H507" s="344"/>
      <c r="I507" s="344"/>
      <c r="J507" s="344"/>
      <c r="K507" s="344"/>
      <c r="L507" s="345"/>
      <c r="M507" s="354">
        <f>'План НП'!C510</f>
        <v>0</v>
      </c>
      <c r="N507" s="353">
        <f>'План НП'!D510</f>
        <v>0</v>
      </c>
      <c r="O507" s="341">
        <f>'План НП'!Y510</f>
        <v>0</v>
      </c>
      <c r="P507" s="325" t="str">
        <f>'Основні дані'!$B$1</f>
        <v>Е-420с</v>
      </c>
    </row>
    <row r="508" spans="1:16" s="160" customFormat="1" ht="15.75">
      <c r="A508" s="342" t="str">
        <f>'План НП'!A511</f>
        <v>ВБ15.22</v>
      </c>
      <c r="B508" s="364">
        <f>'План НП'!B511</f>
        <v>0</v>
      </c>
      <c r="C508" s="337">
        <f>'План НП'!F511</f>
        <v>0</v>
      </c>
      <c r="D508" s="337">
        <f>'План НП'!G511</f>
        <v>0</v>
      </c>
      <c r="E508" s="343"/>
      <c r="F508" s="344"/>
      <c r="G508" s="344"/>
      <c r="H508" s="344"/>
      <c r="I508" s="344"/>
      <c r="J508" s="344"/>
      <c r="K508" s="344"/>
      <c r="L508" s="345"/>
      <c r="M508" s="354">
        <f>'План НП'!C511</f>
        <v>0</v>
      </c>
      <c r="N508" s="353">
        <f>'План НП'!D511</f>
        <v>0</v>
      </c>
      <c r="O508" s="341">
        <f>'План НП'!Y511</f>
        <v>0</v>
      </c>
      <c r="P508" s="325" t="str">
        <f>'Основні дані'!$B$1</f>
        <v>Е-420с</v>
      </c>
    </row>
    <row r="509" spans="1:16" s="160" customFormat="1" ht="15.75">
      <c r="A509" s="342" t="str">
        <f>'План НП'!A512</f>
        <v>ВБ15.23</v>
      </c>
      <c r="B509" s="364">
        <f>'План НП'!B512</f>
        <v>0</v>
      </c>
      <c r="C509" s="337">
        <f>'План НП'!F512</f>
        <v>0</v>
      </c>
      <c r="D509" s="337">
        <f>'План НП'!G512</f>
        <v>0</v>
      </c>
      <c r="E509" s="343"/>
      <c r="F509" s="344"/>
      <c r="G509" s="344"/>
      <c r="H509" s="344"/>
      <c r="I509" s="344"/>
      <c r="J509" s="344"/>
      <c r="K509" s="344"/>
      <c r="L509" s="345"/>
      <c r="M509" s="354">
        <f>'План НП'!C512</f>
        <v>0</v>
      </c>
      <c r="N509" s="353">
        <f>'План НП'!D512</f>
        <v>0</v>
      </c>
      <c r="O509" s="341">
        <f>'План НП'!Y512</f>
        <v>0</v>
      </c>
      <c r="P509" s="325" t="str">
        <f>'Основні дані'!$B$1</f>
        <v>Е-420с</v>
      </c>
    </row>
    <row r="510" spans="1:16" s="160" customFormat="1" ht="15.75">
      <c r="A510" s="342" t="str">
        <f>'План НП'!A513</f>
        <v>ВБ15.24</v>
      </c>
      <c r="B510" s="364">
        <f>'План НП'!B513</f>
        <v>0</v>
      </c>
      <c r="C510" s="337">
        <f>'План НП'!F513</f>
        <v>0</v>
      </c>
      <c r="D510" s="337">
        <f>'План НП'!G513</f>
        <v>0</v>
      </c>
      <c r="E510" s="343"/>
      <c r="F510" s="344"/>
      <c r="G510" s="344"/>
      <c r="H510" s="344"/>
      <c r="I510" s="344"/>
      <c r="J510" s="344"/>
      <c r="K510" s="344"/>
      <c r="L510" s="345"/>
      <c r="M510" s="354">
        <f>'План НП'!C513</f>
        <v>0</v>
      </c>
      <c r="N510" s="353">
        <f>'План НП'!D513</f>
        <v>0</v>
      </c>
      <c r="O510" s="341">
        <f>'План НП'!Y513</f>
        <v>0</v>
      </c>
      <c r="P510" s="325" t="str">
        <f>'Основні дані'!$B$1</f>
        <v>Е-420с</v>
      </c>
    </row>
    <row r="511" spans="1:16" s="160" customFormat="1" ht="15.75">
      <c r="A511" s="342" t="str">
        <f>'План НП'!A514</f>
        <v>ВБ15.25</v>
      </c>
      <c r="B511" s="364">
        <f>'План НП'!B514</f>
        <v>0</v>
      </c>
      <c r="C511" s="337">
        <f>'План НП'!F514</f>
        <v>0</v>
      </c>
      <c r="D511" s="337">
        <f>'План НП'!G514</f>
        <v>0</v>
      </c>
      <c r="E511" s="343"/>
      <c r="F511" s="344"/>
      <c r="G511" s="344"/>
      <c r="H511" s="344"/>
      <c r="I511" s="344"/>
      <c r="J511" s="344"/>
      <c r="K511" s="344"/>
      <c r="L511" s="345"/>
      <c r="M511" s="354">
        <f>'План НП'!C514</f>
        <v>0</v>
      </c>
      <c r="N511" s="353">
        <f>'План НП'!D514</f>
        <v>0</v>
      </c>
      <c r="O511" s="341">
        <f>'План НП'!Y514</f>
        <v>0</v>
      </c>
      <c r="P511" s="325" t="str">
        <f>'Основні дані'!$B$1</f>
        <v>Е-420с</v>
      </c>
    </row>
    <row r="512" spans="1:16" s="160" customFormat="1" ht="15.75">
      <c r="A512" s="342">
        <f>'План НП'!A515</f>
        <v>0</v>
      </c>
      <c r="B512" s="525" t="str">
        <f>'План НП'!B515</f>
        <v>Практика</v>
      </c>
      <c r="C512" s="337">
        <f>'План НП'!F515</f>
        <v>6</v>
      </c>
      <c r="D512" s="337">
        <f>'План НП'!G515</f>
        <v>180</v>
      </c>
      <c r="E512" s="343"/>
      <c r="F512" s="344"/>
      <c r="G512" s="344"/>
      <c r="H512" s="344"/>
      <c r="I512" s="344"/>
      <c r="J512" s="344"/>
      <c r="K512" s="344"/>
      <c r="L512" s="345"/>
      <c r="M512" s="354">
        <f>'План НП'!C515</f>
        <v>0</v>
      </c>
      <c r="N512" s="353" t="str">
        <f>'План НП'!D515</f>
        <v>6</v>
      </c>
      <c r="O512" s="341">
        <f>'План НП'!Y515</f>
        <v>0</v>
      </c>
      <c r="P512" s="325" t="str">
        <f>'Основні дані'!$B$1</f>
        <v>Е-420с</v>
      </c>
    </row>
    <row r="513" spans="1:16" s="160" customFormat="1" ht="15.75">
      <c r="A513" s="342">
        <f>'План НП'!A516</f>
        <v>0</v>
      </c>
      <c r="B513" s="525" t="str">
        <f>'План НП'!B516</f>
        <v>Атестація</v>
      </c>
      <c r="C513" s="337">
        <f>'План НП'!F516</f>
        <v>6</v>
      </c>
      <c r="D513" s="337">
        <f>'План НП'!G516</f>
        <v>180</v>
      </c>
      <c r="E513" s="343"/>
      <c r="F513" s="344"/>
      <c r="G513" s="344"/>
      <c r="H513" s="344"/>
      <c r="I513" s="344"/>
      <c r="J513" s="344"/>
      <c r="K513" s="344"/>
      <c r="L513" s="345"/>
      <c r="M513" s="354">
        <f>'План НП'!C516</f>
        <v>0</v>
      </c>
      <c r="N513" s="353">
        <f>'План НП'!D516</f>
        <v>0</v>
      </c>
      <c r="O513" s="341">
        <f>'План НП'!Y516</f>
        <v>0</v>
      </c>
      <c r="P513" s="325" t="str">
        <f>'Основні дані'!$B$1</f>
        <v>Е-420с</v>
      </c>
    </row>
    <row r="514" spans="1:16" s="160" customFormat="1" ht="15.75">
      <c r="A514" s="507" t="str">
        <f>'План НП'!A517</f>
        <v>3.1.16</v>
      </c>
      <c r="B514" s="508" t="str">
        <f>'План НП'!B517</f>
        <v>Блок дисциплін 16 "Назва блоку"</v>
      </c>
      <c r="C514" s="509">
        <f>'План НП'!F517</f>
        <v>12</v>
      </c>
      <c r="D514" s="509">
        <f>'План НП'!G517</f>
        <v>360</v>
      </c>
      <c r="E514" s="510"/>
      <c r="F514" s="511"/>
      <c r="G514" s="511"/>
      <c r="H514" s="511"/>
      <c r="I514" s="511"/>
      <c r="J514" s="511"/>
      <c r="K514" s="511"/>
      <c r="L514" s="512"/>
      <c r="M514" s="513"/>
      <c r="N514" s="514"/>
      <c r="O514" s="341">
        <f>'План НП'!Y517</f>
        <v>0</v>
      </c>
      <c r="P514" s="325" t="str">
        <f>'Основні дані'!$B$1</f>
        <v>Е-420с</v>
      </c>
    </row>
    <row r="515" spans="1:16" s="160" customFormat="1" ht="15.75">
      <c r="A515" s="336" t="str">
        <f>'План НП'!A518</f>
        <v>ВБ16.1</v>
      </c>
      <c r="B515" s="364">
        <f>'План НП'!B518</f>
        <v>0</v>
      </c>
      <c r="C515" s="337">
        <f>'План НП'!F518</f>
        <v>0</v>
      </c>
      <c r="D515" s="337">
        <f>'План НП'!G518</f>
        <v>0</v>
      </c>
      <c r="E515" s="338"/>
      <c r="F515" s="339"/>
      <c r="G515" s="339"/>
      <c r="H515" s="339"/>
      <c r="I515" s="339"/>
      <c r="J515" s="339"/>
      <c r="K515" s="339"/>
      <c r="L515" s="340"/>
      <c r="M515" s="354">
        <f>'План НП'!C518</f>
        <v>0</v>
      </c>
      <c r="N515" s="353">
        <f>'План НП'!D518</f>
        <v>0</v>
      </c>
      <c r="O515" s="341">
        <f>'План НП'!Y518</f>
        <v>0</v>
      </c>
      <c r="P515" s="325" t="str">
        <f>'Основні дані'!$B$1</f>
        <v>Е-420с</v>
      </c>
    </row>
    <row r="516" spans="1:16" s="160" customFormat="1" ht="15.75">
      <c r="A516" s="342" t="str">
        <f>'План НП'!A519</f>
        <v>ВБ16.2</v>
      </c>
      <c r="B516" s="364">
        <f>'План НП'!B519</f>
        <v>0</v>
      </c>
      <c r="C516" s="337">
        <f>'План НП'!F519</f>
        <v>0</v>
      </c>
      <c r="D516" s="337">
        <f>'План НП'!G519</f>
        <v>0</v>
      </c>
      <c r="E516" s="343"/>
      <c r="F516" s="344"/>
      <c r="G516" s="344"/>
      <c r="H516" s="344"/>
      <c r="I516" s="344"/>
      <c r="J516" s="344"/>
      <c r="K516" s="344"/>
      <c r="L516" s="345"/>
      <c r="M516" s="354">
        <f>'План НП'!C519</f>
        <v>0</v>
      </c>
      <c r="N516" s="353">
        <f>'План НП'!D519</f>
        <v>0</v>
      </c>
      <c r="O516" s="341">
        <f>'План НП'!Y519</f>
        <v>0</v>
      </c>
      <c r="P516" s="325" t="str">
        <f>'Основні дані'!$B$1</f>
        <v>Е-420с</v>
      </c>
    </row>
    <row r="517" spans="1:16" s="160" customFormat="1" ht="15.75">
      <c r="A517" s="342" t="str">
        <f>'План НП'!A520</f>
        <v>ВБ16.3</v>
      </c>
      <c r="B517" s="364">
        <f>'План НП'!B520</f>
        <v>0</v>
      </c>
      <c r="C517" s="337">
        <f>'План НП'!F520</f>
        <v>0</v>
      </c>
      <c r="D517" s="337">
        <f>'План НП'!G520</f>
        <v>0</v>
      </c>
      <c r="E517" s="343"/>
      <c r="F517" s="344"/>
      <c r="G517" s="344"/>
      <c r="H517" s="344"/>
      <c r="I517" s="344"/>
      <c r="J517" s="344"/>
      <c r="K517" s="344"/>
      <c r="L517" s="345"/>
      <c r="M517" s="354">
        <f>'План НП'!C520</f>
        <v>0</v>
      </c>
      <c r="N517" s="353">
        <f>'План НП'!D520</f>
        <v>0</v>
      </c>
      <c r="O517" s="341">
        <f>'План НП'!Y520</f>
        <v>0</v>
      </c>
      <c r="P517" s="325" t="str">
        <f>'Основні дані'!$B$1</f>
        <v>Е-420с</v>
      </c>
    </row>
    <row r="518" spans="1:16" s="160" customFormat="1" ht="15.75">
      <c r="A518" s="342" t="str">
        <f>'План НП'!A521</f>
        <v>ВБ16.4</v>
      </c>
      <c r="B518" s="364">
        <f>'План НП'!B521</f>
        <v>0</v>
      </c>
      <c r="C518" s="337">
        <f>'План НП'!F521</f>
        <v>0</v>
      </c>
      <c r="D518" s="337">
        <f>'План НП'!G521</f>
        <v>0</v>
      </c>
      <c r="E518" s="343"/>
      <c r="F518" s="344"/>
      <c r="G518" s="344"/>
      <c r="H518" s="344"/>
      <c r="I518" s="344"/>
      <c r="J518" s="344"/>
      <c r="K518" s="344"/>
      <c r="L518" s="345"/>
      <c r="M518" s="354">
        <f>'План НП'!C521</f>
        <v>0</v>
      </c>
      <c r="N518" s="353">
        <f>'План НП'!D521</f>
        <v>0</v>
      </c>
      <c r="O518" s="341">
        <f>'План НП'!Y521</f>
        <v>0</v>
      </c>
      <c r="P518" s="325" t="str">
        <f>'Основні дані'!$B$1</f>
        <v>Е-420с</v>
      </c>
    </row>
    <row r="519" spans="1:16" s="160" customFormat="1" ht="15.75">
      <c r="A519" s="342" t="str">
        <f>'План НП'!A522</f>
        <v>ВБ16.5</v>
      </c>
      <c r="B519" s="364">
        <f>'План НП'!B522</f>
        <v>0</v>
      </c>
      <c r="C519" s="337">
        <f>'План НП'!F522</f>
        <v>0</v>
      </c>
      <c r="D519" s="337">
        <f>'План НП'!G522</f>
        <v>0</v>
      </c>
      <c r="E519" s="343"/>
      <c r="F519" s="344"/>
      <c r="G519" s="344"/>
      <c r="H519" s="344"/>
      <c r="I519" s="344"/>
      <c r="J519" s="344"/>
      <c r="K519" s="344"/>
      <c r="L519" s="345"/>
      <c r="M519" s="354">
        <f>'План НП'!C522</f>
        <v>0</v>
      </c>
      <c r="N519" s="353">
        <f>'План НП'!D522</f>
        <v>0</v>
      </c>
      <c r="O519" s="341">
        <f>'План НП'!Y522</f>
        <v>0</v>
      </c>
      <c r="P519" s="325" t="str">
        <f>'Основні дані'!$B$1</f>
        <v>Е-420с</v>
      </c>
    </row>
    <row r="520" spans="1:16" s="160" customFormat="1" ht="15.75">
      <c r="A520" s="342" t="str">
        <f>'План НП'!A523</f>
        <v>ВБ16.6</v>
      </c>
      <c r="B520" s="364">
        <f>'План НП'!B523</f>
        <v>0</v>
      </c>
      <c r="C520" s="337">
        <f>'План НП'!F523</f>
        <v>0</v>
      </c>
      <c r="D520" s="337">
        <f>'План НП'!G523</f>
        <v>0</v>
      </c>
      <c r="E520" s="343"/>
      <c r="F520" s="344"/>
      <c r="G520" s="344"/>
      <c r="H520" s="344"/>
      <c r="I520" s="344"/>
      <c r="J520" s="344"/>
      <c r="K520" s="344"/>
      <c r="L520" s="345"/>
      <c r="M520" s="354">
        <f>'План НП'!C523</f>
        <v>0</v>
      </c>
      <c r="N520" s="353">
        <f>'План НП'!D523</f>
        <v>0</v>
      </c>
      <c r="O520" s="341">
        <f>'План НП'!Y523</f>
        <v>0</v>
      </c>
      <c r="P520" s="325" t="str">
        <f>'Основні дані'!$B$1</f>
        <v>Е-420с</v>
      </c>
    </row>
    <row r="521" spans="1:16" s="160" customFormat="1" ht="15.75">
      <c r="A521" s="342" t="str">
        <f>'План НП'!A524</f>
        <v>ВБ16.7</v>
      </c>
      <c r="B521" s="364">
        <f>'План НП'!B524</f>
        <v>0</v>
      </c>
      <c r="C521" s="337">
        <f>'План НП'!F524</f>
        <v>0</v>
      </c>
      <c r="D521" s="337">
        <f>'План НП'!G524</f>
        <v>0</v>
      </c>
      <c r="E521" s="343"/>
      <c r="F521" s="344"/>
      <c r="G521" s="344"/>
      <c r="H521" s="344"/>
      <c r="I521" s="344"/>
      <c r="J521" s="344"/>
      <c r="K521" s="344"/>
      <c r="L521" s="345"/>
      <c r="M521" s="354">
        <f>'План НП'!C524</f>
        <v>0</v>
      </c>
      <c r="N521" s="353">
        <f>'План НП'!D524</f>
        <v>0</v>
      </c>
      <c r="O521" s="341">
        <f>'План НП'!Y524</f>
        <v>0</v>
      </c>
      <c r="P521" s="325" t="str">
        <f>'Основні дані'!$B$1</f>
        <v>Е-420с</v>
      </c>
    </row>
    <row r="522" spans="1:16" s="160" customFormat="1" ht="15.75">
      <c r="A522" s="342" t="str">
        <f>'План НП'!A525</f>
        <v>ВБ16.8</v>
      </c>
      <c r="B522" s="364">
        <f>'План НП'!B525</f>
        <v>0</v>
      </c>
      <c r="C522" s="337">
        <f>'План НП'!F525</f>
        <v>0</v>
      </c>
      <c r="D522" s="337">
        <f>'План НП'!G525</f>
        <v>0</v>
      </c>
      <c r="E522" s="343"/>
      <c r="F522" s="344"/>
      <c r="G522" s="344"/>
      <c r="H522" s="344"/>
      <c r="I522" s="344"/>
      <c r="J522" s="344"/>
      <c r="K522" s="344"/>
      <c r="L522" s="345"/>
      <c r="M522" s="354">
        <f>'План НП'!C525</f>
        <v>0</v>
      </c>
      <c r="N522" s="353">
        <f>'План НП'!D525</f>
        <v>0</v>
      </c>
      <c r="O522" s="341">
        <f>'План НП'!Y525</f>
        <v>0</v>
      </c>
      <c r="P522" s="325" t="str">
        <f>'Основні дані'!$B$1</f>
        <v>Е-420с</v>
      </c>
    </row>
    <row r="523" spans="1:16" s="160" customFormat="1" ht="15.75">
      <c r="A523" s="342" t="str">
        <f>'План НП'!A526</f>
        <v>ВБ16.9</v>
      </c>
      <c r="B523" s="364">
        <f>'План НП'!B526</f>
        <v>0</v>
      </c>
      <c r="C523" s="337">
        <f>'План НП'!F526</f>
        <v>0</v>
      </c>
      <c r="D523" s="337">
        <f>'План НП'!G526</f>
        <v>0</v>
      </c>
      <c r="E523" s="343"/>
      <c r="F523" s="344"/>
      <c r="G523" s="344"/>
      <c r="H523" s="344"/>
      <c r="I523" s="344"/>
      <c r="J523" s="344"/>
      <c r="K523" s="344"/>
      <c r="L523" s="345"/>
      <c r="M523" s="354">
        <f>'План НП'!C526</f>
        <v>0</v>
      </c>
      <c r="N523" s="353">
        <f>'План НП'!D526</f>
        <v>0</v>
      </c>
      <c r="O523" s="341">
        <f>'План НП'!Y526</f>
        <v>0</v>
      </c>
      <c r="P523" s="325" t="str">
        <f>'Основні дані'!$B$1</f>
        <v>Е-420с</v>
      </c>
    </row>
    <row r="524" spans="1:16" s="160" customFormat="1" ht="15.75">
      <c r="A524" s="342" t="str">
        <f>'План НП'!A527</f>
        <v>ВБ16.10</v>
      </c>
      <c r="B524" s="364">
        <f>'План НП'!B527</f>
        <v>0</v>
      </c>
      <c r="C524" s="337">
        <f>'План НП'!F527</f>
        <v>0</v>
      </c>
      <c r="D524" s="337">
        <f>'План НП'!G527</f>
        <v>0</v>
      </c>
      <c r="E524" s="343"/>
      <c r="F524" s="344"/>
      <c r="G524" s="344"/>
      <c r="H524" s="344"/>
      <c r="I524" s="344"/>
      <c r="J524" s="344"/>
      <c r="K524" s="344"/>
      <c r="L524" s="345"/>
      <c r="M524" s="354">
        <f>'План НП'!C527</f>
        <v>0</v>
      </c>
      <c r="N524" s="353">
        <f>'План НП'!D527</f>
        <v>0</v>
      </c>
      <c r="O524" s="341">
        <f>'План НП'!Y527</f>
        <v>0</v>
      </c>
      <c r="P524" s="325" t="str">
        <f>'Основні дані'!$B$1</f>
        <v>Е-420с</v>
      </c>
    </row>
    <row r="525" spans="1:16" s="160" customFormat="1" ht="15.75">
      <c r="A525" s="342" t="str">
        <f>'План НП'!A528</f>
        <v>ВБ16.11</v>
      </c>
      <c r="B525" s="364">
        <f>'План НП'!B528</f>
        <v>0</v>
      </c>
      <c r="C525" s="337">
        <f>'План НП'!F528</f>
        <v>0</v>
      </c>
      <c r="D525" s="337">
        <f>'План НП'!G528</f>
        <v>0</v>
      </c>
      <c r="E525" s="343"/>
      <c r="F525" s="344"/>
      <c r="G525" s="344"/>
      <c r="H525" s="344"/>
      <c r="I525" s="344"/>
      <c r="J525" s="344"/>
      <c r="K525" s="344"/>
      <c r="L525" s="345"/>
      <c r="M525" s="354">
        <f>'План НП'!C528</f>
        <v>0</v>
      </c>
      <c r="N525" s="353">
        <f>'План НП'!D528</f>
        <v>0</v>
      </c>
      <c r="O525" s="341">
        <f>'План НП'!Y528</f>
        <v>0</v>
      </c>
      <c r="P525" s="325" t="str">
        <f>'Основні дані'!$B$1</f>
        <v>Е-420с</v>
      </c>
    </row>
    <row r="526" spans="1:16" s="160" customFormat="1" ht="15.75">
      <c r="A526" s="342" t="str">
        <f>'План НП'!A529</f>
        <v>ВБ16.12</v>
      </c>
      <c r="B526" s="364">
        <f>'План НП'!B529</f>
        <v>0</v>
      </c>
      <c r="C526" s="337">
        <f>'План НП'!F529</f>
        <v>0</v>
      </c>
      <c r="D526" s="337">
        <f>'План НП'!G529</f>
        <v>0</v>
      </c>
      <c r="E526" s="343"/>
      <c r="F526" s="344"/>
      <c r="G526" s="344"/>
      <c r="H526" s="344"/>
      <c r="I526" s="344"/>
      <c r="J526" s="344"/>
      <c r="K526" s="344"/>
      <c r="L526" s="345"/>
      <c r="M526" s="354">
        <f>'План НП'!C529</f>
        <v>0</v>
      </c>
      <c r="N526" s="353">
        <f>'План НП'!D529</f>
        <v>0</v>
      </c>
      <c r="O526" s="341">
        <f>'План НП'!Y529</f>
        <v>0</v>
      </c>
      <c r="P526" s="325" t="str">
        <f>'Основні дані'!$B$1</f>
        <v>Е-420с</v>
      </c>
    </row>
    <row r="527" spans="1:16" s="160" customFormat="1" ht="15.75">
      <c r="A527" s="342" t="str">
        <f>'План НП'!A530</f>
        <v>ВБ16.13</v>
      </c>
      <c r="B527" s="364">
        <f>'План НП'!B530</f>
        <v>0</v>
      </c>
      <c r="C527" s="337">
        <f>'План НП'!F530</f>
        <v>0</v>
      </c>
      <c r="D527" s="337">
        <f>'План НП'!G530</f>
        <v>0</v>
      </c>
      <c r="E527" s="343"/>
      <c r="F527" s="344"/>
      <c r="G527" s="344"/>
      <c r="H527" s="344"/>
      <c r="I527" s="344"/>
      <c r="J527" s="344"/>
      <c r="K527" s="344"/>
      <c r="L527" s="345"/>
      <c r="M527" s="354">
        <f>'План НП'!C530</f>
        <v>0</v>
      </c>
      <c r="N527" s="353">
        <f>'План НП'!D530</f>
        <v>0</v>
      </c>
      <c r="O527" s="341">
        <f>'План НП'!Y530</f>
        <v>0</v>
      </c>
      <c r="P527" s="325" t="str">
        <f>'Основні дані'!$B$1</f>
        <v>Е-420с</v>
      </c>
    </row>
    <row r="528" spans="1:16" s="160" customFormat="1" ht="15.75">
      <c r="A528" s="342" t="str">
        <f>'План НП'!A531</f>
        <v>ВБ16.14</v>
      </c>
      <c r="B528" s="364">
        <f>'План НП'!B531</f>
        <v>0</v>
      </c>
      <c r="C528" s="337">
        <f>'План НП'!F531</f>
        <v>0</v>
      </c>
      <c r="D528" s="337">
        <f>'План НП'!G531</f>
        <v>0</v>
      </c>
      <c r="E528" s="343"/>
      <c r="F528" s="344"/>
      <c r="G528" s="344"/>
      <c r="H528" s="344"/>
      <c r="I528" s="344"/>
      <c r="J528" s="344"/>
      <c r="K528" s="344"/>
      <c r="L528" s="345"/>
      <c r="M528" s="354">
        <f>'План НП'!C531</f>
        <v>0</v>
      </c>
      <c r="N528" s="353">
        <f>'План НП'!D531</f>
        <v>0</v>
      </c>
      <c r="O528" s="341">
        <f>'План НП'!Y531</f>
        <v>0</v>
      </c>
      <c r="P528" s="325" t="str">
        <f>'Основні дані'!$B$1</f>
        <v>Е-420с</v>
      </c>
    </row>
    <row r="529" spans="1:16" s="160" customFormat="1" ht="15.75">
      <c r="A529" s="342" t="str">
        <f>'План НП'!A532</f>
        <v>ВБ16.15</v>
      </c>
      <c r="B529" s="364">
        <f>'План НП'!B532</f>
        <v>0</v>
      </c>
      <c r="C529" s="337">
        <f>'План НП'!F532</f>
        <v>0</v>
      </c>
      <c r="D529" s="337">
        <f>'План НП'!G532</f>
        <v>0</v>
      </c>
      <c r="E529" s="343"/>
      <c r="F529" s="344"/>
      <c r="G529" s="344"/>
      <c r="H529" s="344"/>
      <c r="I529" s="344"/>
      <c r="J529" s="344"/>
      <c r="K529" s="344"/>
      <c r="L529" s="345"/>
      <c r="M529" s="354">
        <f>'План НП'!C532</f>
        <v>0</v>
      </c>
      <c r="N529" s="353">
        <f>'План НП'!D532</f>
        <v>0</v>
      </c>
      <c r="O529" s="341">
        <f>'План НП'!Y532</f>
        <v>0</v>
      </c>
      <c r="P529" s="325" t="str">
        <f>'Основні дані'!$B$1</f>
        <v>Е-420с</v>
      </c>
    </row>
    <row r="530" spans="1:16" s="160" customFormat="1" ht="15.75">
      <c r="A530" s="342" t="str">
        <f>'План НП'!A533</f>
        <v>ВБ16.16</v>
      </c>
      <c r="B530" s="364">
        <f>'План НП'!B533</f>
        <v>0</v>
      </c>
      <c r="C530" s="337">
        <f>'План НП'!F533</f>
        <v>0</v>
      </c>
      <c r="D530" s="337">
        <f>'План НП'!G533</f>
        <v>0</v>
      </c>
      <c r="E530" s="343"/>
      <c r="F530" s="344"/>
      <c r="G530" s="344"/>
      <c r="H530" s="344"/>
      <c r="I530" s="344"/>
      <c r="J530" s="344"/>
      <c r="K530" s="344"/>
      <c r="L530" s="345"/>
      <c r="M530" s="354">
        <f>'План НП'!C533</f>
        <v>0</v>
      </c>
      <c r="N530" s="353">
        <f>'План НП'!D533</f>
        <v>0</v>
      </c>
      <c r="O530" s="341">
        <f>'План НП'!Y533</f>
        <v>0</v>
      </c>
      <c r="P530" s="325" t="str">
        <f>'Основні дані'!$B$1</f>
        <v>Е-420с</v>
      </c>
    </row>
    <row r="531" spans="1:16" s="160" customFormat="1" ht="15.75">
      <c r="A531" s="342" t="str">
        <f>'План НП'!A534</f>
        <v>ВБ16.17</v>
      </c>
      <c r="B531" s="364">
        <f>'План НП'!B534</f>
        <v>0</v>
      </c>
      <c r="C531" s="337">
        <f>'План НП'!F534</f>
        <v>0</v>
      </c>
      <c r="D531" s="337">
        <f>'План НП'!G534</f>
        <v>0</v>
      </c>
      <c r="E531" s="343"/>
      <c r="F531" s="344"/>
      <c r="G531" s="344"/>
      <c r="H531" s="344"/>
      <c r="I531" s="344"/>
      <c r="J531" s="344"/>
      <c r="K531" s="344"/>
      <c r="L531" s="345"/>
      <c r="M531" s="354">
        <f>'План НП'!C534</f>
        <v>0</v>
      </c>
      <c r="N531" s="353">
        <f>'План НП'!D534</f>
        <v>0</v>
      </c>
      <c r="O531" s="341">
        <f>'План НП'!Y534</f>
        <v>0</v>
      </c>
      <c r="P531" s="325" t="str">
        <f>'Основні дані'!$B$1</f>
        <v>Е-420с</v>
      </c>
    </row>
    <row r="532" spans="1:16" s="160" customFormat="1" ht="15.75">
      <c r="A532" s="342" t="str">
        <f>'План НП'!A535</f>
        <v>ВБ16.18</v>
      </c>
      <c r="B532" s="364">
        <f>'План НП'!B535</f>
        <v>0</v>
      </c>
      <c r="C532" s="337">
        <f>'План НП'!F535</f>
        <v>0</v>
      </c>
      <c r="D532" s="337">
        <f>'План НП'!G535</f>
        <v>0</v>
      </c>
      <c r="E532" s="343"/>
      <c r="F532" s="344"/>
      <c r="G532" s="344"/>
      <c r="H532" s="344"/>
      <c r="I532" s="344"/>
      <c r="J532" s="344"/>
      <c r="K532" s="344"/>
      <c r="L532" s="345"/>
      <c r="M532" s="354">
        <f>'План НП'!C535</f>
        <v>0</v>
      </c>
      <c r="N532" s="353">
        <f>'План НП'!D535</f>
        <v>0</v>
      </c>
      <c r="O532" s="341">
        <f>'План НП'!Y535</f>
        <v>0</v>
      </c>
      <c r="P532" s="325" t="str">
        <f>'Основні дані'!$B$1</f>
        <v>Е-420с</v>
      </c>
    </row>
    <row r="533" spans="1:16" s="160" customFormat="1" ht="15.75">
      <c r="A533" s="342" t="str">
        <f>'План НП'!A536</f>
        <v>ВБ16.19</v>
      </c>
      <c r="B533" s="364">
        <f>'План НП'!B536</f>
        <v>0</v>
      </c>
      <c r="C533" s="337">
        <f>'План НП'!F536</f>
        <v>0</v>
      </c>
      <c r="D533" s="337">
        <f>'План НП'!G536</f>
        <v>0</v>
      </c>
      <c r="E533" s="343"/>
      <c r="F533" s="344"/>
      <c r="G533" s="344"/>
      <c r="H533" s="344"/>
      <c r="I533" s="344"/>
      <c r="J533" s="344"/>
      <c r="K533" s="344"/>
      <c r="L533" s="345"/>
      <c r="M533" s="354">
        <f>'План НП'!C536</f>
        <v>0</v>
      </c>
      <c r="N533" s="353">
        <f>'План НП'!D536</f>
        <v>0</v>
      </c>
      <c r="O533" s="341">
        <f>'План НП'!Y536</f>
        <v>0</v>
      </c>
      <c r="P533" s="325" t="str">
        <f>'Основні дані'!$B$1</f>
        <v>Е-420с</v>
      </c>
    </row>
    <row r="534" spans="1:16" s="160" customFormat="1" ht="15.75">
      <c r="A534" s="342" t="str">
        <f>'План НП'!A537</f>
        <v>ВБ16.20</v>
      </c>
      <c r="B534" s="364">
        <f>'План НП'!B537</f>
        <v>0</v>
      </c>
      <c r="C534" s="337">
        <f>'План НП'!F537</f>
        <v>0</v>
      </c>
      <c r="D534" s="337">
        <f>'План НП'!G537</f>
        <v>0</v>
      </c>
      <c r="E534" s="343"/>
      <c r="F534" s="344"/>
      <c r="G534" s="344"/>
      <c r="H534" s="344"/>
      <c r="I534" s="344"/>
      <c r="J534" s="344"/>
      <c r="K534" s="344"/>
      <c r="L534" s="345"/>
      <c r="M534" s="354">
        <f>'План НП'!C537</f>
        <v>0</v>
      </c>
      <c r="N534" s="353">
        <f>'План НП'!D537</f>
        <v>0</v>
      </c>
      <c r="O534" s="341">
        <f>'План НП'!Y537</f>
        <v>0</v>
      </c>
      <c r="P534" s="325" t="str">
        <f>'Основні дані'!$B$1</f>
        <v>Е-420с</v>
      </c>
    </row>
    <row r="535" spans="1:16" s="160" customFormat="1" ht="15.75">
      <c r="A535" s="342" t="str">
        <f>'План НП'!A538</f>
        <v>ВБ16.21</v>
      </c>
      <c r="B535" s="364">
        <f>'План НП'!B538</f>
        <v>0</v>
      </c>
      <c r="C535" s="337">
        <f>'План НП'!F538</f>
        <v>0</v>
      </c>
      <c r="D535" s="337">
        <f>'План НП'!G538</f>
        <v>0</v>
      </c>
      <c r="E535" s="343"/>
      <c r="F535" s="344"/>
      <c r="G535" s="344"/>
      <c r="H535" s="344"/>
      <c r="I535" s="344"/>
      <c r="J535" s="344"/>
      <c r="K535" s="344"/>
      <c r="L535" s="345"/>
      <c r="M535" s="354">
        <f>'План НП'!C538</f>
        <v>0</v>
      </c>
      <c r="N535" s="353">
        <f>'План НП'!D538</f>
        <v>0</v>
      </c>
      <c r="O535" s="341">
        <f>'План НП'!Y538</f>
        <v>0</v>
      </c>
      <c r="P535" s="325" t="str">
        <f>'Основні дані'!$B$1</f>
        <v>Е-420с</v>
      </c>
    </row>
    <row r="536" spans="1:16" s="160" customFormat="1" ht="15.75">
      <c r="A536" s="342" t="str">
        <f>'План НП'!A539</f>
        <v>ВБ16.22</v>
      </c>
      <c r="B536" s="364">
        <f>'План НП'!B539</f>
        <v>0</v>
      </c>
      <c r="C536" s="337">
        <f>'План НП'!F539</f>
        <v>0</v>
      </c>
      <c r="D536" s="337">
        <f>'План НП'!G539</f>
        <v>0</v>
      </c>
      <c r="E536" s="343"/>
      <c r="F536" s="344"/>
      <c r="G536" s="344"/>
      <c r="H536" s="344"/>
      <c r="I536" s="344"/>
      <c r="J536" s="344"/>
      <c r="K536" s="344"/>
      <c r="L536" s="345"/>
      <c r="M536" s="354">
        <f>'План НП'!C539</f>
        <v>0</v>
      </c>
      <c r="N536" s="353">
        <f>'План НП'!D539</f>
        <v>0</v>
      </c>
      <c r="O536" s="341">
        <f>'План НП'!Y539</f>
        <v>0</v>
      </c>
      <c r="P536" s="325" t="str">
        <f>'Основні дані'!$B$1</f>
        <v>Е-420с</v>
      </c>
    </row>
    <row r="537" spans="1:16" s="160" customFormat="1" ht="15.75">
      <c r="A537" s="342" t="str">
        <f>'План НП'!A540</f>
        <v>ВБ16.23</v>
      </c>
      <c r="B537" s="364">
        <f>'План НП'!B540</f>
        <v>0</v>
      </c>
      <c r="C537" s="337">
        <f>'План НП'!F540</f>
        <v>0</v>
      </c>
      <c r="D537" s="337">
        <f>'План НП'!G540</f>
        <v>0</v>
      </c>
      <c r="E537" s="343"/>
      <c r="F537" s="344"/>
      <c r="G537" s="344"/>
      <c r="H537" s="344"/>
      <c r="I537" s="344"/>
      <c r="J537" s="344"/>
      <c r="K537" s="344"/>
      <c r="L537" s="345"/>
      <c r="M537" s="354">
        <f>'План НП'!C540</f>
        <v>0</v>
      </c>
      <c r="N537" s="353">
        <f>'План НП'!D540</f>
        <v>0</v>
      </c>
      <c r="O537" s="341">
        <f>'План НП'!Y540</f>
        <v>0</v>
      </c>
      <c r="P537" s="325" t="str">
        <f>'Основні дані'!$B$1</f>
        <v>Е-420с</v>
      </c>
    </row>
    <row r="538" spans="1:16" s="160" customFormat="1" ht="15.75">
      <c r="A538" s="342" t="str">
        <f>'План НП'!A541</f>
        <v>ВБ16.24</v>
      </c>
      <c r="B538" s="364">
        <f>'План НП'!B541</f>
        <v>0</v>
      </c>
      <c r="C538" s="337">
        <f>'План НП'!F541</f>
        <v>0</v>
      </c>
      <c r="D538" s="337">
        <f>'План НП'!G541</f>
        <v>0</v>
      </c>
      <c r="E538" s="343"/>
      <c r="F538" s="344"/>
      <c r="G538" s="344"/>
      <c r="H538" s="344"/>
      <c r="I538" s="344"/>
      <c r="J538" s="344"/>
      <c r="K538" s="344"/>
      <c r="L538" s="345"/>
      <c r="M538" s="354">
        <f>'План НП'!C541</f>
        <v>0</v>
      </c>
      <c r="N538" s="353">
        <f>'План НП'!D541</f>
        <v>0</v>
      </c>
      <c r="O538" s="341">
        <f>'План НП'!Y541</f>
        <v>0</v>
      </c>
      <c r="P538" s="325" t="str">
        <f>'Основні дані'!$B$1</f>
        <v>Е-420с</v>
      </c>
    </row>
    <row r="539" spans="1:16" s="160" customFormat="1" ht="15.75">
      <c r="A539" s="342" t="str">
        <f>'План НП'!A542</f>
        <v>ВБ16.25</v>
      </c>
      <c r="B539" s="364">
        <f>'План НП'!B542</f>
        <v>0</v>
      </c>
      <c r="C539" s="337">
        <f>'План НП'!F542</f>
        <v>0</v>
      </c>
      <c r="D539" s="337">
        <f>'План НП'!G542</f>
        <v>0</v>
      </c>
      <c r="E539" s="343"/>
      <c r="F539" s="344"/>
      <c r="G539" s="344"/>
      <c r="H539" s="344"/>
      <c r="I539" s="344"/>
      <c r="J539" s="344"/>
      <c r="K539" s="344"/>
      <c r="L539" s="345"/>
      <c r="M539" s="354">
        <f>'План НП'!C542</f>
        <v>0</v>
      </c>
      <c r="N539" s="353">
        <f>'План НП'!D542</f>
        <v>0</v>
      </c>
      <c r="O539" s="341">
        <f>'План НП'!Y542</f>
        <v>0</v>
      </c>
      <c r="P539" s="325" t="str">
        <f>'Основні дані'!$B$1</f>
        <v>Е-420с</v>
      </c>
    </row>
    <row r="540" spans="1:16" s="160" customFormat="1" ht="15.75">
      <c r="A540" s="342">
        <f>'План НП'!A543</f>
        <v>0</v>
      </c>
      <c r="B540" s="525" t="str">
        <f>'План НП'!B543</f>
        <v>Практика</v>
      </c>
      <c r="C540" s="337">
        <f>'План НП'!F543</f>
        <v>6</v>
      </c>
      <c r="D540" s="337">
        <f>'План НП'!G543</f>
        <v>180</v>
      </c>
      <c r="E540" s="343"/>
      <c r="F540" s="344"/>
      <c r="G540" s="344"/>
      <c r="H540" s="344"/>
      <c r="I540" s="344"/>
      <c r="J540" s="344"/>
      <c r="K540" s="344"/>
      <c r="L540" s="345"/>
      <c r="M540" s="354">
        <f>'План НП'!C543</f>
        <v>0</v>
      </c>
      <c r="N540" s="353" t="str">
        <f>'План НП'!D543</f>
        <v>6</v>
      </c>
      <c r="O540" s="341">
        <f>'План НП'!Y543</f>
        <v>0</v>
      </c>
      <c r="P540" s="325" t="str">
        <f>'Основні дані'!$B$1</f>
        <v>Е-420с</v>
      </c>
    </row>
    <row r="541" spans="1:16" s="160" customFormat="1" ht="16.5" thickBot="1">
      <c r="A541" s="342">
        <f>'План НП'!A544</f>
        <v>0</v>
      </c>
      <c r="B541" s="525" t="str">
        <f>'План НП'!B544</f>
        <v>Атестація</v>
      </c>
      <c r="C541" s="337">
        <f>'План НП'!F544</f>
        <v>6</v>
      </c>
      <c r="D541" s="337">
        <f>'План НП'!G544</f>
        <v>180</v>
      </c>
      <c r="E541" s="343"/>
      <c r="F541" s="344"/>
      <c r="G541" s="344"/>
      <c r="H541" s="344"/>
      <c r="I541" s="344"/>
      <c r="J541" s="344"/>
      <c r="K541" s="344"/>
      <c r="L541" s="345"/>
      <c r="M541" s="354">
        <f>'План НП'!C544</f>
        <v>0</v>
      </c>
      <c r="N541" s="353">
        <f>'План НП'!D544</f>
        <v>0</v>
      </c>
      <c r="O541" s="341">
        <f>'План НП'!Y544</f>
        <v>0</v>
      </c>
      <c r="P541" s="325" t="str">
        <f>'Основні дані'!$B$1</f>
        <v>Е-420с</v>
      </c>
    </row>
    <row r="542" spans="1:16" s="159" customFormat="1" ht="18" customHeight="1" thickBot="1">
      <c r="A542" s="532" t="str">
        <f>'План НП'!A545</f>
        <v>3.2</v>
      </c>
      <c r="B542" s="533" t="str">
        <f>'План НП'!B545</f>
        <v>Дисципліни вільного вибору студента   </v>
      </c>
      <c r="C542" s="534">
        <f>'План НП'!F545</f>
        <v>12</v>
      </c>
      <c r="D542" s="534">
        <f>'План НП'!G545</f>
        <v>360</v>
      </c>
      <c r="E542" s="535"/>
      <c r="F542" s="536"/>
      <c r="G542" s="536"/>
      <c r="H542" s="536"/>
      <c r="I542" s="536"/>
      <c r="J542" s="536"/>
      <c r="K542" s="536"/>
      <c r="L542" s="537"/>
      <c r="M542" s="538">
        <f>'План НП'!C545</f>
        <v>0</v>
      </c>
      <c r="N542" s="539">
        <f>'План НП'!D545</f>
        <v>0</v>
      </c>
      <c r="O542" s="540" t="str">
        <f>IF(C542=0,"0%",CONCATENATE(ROUND(C542*100/C92,2),"%"))</f>
        <v>50%</v>
      </c>
      <c r="P542" s="325" t="str">
        <f>'Основні дані'!$B$1</f>
        <v>Е-420с</v>
      </c>
    </row>
    <row r="543" spans="1:16" s="160" customFormat="1" ht="15.75">
      <c r="A543" s="342" t="str">
        <f>'План НП'!A546</f>
        <v>ВC1</v>
      </c>
      <c r="B543" s="541" t="str">
        <f>'План НП'!B546</f>
        <v>Дисципліна 1</v>
      </c>
      <c r="C543" s="337">
        <f>'План НП'!F546</f>
        <v>4</v>
      </c>
      <c r="D543" s="337">
        <f>'План НП'!G546</f>
        <v>120</v>
      </c>
      <c r="E543" s="343"/>
      <c r="F543" s="344"/>
      <c r="G543" s="344"/>
      <c r="H543" s="344"/>
      <c r="I543" s="344"/>
      <c r="J543" s="344"/>
      <c r="K543" s="344"/>
      <c r="L543" s="345"/>
      <c r="M543" s="354">
        <f>'План НП'!C546</f>
        <v>0</v>
      </c>
      <c r="N543" s="353" t="str">
        <f>'План НП'!D546</f>
        <v>3</v>
      </c>
      <c r="O543" s="341">
        <f>'План НП'!Y546</f>
        <v>0</v>
      </c>
      <c r="P543" s="325" t="str">
        <f>'Основні дані'!$B$1</f>
        <v>Е-420с</v>
      </c>
    </row>
    <row r="544" spans="1:16" s="160" customFormat="1" ht="15.75">
      <c r="A544" s="342" t="str">
        <f>'План НП'!A547</f>
        <v>ВC2</v>
      </c>
      <c r="B544" s="541" t="str">
        <f>'План НП'!B547</f>
        <v>Дисципліна 2</v>
      </c>
      <c r="C544" s="337">
        <f>'План НП'!F547</f>
        <v>4</v>
      </c>
      <c r="D544" s="337">
        <f>'План НП'!G547</f>
        <v>120</v>
      </c>
      <c r="E544" s="343"/>
      <c r="F544" s="344"/>
      <c r="G544" s="344"/>
      <c r="H544" s="344"/>
      <c r="I544" s="344"/>
      <c r="J544" s="344"/>
      <c r="K544" s="344"/>
      <c r="L544" s="345"/>
      <c r="M544" s="354">
        <f>'План НП'!C547</f>
        <v>0</v>
      </c>
      <c r="N544" s="353" t="str">
        <f>'План НП'!D547</f>
        <v>4</v>
      </c>
      <c r="O544" s="341">
        <f>'План НП'!Y547</f>
        <v>0</v>
      </c>
      <c r="P544" s="325" t="str">
        <f>'Основні дані'!$B$1</f>
        <v>Е-420с</v>
      </c>
    </row>
    <row r="545" spans="1:16" s="160" customFormat="1" ht="16.5" thickBot="1">
      <c r="A545" s="342" t="str">
        <f>'План НП'!A548</f>
        <v>ВC3</v>
      </c>
      <c r="B545" s="541" t="str">
        <f>'План НП'!B548</f>
        <v>Дисципліна 3</v>
      </c>
      <c r="C545" s="337">
        <f>'План НП'!F548</f>
        <v>4</v>
      </c>
      <c r="D545" s="337">
        <f>'План НП'!G548</f>
        <v>120</v>
      </c>
      <c r="E545" s="343"/>
      <c r="F545" s="344"/>
      <c r="G545" s="344"/>
      <c r="H545" s="344"/>
      <c r="I545" s="344"/>
      <c r="J545" s="344"/>
      <c r="K545" s="344"/>
      <c r="L545" s="345"/>
      <c r="M545" s="354">
        <f>'План НП'!C548</f>
        <v>0</v>
      </c>
      <c r="N545" s="353" t="str">
        <f>'План НП'!D548</f>
        <v>5</v>
      </c>
      <c r="O545" s="341">
        <f>'План НП'!Y548</f>
        <v>0</v>
      </c>
      <c r="P545" s="325" t="str">
        <f>'Основні дані'!$B$1</f>
        <v>Е-420с</v>
      </c>
    </row>
    <row r="546" spans="1:16" s="159" customFormat="1" ht="19.5" thickBot="1">
      <c r="A546" s="165">
        <f>'План НП'!A549</f>
        <v>0</v>
      </c>
      <c r="B546" s="419" t="str">
        <f>'План НП'!B549</f>
        <v>Загальна кількість за термін підготовки</v>
      </c>
      <c r="C546" s="166">
        <f>'План НП'!F549</f>
        <v>93</v>
      </c>
      <c r="D546" s="166">
        <f>'План НП'!G549</f>
        <v>2790</v>
      </c>
      <c r="E546" s="167"/>
      <c r="F546" s="168"/>
      <c r="G546" s="168"/>
      <c r="H546" s="168"/>
      <c r="I546" s="168"/>
      <c r="J546" s="168"/>
      <c r="K546" s="168"/>
      <c r="L546" s="169"/>
      <c r="M546" s="357">
        <f>'План НП'!C549</f>
        <v>0</v>
      </c>
      <c r="N546" s="358">
        <f>'План НП'!D549</f>
        <v>0</v>
      </c>
      <c r="O546" s="170">
        <f>'План НП'!Y549</f>
        <v>0</v>
      </c>
      <c r="P546" s="325" t="str">
        <f>'Основні дані'!$B$1</f>
        <v>Е-420с</v>
      </c>
    </row>
    <row r="547" spans="1:16" s="159" customFormat="1" ht="19.5" thickBot="1">
      <c r="A547" s="397">
        <f>'План НП'!A550</f>
        <v>0</v>
      </c>
      <c r="B547" s="420" t="str">
        <f>'План НП'!B550</f>
        <v>Військова підготовка</v>
      </c>
      <c r="C547" s="398">
        <f>'План НП'!F550</f>
        <v>19</v>
      </c>
      <c r="D547" s="398">
        <f>'План НП'!G550</f>
        <v>570</v>
      </c>
      <c r="E547" s="399"/>
      <c r="F547" s="400"/>
      <c r="G547" s="400"/>
      <c r="H547" s="400"/>
      <c r="I547" s="400"/>
      <c r="J547" s="400"/>
      <c r="K547" s="400"/>
      <c r="L547" s="401"/>
      <c r="M547" s="402">
        <f>'План НП'!C550</f>
        <v>0</v>
      </c>
      <c r="N547" s="403" t="str">
        <f>'План НП'!D550</f>
        <v>3. - 6.</v>
      </c>
      <c r="O547" s="404">
        <f>'План НП'!Y550</f>
        <v>110</v>
      </c>
      <c r="P547" s="325" t="str">
        <f>'Основні дані'!$B$1</f>
        <v>Е-420с</v>
      </c>
    </row>
  </sheetData>
  <sheetProtection password="CC79" sheet="1" formatCells="0" formatColumns="0" formatRows="0" insertRows="0" insertHyperlinks="0" deleteRows="0" sort="0" autoFilter="0" pivotTables="0"/>
  <mergeCells count="13">
    <mergeCell ref="C1:O1"/>
    <mergeCell ref="M4:O4"/>
    <mergeCell ref="D3:O3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SheetLayoutView="100" zoomScalePageLayoutView="0" workbookViewId="0" topLeftCell="A1">
      <selection activeCell="B8" sqref="B8:E8"/>
    </sheetView>
  </sheetViews>
  <sheetFormatPr defaultColWidth="9.00390625" defaultRowHeight="12.75"/>
  <sheetData>
    <row r="1" spans="1:16" ht="13.5">
      <c r="A1" s="878" t="s">
        <v>135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</row>
    <row r="2" ht="15.75">
      <c r="A2" s="160"/>
    </row>
    <row r="3" ht="15.75">
      <c r="A3" s="160" t="s">
        <v>115</v>
      </c>
    </row>
    <row r="4" ht="15.75">
      <c r="A4" s="182" t="s">
        <v>116</v>
      </c>
    </row>
    <row r="5" ht="15.75">
      <c r="A5" s="183" t="s">
        <v>117</v>
      </c>
    </row>
    <row r="6" spans="1:5" ht="15.75">
      <c r="A6" s="182" t="s">
        <v>118</v>
      </c>
      <c r="B6" s="406" t="s">
        <v>841</v>
      </c>
      <c r="C6" s="579"/>
      <c r="D6" s="580"/>
      <c r="E6" s="580"/>
    </row>
    <row r="7" spans="1:5" ht="15.75">
      <c r="A7" s="182" t="s">
        <v>119</v>
      </c>
      <c r="B7" s="406" t="s">
        <v>844</v>
      </c>
      <c r="C7" s="579"/>
      <c r="D7" s="580"/>
      <c r="E7" s="580"/>
    </row>
    <row r="8" spans="1:5" ht="15.75">
      <c r="A8" s="182" t="s">
        <v>119</v>
      </c>
      <c r="B8" s="882" t="s">
        <v>838</v>
      </c>
      <c r="C8" s="883"/>
      <c r="D8" s="883"/>
      <c r="E8" s="883"/>
    </row>
    <row r="9" spans="1:5" ht="15.75">
      <c r="A9" s="182" t="s">
        <v>119</v>
      </c>
      <c r="B9" s="882" t="s">
        <v>839</v>
      </c>
      <c r="C9" s="883"/>
      <c r="D9" s="883"/>
      <c r="E9" s="883"/>
    </row>
    <row r="10" spans="1:5" ht="15.75">
      <c r="A10" s="182" t="s">
        <v>120</v>
      </c>
      <c r="B10" s="406" t="s">
        <v>167</v>
      </c>
      <c r="C10" s="579"/>
      <c r="D10" s="580"/>
      <c r="E10" s="580"/>
    </row>
    <row r="11" spans="1:5" ht="15.75">
      <c r="A11" s="182" t="s">
        <v>121</v>
      </c>
      <c r="B11" s="406" t="s">
        <v>168</v>
      </c>
      <c r="C11" s="579"/>
      <c r="D11" s="580"/>
      <c r="E11" s="580"/>
    </row>
    <row r="12" spans="1:5" ht="15.75">
      <c r="A12" s="182" t="s">
        <v>122</v>
      </c>
      <c r="B12" s="406" t="s">
        <v>170</v>
      </c>
      <c r="C12" s="579"/>
      <c r="D12" s="580"/>
      <c r="E12" s="580"/>
    </row>
    <row r="13" spans="1:5" ht="15.75">
      <c r="A13" s="182" t="s">
        <v>123</v>
      </c>
      <c r="B13" s="406" t="s">
        <v>171</v>
      </c>
      <c r="C13" s="579"/>
      <c r="D13" s="580"/>
      <c r="E13" s="580"/>
    </row>
    <row r="14" spans="1:5" ht="15.75">
      <c r="A14" s="182" t="s">
        <v>124</v>
      </c>
      <c r="B14" s="406" t="s">
        <v>174</v>
      </c>
      <c r="C14" s="579"/>
      <c r="D14" s="580"/>
      <c r="E14" s="580"/>
    </row>
    <row r="15" spans="1:5" ht="15.75">
      <c r="A15" s="182" t="s">
        <v>125</v>
      </c>
      <c r="B15" s="406" t="s">
        <v>169</v>
      </c>
      <c r="C15" s="579"/>
      <c r="D15" s="580"/>
      <c r="E15" s="580"/>
    </row>
    <row r="16" spans="1:5" ht="15.75">
      <c r="A16" s="182" t="s">
        <v>126</v>
      </c>
      <c r="B16" s="406" t="s">
        <v>172</v>
      </c>
      <c r="C16" s="579"/>
      <c r="D16" s="580"/>
      <c r="E16" s="580"/>
    </row>
    <row r="17" spans="1:5" ht="15.75">
      <c r="A17" s="182" t="s">
        <v>127</v>
      </c>
      <c r="B17" s="406" t="s">
        <v>173</v>
      </c>
      <c r="C17" s="579"/>
      <c r="D17" s="580"/>
      <c r="E17" s="580"/>
    </row>
    <row r="18" ht="15.75">
      <c r="A18" s="184" t="s">
        <v>128</v>
      </c>
    </row>
    <row r="19" spans="1:16" ht="30.75" customHeight="1">
      <c r="A19" s="876" t="s">
        <v>842</v>
      </c>
      <c r="B19" s="877"/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</row>
    <row r="20" ht="15.75">
      <c r="A20" s="183" t="s">
        <v>843</v>
      </c>
    </row>
    <row r="21" ht="15.75">
      <c r="A21" s="183" t="s">
        <v>129</v>
      </c>
    </row>
    <row r="22" spans="1:16" ht="29.25" customHeight="1">
      <c r="A22" s="876" t="s">
        <v>175</v>
      </c>
      <c r="B22" s="877"/>
      <c r="C22" s="877"/>
      <c r="D22" s="877"/>
      <c r="E22" s="877"/>
      <c r="F22" s="877"/>
      <c r="G22" s="877"/>
      <c r="H22" s="877"/>
      <c r="I22" s="877"/>
      <c r="J22" s="877"/>
      <c r="K22" s="877"/>
      <c r="L22" s="877"/>
      <c r="M22" s="877"/>
      <c r="N22" s="877"/>
      <c r="O22" s="877"/>
      <c r="P22" s="877"/>
    </row>
    <row r="23" ht="15.75">
      <c r="A23" s="183" t="s">
        <v>130</v>
      </c>
    </row>
    <row r="24" ht="15.75" customHeight="1">
      <c r="A24" s="183" t="s">
        <v>131</v>
      </c>
    </row>
    <row r="25" ht="15.75">
      <c r="A25" s="183" t="s">
        <v>132</v>
      </c>
    </row>
    <row r="26" ht="15.75">
      <c r="A26" s="183" t="s">
        <v>137</v>
      </c>
    </row>
    <row r="27" ht="15.75">
      <c r="A27" s="183" t="s">
        <v>138</v>
      </c>
    </row>
    <row r="28" ht="15.75">
      <c r="A28" s="183" t="s">
        <v>151</v>
      </c>
    </row>
    <row r="29" ht="15.75">
      <c r="A29" s="183" t="s">
        <v>139</v>
      </c>
    </row>
    <row r="30" ht="15.75">
      <c r="A30" s="183" t="s">
        <v>140</v>
      </c>
    </row>
    <row r="31" ht="15.75">
      <c r="A31" s="183" t="s">
        <v>141</v>
      </c>
    </row>
    <row r="32" ht="15.75">
      <c r="A32" s="183" t="s">
        <v>142</v>
      </c>
    </row>
    <row r="33" spans="1:16" ht="29.25" customHeight="1">
      <c r="A33" s="879" t="s">
        <v>143</v>
      </c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880"/>
      <c r="O33" s="880"/>
      <c r="P33" s="880"/>
    </row>
    <row r="34" spans="1:16" ht="13.5">
      <c r="A34" s="881" t="s">
        <v>152</v>
      </c>
      <c r="B34" s="758"/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8"/>
      <c r="P34" s="758"/>
    </row>
    <row r="35" spans="1:16" ht="28.5" customHeight="1">
      <c r="A35" s="874" t="s">
        <v>144</v>
      </c>
      <c r="B35" s="875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</row>
    <row r="36" ht="15.75">
      <c r="A36" s="183" t="s">
        <v>145</v>
      </c>
    </row>
    <row r="37" ht="15.75">
      <c r="A37" s="183" t="s">
        <v>146</v>
      </c>
    </row>
    <row r="38" ht="15.75">
      <c r="A38" s="183" t="s">
        <v>147</v>
      </c>
    </row>
    <row r="39" ht="15.75">
      <c r="A39" s="183" t="s">
        <v>148</v>
      </c>
    </row>
    <row r="40" ht="15.75">
      <c r="A40" s="183" t="s">
        <v>149</v>
      </c>
    </row>
    <row r="41" ht="15.75">
      <c r="A41" s="183" t="s">
        <v>150</v>
      </c>
    </row>
    <row r="42" ht="15.75">
      <c r="A42" s="183"/>
    </row>
    <row r="43" ht="15.75">
      <c r="A43" s="183"/>
    </row>
    <row r="44" ht="15.75">
      <c r="A44" s="183"/>
    </row>
    <row r="45" ht="15.75">
      <c r="A45" s="183"/>
    </row>
    <row r="46" ht="15.75">
      <c r="A46" s="183"/>
    </row>
    <row r="47" ht="15.75">
      <c r="A47" s="183"/>
    </row>
    <row r="48" ht="15.75">
      <c r="A48" s="183"/>
    </row>
    <row r="49" ht="15.75">
      <c r="A49" s="183"/>
    </row>
    <row r="50" ht="15.75">
      <c r="A50" s="183"/>
    </row>
    <row r="51" ht="15.75">
      <c r="A51" s="183"/>
    </row>
    <row r="52" ht="15.75">
      <c r="A52" s="183"/>
    </row>
    <row r="53" ht="15.75">
      <c r="A53" s="183"/>
    </row>
    <row r="54" ht="15.75">
      <c r="A54" s="183"/>
    </row>
    <row r="55" ht="15.75">
      <c r="A55" s="183"/>
    </row>
    <row r="56" ht="15.75">
      <c r="A56" s="183"/>
    </row>
    <row r="57" ht="15.75">
      <c r="A57" s="183"/>
    </row>
    <row r="58" ht="15.75">
      <c r="A58" s="183"/>
    </row>
    <row r="59" ht="15.75">
      <c r="A59" s="183"/>
    </row>
    <row r="60" ht="15.75">
      <c r="A60" s="183"/>
    </row>
    <row r="61" ht="15.75">
      <c r="A61" s="183"/>
    </row>
    <row r="62" ht="15.75">
      <c r="A62" s="183"/>
    </row>
    <row r="63" ht="15.75">
      <c r="A63" s="183"/>
    </row>
    <row r="64" ht="15.75">
      <c r="A64" s="183"/>
    </row>
    <row r="65" ht="15.75">
      <c r="A65" s="183"/>
    </row>
    <row r="66" ht="15.75">
      <c r="A66" s="183"/>
    </row>
    <row r="67" ht="15.75">
      <c r="A67" s="183"/>
    </row>
    <row r="68" ht="15.75">
      <c r="A68" s="183"/>
    </row>
    <row r="69" ht="15.75">
      <c r="A69" s="183"/>
    </row>
    <row r="70" ht="15.75">
      <c r="A70" s="183"/>
    </row>
    <row r="71" ht="15.75">
      <c r="A71" s="183"/>
    </row>
    <row r="72" ht="15.75">
      <c r="A72" s="183"/>
    </row>
    <row r="73" ht="15.75">
      <c r="A73" s="183"/>
    </row>
    <row r="74" ht="15.75">
      <c r="A74" s="183"/>
    </row>
    <row r="75" ht="15.75">
      <c r="A75" s="183"/>
    </row>
    <row r="76" ht="15.75">
      <c r="A76" s="183"/>
    </row>
    <row r="77" ht="15.75">
      <c r="A77" s="183"/>
    </row>
    <row r="78" ht="15.75">
      <c r="A78" s="183"/>
    </row>
    <row r="79" ht="15.75">
      <c r="A79" s="183"/>
    </row>
    <row r="80" ht="15.75">
      <c r="A80" s="183"/>
    </row>
    <row r="81" spans="1:8" ht="15.75">
      <c r="A81" s="273"/>
      <c r="B81" s="274"/>
      <c r="C81" s="274"/>
      <c r="D81" s="274"/>
      <c r="E81" s="274"/>
      <c r="F81" s="274"/>
      <c r="G81" s="274"/>
      <c r="H81" s="274"/>
    </row>
    <row r="82" ht="15.75">
      <c r="A82" s="183"/>
    </row>
    <row r="83" spans="1:14" ht="15.75">
      <c r="A83" s="200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</row>
    <row r="84" ht="15.75">
      <c r="A84" s="183"/>
    </row>
  </sheetData>
  <sheetProtection/>
  <mergeCells count="8">
    <mergeCell ref="A35:P35"/>
    <mergeCell ref="A19:P19"/>
    <mergeCell ref="A22:P22"/>
    <mergeCell ref="A1:P1"/>
    <mergeCell ref="A33:P33"/>
    <mergeCell ref="A34:P34"/>
    <mergeCell ref="B8:E8"/>
    <mergeCell ref="B9:E9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tkf-s</cp:lastModifiedBy>
  <cp:lastPrinted>2020-09-10T09:31:33Z</cp:lastPrinted>
  <dcterms:created xsi:type="dcterms:W3CDTF">2002-01-25T08:51:42Z</dcterms:created>
  <dcterms:modified xsi:type="dcterms:W3CDTF">2020-09-21T11:38:06Z</dcterms:modified>
  <cp:category/>
  <cp:version/>
  <cp:contentType/>
  <cp:contentStatus/>
</cp:coreProperties>
</file>