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firstSheet="1" activeTab="5"/>
  </bookViews>
  <sheets>
    <sheet name="Guide" sheetId="1" r:id="rId1"/>
    <sheet name="Educational Programs" sheetId="2" r:id="rId2"/>
    <sheet name="Basic data" sheetId="3" r:id="rId3"/>
    <sheet name="Title" sheetId="4" r:id="rId4"/>
    <sheet name="EP (Educational Process) Plan" sheetId="5" r:id="rId5"/>
    <sheet name="Optional Disciplines" sheetId="6" r:id="rId6"/>
    <sheet name="Content" sheetId="7" r:id="rId7"/>
    <sheet name="Instruction" sheetId="8" r:id="rId8"/>
  </sheets>
  <externalReferences>
    <externalReference r:id="rId11"/>
  </externalReferences>
  <definedNames>
    <definedName name="_xlnm.Print_Titles" localSheetId="6">'Content'!$8:$8</definedName>
    <definedName name="_xlnm.Print_Titles" localSheetId="4">'EP (Educational Process) Plan'!$11:$11</definedName>
    <definedName name="_xlnm.Print_Area" localSheetId="6">'Content'!$A$1:$O$155</definedName>
    <definedName name="_xlnm.Print_Area" localSheetId="4">'EP (Educational Process) Plan'!$A$1:$AC$207</definedName>
    <definedName name="_xlnm.Print_Area" localSheetId="7">'Instruction'!$A$1:$Q$83</definedName>
    <definedName name="_xlnm.Print_Area" localSheetId="5">'Optional Disciplines'!$A$1:$AC$32</definedName>
    <definedName name="_xlnm.Print_Area" localSheetId="3">'Title'!$A$1:$BA$41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<sst xmlns="http://schemas.openxmlformats.org/spreadsheetml/2006/main" count="1524" uniqueCount="1059">
  <si>
    <t>Всього</t>
  </si>
  <si>
    <t>_______________________________________</t>
  </si>
  <si>
    <t>-</t>
  </si>
  <si>
    <t>I</t>
  </si>
  <si>
    <t>II</t>
  </si>
  <si>
    <t>III</t>
  </si>
  <si>
    <t>IV</t>
  </si>
  <si>
    <t>Кафедра</t>
  </si>
  <si>
    <t>РЕ</t>
  </si>
  <si>
    <t>НАВЧАЛЬНИЙ ПЛАН №</t>
  </si>
  <si>
    <t>Відповідальний за інформацію, телефон</t>
  </si>
  <si>
    <t>Шифр галузі знань</t>
  </si>
  <si>
    <t>Назва галузі</t>
  </si>
  <si>
    <t>Кваліфікація:</t>
  </si>
  <si>
    <t>Шифр спеціальністі</t>
  </si>
  <si>
    <t>Назва спеціальністі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</si>
  <si>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</si>
  <si>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</si>
  <si>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</si>
  <si>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</si>
  <si>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</si>
  <si>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</si>
  <si>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</si>
  <si>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</si>
  <si>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</si>
  <si>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</si>
  <si>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</si>
  <si>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</si>
  <si>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</si>
  <si>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</si>
  <si>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</si>
  <si>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</si>
  <si>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</si>
  <si>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</si>
  <si>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</si>
  <si>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</si>
  <si>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</si>
  <si>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</si>
  <si>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</si>
  <si>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</si>
  <si>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</si>
  <si>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</si>
  <si>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</si>
  <si>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</si>
  <si>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</si>
  <si>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</si>
  <si>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</si>
  <si>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</si>
  <si>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</si>
  <si>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</si>
  <si>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</si>
  <si>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</si>
  <si>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</si>
  <si>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</si>
  <si>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</si>
  <si>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</si>
  <si>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</si>
  <si>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</si>
  <si>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</si>
  <si>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</si>
  <si>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</si>
  <si>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</si>
  <si>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</si>
  <si>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</si>
  <si>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</si>
  <si>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</si>
  <si>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</si>
  <si>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</si>
  <si>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</si>
  <si>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</si>
  <si>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</si>
  <si>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</si>
  <si>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__________________________</t>
  </si>
  <si>
    <t>___________________________</t>
  </si>
  <si>
    <t>Підрозділ</t>
  </si>
  <si>
    <t>№ підрозділу</t>
  </si>
  <si>
    <t>новий №</t>
  </si>
  <si>
    <t>МІТ</t>
  </si>
  <si>
    <t>І</t>
  </si>
  <si>
    <t>ХТ</t>
  </si>
  <si>
    <t>БЕМ</t>
  </si>
  <si>
    <t>МО</t>
  </si>
  <si>
    <t>СГТ</t>
  </si>
  <si>
    <t>КН</t>
  </si>
  <si>
    <t>КІТ</t>
  </si>
  <si>
    <t>8</t>
  </si>
  <si>
    <t>Шифр інституту (факультету)</t>
  </si>
  <si>
    <t>Номер освітньої програми</t>
  </si>
  <si>
    <t>Назва освітньої програми</t>
  </si>
  <si>
    <t>Скорочена назва інституту (факультету)</t>
  </si>
  <si>
    <t>Додаток 2</t>
  </si>
  <si>
    <t>до наказу № 330 ОД від 12.08.2019 р.</t>
  </si>
  <si>
    <t>Спеціальність</t>
  </si>
  <si>
    <t>Рівень освіти</t>
  </si>
  <si>
    <t>Бакалавр</t>
  </si>
  <si>
    <t>Магістр 1,4</t>
  </si>
  <si>
    <t>Магістр 1,9</t>
  </si>
  <si>
    <t>КН-118</t>
  </si>
  <si>
    <t>КН-Н118</t>
  </si>
  <si>
    <t>КН-218</t>
  </si>
  <si>
    <t>КН-М218</t>
  </si>
  <si>
    <t>КН-Н218</t>
  </si>
  <si>
    <t>КН-318</t>
  </si>
  <si>
    <t>КН-М318</t>
  </si>
  <si>
    <t>КН-418</t>
  </si>
  <si>
    <t>КН-М418</t>
  </si>
  <si>
    <t>КН-М519</t>
  </si>
  <si>
    <t>КН-618</t>
  </si>
  <si>
    <t>КН-М618</t>
  </si>
  <si>
    <t>КН-718</t>
  </si>
  <si>
    <t>КН-М718</t>
  </si>
  <si>
    <t>КН-Н718</t>
  </si>
  <si>
    <t>КН-818</t>
  </si>
  <si>
    <t>КІТ-118</t>
  </si>
  <si>
    <t>КІТ-М118</t>
  </si>
  <si>
    <t>КІТ-Н118</t>
  </si>
  <si>
    <t>КІТ-218</t>
  </si>
  <si>
    <t>КІТ-М218</t>
  </si>
  <si>
    <t>КІТ-Н218</t>
  </si>
  <si>
    <t>КІТ-318</t>
  </si>
  <si>
    <t>КІТ-418</t>
  </si>
  <si>
    <t>КІТ-М418</t>
  </si>
  <si>
    <t>КІТ-518</t>
  </si>
  <si>
    <t>КІТ-М518</t>
  </si>
  <si>
    <t>КІТ-Н518</t>
  </si>
  <si>
    <t>КІТ-618</t>
  </si>
  <si>
    <t>КІТ-М618</t>
  </si>
  <si>
    <t>ХТ-118</t>
  </si>
  <si>
    <t>ХТ-М118</t>
  </si>
  <si>
    <t>ХТ-Н118</t>
  </si>
  <si>
    <t>ХТ-218</t>
  </si>
  <si>
    <t>ХТ-М218</t>
  </si>
  <si>
    <t>ХТ-Н218</t>
  </si>
  <si>
    <t>ХТ-318</t>
  </si>
  <si>
    <t>ХТ-М318</t>
  </si>
  <si>
    <t>ХТ-Н318</t>
  </si>
  <si>
    <t>ХТ-418</t>
  </si>
  <si>
    <t>ХТ-М418</t>
  </si>
  <si>
    <t>ХТ-518</t>
  </si>
  <si>
    <t>ХТ-М518</t>
  </si>
  <si>
    <t>ХТ-618</t>
  </si>
  <si>
    <t>ХТ-М618</t>
  </si>
  <si>
    <t>ХТ-718</t>
  </si>
  <si>
    <t>І-118</t>
  </si>
  <si>
    <t>І-М118</t>
  </si>
  <si>
    <t>І-218</t>
  </si>
  <si>
    <t>І-М218</t>
  </si>
  <si>
    <t>І-Н218</t>
  </si>
  <si>
    <t>І-318</t>
  </si>
  <si>
    <t>І-М318</t>
  </si>
  <si>
    <t>І-418</t>
  </si>
  <si>
    <t>І-М418</t>
  </si>
  <si>
    <t>Е-118</t>
  </si>
  <si>
    <t>Е-М118</t>
  </si>
  <si>
    <t>Е-Н118</t>
  </si>
  <si>
    <t>Е-218</t>
  </si>
  <si>
    <t>Е-М218</t>
  </si>
  <si>
    <t>Е-Н218</t>
  </si>
  <si>
    <t>Е-318</t>
  </si>
  <si>
    <t>Е-М318</t>
  </si>
  <si>
    <t>Е-Н318</t>
  </si>
  <si>
    <t>Е-418</t>
  </si>
  <si>
    <t>Е-М418</t>
  </si>
  <si>
    <t>Е-Н418</t>
  </si>
  <si>
    <t>Е-518</t>
  </si>
  <si>
    <t>Е-М518</t>
  </si>
  <si>
    <t>Е-618</t>
  </si>
  <si>
    <t>Е-М618</t>
  </si>
  <si>
    <t>Е-Н618</t>
  </si>
  <si>
    <t>Е-718</t>
  </si>
  <si>
    <t>Е-М718</t>
  </si>
  <si>
    <t>Е-Н718</t>
  </si>
  <si>
    <t>МІТ-118</t>
  </si>
  <si>
    <t>МІТ-М118</t>
  </si>
  <si>
    <t>МІТ-Н118</t>
  </si>
  <si>
    <t>МІТ-218</t>
  </si>
  <si>
    <t>МІТ-М218</t>
  </si>
  <si>
    <t>МІТ-Н218</t>
  </si>
  <si>
    <t>МІТ-318</t>
  </si>
  <si>
    <t>МІТ-М318</t>
  </si>
  <si>
    <t>МІТ-Н318</t>
  </si>
  <si>
    <t>МІТ-418</t>
  </si>
  <si>
    <t>МІТ-М418</t>
  </si>
  <si>
    <t>МІТ-Н418</t>
  </si>
  <si>
    <t>МІТ-518</t>
  </si>
  <si>
    <t>МІТ-М518</t>
  </si>
  <si>
    <t>МІТ-Н518</t>
  </si>
  <si>
    <t>МІТ-618</t>
  </si>
  <si>
    <t>МІТ-М618</t>
  </si>
  <si>
    <t>МІТ-Н618</t>
  </si>
  <si>
    <t>МІТ-718</t>
  </si>
  <si>
    <t>МІТ-М718</t>
  </si>
  <si>
    <t>СГТ-118</t>
  </si>
  <si>
    <t>СГТ-М118</t>
  </si>
  <si>
    <t>СГТ-218</t>
  </si>
  <si>
    <t>СГТ-М218</t>
  </si>
  <si>
    <t>СГТ-318</t>
  </si>
  <si>
    <t>СГТ-М318</t>
  </si>
  <si>
    <t>СГТ-418</t>
  </si>
  <si>
    <t>СГТ-М418</t>
  </si>
  <si>
    <t>СГТ-518</t>
  </si>
  <si>
    <t>БЕМ-118</t>
  </si>
  <si>
    <t>БЕМ-М118</t>
  </si>
  <si>
    <t>БЕМ-М218</t>
  </si>
  <si>
    <t>БЕМ-318</t>
  </si>
  <si>
    <t>БЕМ-М318</t>
  </si>
  <si>
    <t>БЕМ-418</t>
  </si>
  <si>
    <t>БЕМ-М418</t>
  </si>
  <si>
    <t>БЕМ-518</t>
  </si>
  <si>
    <t>БЕМ-М518</t>
  </si>
  <si>
    <t>БЕМ-618</t>
  </si>
  <si>
    <t>БЕМ-М618</t>
  </si>
  <si>
    <t>БЕМ-718</t>
  </si>
  <si>
    <t>БЕМ-М718</t>
  </si>
  <si>
    <t>БЕМ-818</t>
  </si>
  <si>
    <t>БЕМ-М818</t>
  </si>
  <si>
    <t>БЕМ-918</t>
  </si>
  <si>
    <t>БЕМ-М918</t>
  </si>
  <si>
    <t>БЕМ-1018</t>
  </si>
  <si>
    <t>БЕМ-М1018</t>
  </si>
  <si>
    <t>БЕМ-1118</t>
  </si>
  <si>
    <t xml:space="preserve">Форма навчання та інше </t>
  </si>
  <si>
    <t>1.1</t>
  </si>
  <si>
    <t>1.2</t>
  </si>
  <si>
    <t>2.1</t>
  </si>
  <si>
    <t>2.1.1</t>
  </si>
  <si>
    <t>2.1.2</t>
  </si>
  <si>
    <t>2.1.3</t>
  </si>
  <si>
    <t>2.1.4</t>
  </si>
  <si>
    <t>2.2</t>
  </si>
  <si>
    <t>2.3</t>
  </si>
  <si>
    <t>5</t>
  </si>
  <si>
    <t>6</t>
  </si>
  <si>
    <t>7</t>
  </si>
  <si>
    <r>
      <t xml:space="preserve"> </t>
    </r>
    <r>
      <rPr>
        <sz val="12"/>
        <rFont val="Times New Roman"/>
        <family val="1"/>
      </rPr>
      <t>шифр інституту (факультету);</t>
    </r>
  </si>
  <si>
    <t>скорочена назва інституту (факультету);</t>
  </si>
  <si>
    <t>номер освітньої програми;</t>
  </si>
  <si>
    <t>назва освітньої програми;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</si>
  <si>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</si>
  <si>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</si>
  <si>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 При цьому сума кредитів ЕCTS як правило дорівнює 30.</t>
  </si>
  <si>
    <t>Рік (останні 2 цифри)</t>
  </si>
  <si>
    <t>300</t>
  </si>
  <si>
    <t>4</t>
  </si>
  <si>
    <t>05</t>
  </si>
  <si>
    <t>053</t>
  </si>
  <si>
    <t>21</t>
  </si>
  <si>
    <t>КІТ-М718</t>
  </si>
  <si>
    <t>СГТ-М618</t>
  </si>
  <si>
    <t>СГТ-М718</t>
  </si>
  <si>
    <t>Форма Б3-21  м-і</t>
  </si>
  <si>
    <t>Education program</t>
  </si>
  <si>
    <t>Факультет комп'ютерних наук і програмної інженерії/ Faculty of Computer Sciences and Software Engineering</t>
  </si>
  <si>
    <t>113 – Прикладна математика/ Applied mathematics</t>
  </si>
  <si>
    <t>Інтелектуальний аналіз даних/ Intelligent Data Analysis</t>
  </si>
  <si>
    <t>121 – Інженерія програмного забезпечення/ Software Engineering</t>
  </si>
  <si>
    <t>Інженерія програмного забезпечення/ Software Engineering</t>
  </si>
  <si>
    <t>122 – Комп’ютерні науки/ Computer Sciences</t>
  </si>
  <si>
    <t>Комп’ютерні науки/ Computer Sciences</t>
  </si>
  <si>
    <t>Комп’ютерні науки та інтелектуальні системи/ Computer Science and Intelligent Systems</t>
  </si>
  <si>
    <t>Управління проектами у сфері інформаційних технологій/ Project management in IT sphere</t>
  </si>
  <si>
    <t>124 – Системний аналіз/ Project management</t>
  </si>
  <si>
    <t>Системний аналіз і управління/ Project management in IT sphere</t>
  </si>
  <si>
    <t xml:space="preserve">126 – Інформаційні системи та технології/ Information management systems and technologies </t>
  </si>
  <si>
    <t>Програмне забезпечення інформаційних систем/ Software of Information System</t>
  </si>
  <si>
    <t>186 – Видавництво та поліграфія/Publishing and Printing</t>
  </si>
  <si>
    <t>Інформаційні технології в медіаіндустрії/ Information technologies in media industry</t>
  </si>
  <si>
    <t>Факультет комп'ютерних та інформаційних технологій/ Faculty of Computer and Information Technologies</t>
  </si>
  <si>
    <t>123 – Комп'ютерна інженерія/Computer Engineering</t>
  </si>
  <si>
    <t>Сучасне програмування, мобільні пристрої та комп'ютерні ігри/ Modern Programming, Mobile Devices and Computer Games</t>
  </si>
  <si>
    <t>Прикладна комп'ютерна інженерія/ Applied Computer Engineering</t>
  </si>
  <si>
    <t>125 – Кібербезпека/Cyber Security</t>
  </si>
  <si>
    <t>Кібербезпека/ Cyber Security</t>
  </si>
  <si>
    <t>151 – Автоматизація та комп'ютерно-інтегровані технології/ Automation and computer-integrated technologies</t>
  </si>
  <si>
    <t>Автоматизація та комп'ютерно-інтегровані технології/ Automation and computer-integrated technologies</t>
  </si>
  <si>
    <t>152 – Метрологія та інформаційно-вимірювальна техніка/ Metrology and Information-Measuring Technology</t>
  </si>
  <si>
    <t>Метрологія та інформаційно-вимірювальна техніка/ Metrology and Information-Measuring Technology</t>
  </si>
  <si>
    <t>172 – Телекомунікації та радіотехніка/ Telecommunications and Radio Engineering</t>
  </si>
  <si>
    <t>Телекомунікації та радіотехніка/ Telecommunications and Radio Engineering</t>
  </si>
  <si>
    <t>122-Комп'ютерні науки/ Computer Sciences</t>
  </si>
  <si>
    <t>Системи штучного інтелекту/ Artificial Intelligence Systems</t>
  </si>
  <si>
    <t>Навчально-науковий інститут хімічних технологій та інженерії/ Educational-scientific Institute of Chemical Technology and Engineering</t>
  </si>
  <si>
    <t>161 – Хімічні технології та інженерія/Chemical Technology and Engineering</t>
  </si>
  <si>
    <t>Хімічні технології та інженерія/ Chemical Technology and Engineering</t>
  </si>
  <si>
    <t>Технології органічних речовин, харчових добавок та косметичних засобів/ Technologies of Organic Substances, Food Additives and Cosmetics</t>
  </si>
  <si>
    <t>Технології переробки нафти, газу і твердого палива/ Technologies of Oil, Gas and Solid Fuel Processing</t>
  </si>
  <si>
    <t>162 – Біотехнології та біоінженерія/ Biotechnologies and Bioengineering</t>
  </si>
  <si>
    <t>Біотехнології та біоінженерія/ Biotechnologies and Bioengineering</t>
  </si>
  <si>
    <t>181 – Харчові технології/ Food Technology</t>
  </si>
  <si>
    <t xml:space="preserve">Технології жирів, продуктів бродіння і виноробства/ Fermentation Product and Wine-making Technologies </t>
  </si>
  <si>
    <t>185 – Нафтогазова інженерія та технології/Oil and Gas Engineering and Technology</t>
  </si>
  <si>
    <t>Видобування нафти і газу/ Oil and gas extraction</t>
  </si>
  <si>
    <t>226 – Фармація, промислова фармація/ Pharmacy and industrial pharmacy</t>
  </si>
  <si>
    <t>Фармація, промислова фармація/ Pharmacy and industrial pharmacy</t>
  </si>
  <si>
    <t>Енергоефективність і комп’ютерна хімічна інженерія/ Energy efficiency and computer-aided chemical engineering</t>
  </si>
  <si>
    <t>ХТ-821</t>
  </si>
  <si>
    <t>Навчально-науковий інженерно-фізичний інститут/ Educational-scientific Institute of Physical Engineering</t>
  </si>
  <si>
    <t>113 – Прикладна математика/ Applied Mathematics</t>
  </si>
  <si>
    <t>Комп'ютерне та математичне моделювання/ Computer and Mathematical Modeling</t>
  </si>
  <si>
    <t>Комп'ютерні науки. Моделювання, проектування та комп'ютерна графіка/ Computer Sciences. Modeling, Designing and Computer Graphics</t>
  </si>
  <si>
    <t>105 – Прикладна фізика та наноматеріали/ Applied Physics and Nanomaterials</t>
  </si>
  <si>
    <t>Прикладна фізика та наноматеріали для енергетики, медицини, радіоелектроніки та телекомунікацій/ Applied physics and nanomaterials for electronics, power engineering and medicine</t>
  </si>
  <si>
    <t>153 – Мікро- та наносистемна техніка/ Micro- and nano-system technology</t>
  </si>
  <si>
    <t>Мікро- та наносистемна техніка/ Micro- and nano-system technology</t>
  </si>
  <si>
    <t>Навчально-науковий інститут енергетики, електроніки та електромеханіки/ Educational-scientific Institute of Power Engineering, Electronics and Electromechanics</t>
  </si>
  <si>
    <t>141 – Електроенергетика, електротехніка та електромеханіка/ Electrical Energetics, Electrical Engineering and Electromechanics</t>
  </si>
  <si>
    <t>Електроенергетика/ Electrical Power Engineering</t>
  </si>
  <si>
    <t>Електромеханіка/ Electromechanics</t>
  </si>
  <si>
    <t>Електропривод, мехатроніка та робототехніка/ Electric Drive, Mechatronics and Robotics</t>
  </si>
  <si>
    <t>142 – Енергетичне машинобудування/ Power Machinery</t>
  </si>
  <si>
    <t>Енергетика/ Power Engineering</t>
  </si>
  <si>
    <t>144 – Теплоенергетика/ Thermal Power Engineering</t>
  </si>
  <si>
    <t>Промислова та комунальна теплоенергетика. Енергетичний менеджмент та енергоефективність/ Industrial and Municipal Heat and Power Engineering. Energy Management and Energy Efficiency</t>
  </si>
  <si>
    <t>171 – Електроніка/ Electronics</t>
  </si>
  <si>
    <t>Електроніка/ Electronics</t>
  </si>
  <si>
    <t>273 – Залізничний транспорт/ Railway Transport</t>
  </si>
  <si>
    <t>Локомотиви та локомотивне господарство/  
Locomotives and locomotive industry</t>
  </si>
  <si>
    <t>Навчально-науковий інститут механічної інженерії і транспорту/ Educational-scientific Institute of Mechanical Engineering and Transport</t>
  </si>
  <si>
    <t>101 – Екологія/ Environmental studies</t>
  </si>
  <si>
    <t>Інженерна екологія/ Engineering Ecology</t>
  </si>
  <si>
    <t>131 – Прикладна механіка/ Applied mechanics</t>
  </si>
  <si>
    <t>Прикладна механіка/ Applied mechanics</t>
  </si>
  <si>
    <t>132 – Матеріалознавство/ Materials Science</t>
  </si>
  <si>
    <t>Прикладне матеріалознавство, новітні технології та комп’ютерний дизайн матеріалів/ Applied materials science, new technologies and computer desing of materials</t>
  </si>
  <si>
    <t>133 – Галузеве машинобудування/ Industrial machinery engineering</t>
  </si>
  <si>
    <t>Галузеве машинобудування/ Industrial machinery engineering</t>
  </si>
  <si>
    <t>145 – Гідроенергетика/ Hydraulic Power Engineering</t>
  </si>
  <si>
    <t>Гідроенергетика/ Hydraulic Power Engineering</t>
  </si>
  <si>
    <t>263 – Цивільна безпека/ Civil Security</t>
  </si>
  <si>
    <t>Охорона праці/ Occupational safety</t>
  </si>
  <si>
    <t>274 – Автомобільний транспорт/ Motor Vehicle Transport</t>
  </si>
  <si>
    <t>Автомобілі та автомобільне господарство/ Motor vehicles and motor car industry</t>
  </si>
  <si>
    <t>Факультет соціально-гуманітарних технологій/ 
Faculty of Social and Humanitarian Technologies</t>
  </si>
  <si>
    <t>017 – Фізична культура і спорт/ Physical training and sports</t>
  </si>
  <si>
    <t>Фізична культура і спорт/ Physical training and sports</t>
  </si>
  <si>
    <t>035 – Філологія/ Philology</t>
  </si>
  <si>
    <t>Германські мови та літератури/ Germanic Languages and Literatures</t>
  </si>
  <si>
    <t>Прикладна та комп'ютерна лінгвістика/ Applied and computer linguistics</t>
  </si>
  <si>
    <t>053 – Психологія/ Psychology</t>
  </si>
  <si>
    <t>Психологія/ Psychology</t>
  </si>
  <si>
    <t>054 – Соціологія/ Sociology</t>
  </si>
  <si>
    <t>Соціологія управління/ Sociology of management</t>
  </si>
  <si>
    <t>011 - Освітні, педагогічні науки/ Educational, pedagogical sciences</t>
  </si>
  <si>
    <t>Педагогіка вищої школи/ Higher education pedagogy</t>
  </si>
  <si>
    <t>281 - Публічне управління та адміністрування/ Public Management and Administration</t>
  </si>
  <si>
    <t>Адміністративний менеджмент/ Administrative management</t>
  </si>
  <si>
    <t>Цифрове врядування/
Digital Control</t>
  </si>
  <si>
    <t>СГТ-821</t>
  </si>
  <si>
    <t>Навчально-науковий інститут економіки, менеджменту і міжнародного бізнесу/ Educational-scientific Institute of Economics, Management and International Business</t>
  </si>
  <si>
    <t>051 – Економіка/ Economics</t>
  </si>
  <si>
    <t>Економіка/ Economics</t>
  </si>
  <si>
    <t>061 – Журналістика/ Journalism</t>
  </si>
  <si>
    <t>Медіа-комунікації/  
Media communications</t>
  </si>
  <si>
    <t>071 – Облік і оподаткування/ Accounting and Taxation</t>
  </si>
  <si>
    <t>Облік, аудит і оподаткування/
Accounting, audit and taxation</t>
  </si>
  <si>
    <t>072 – Фінанси, банківська справа та страхування/ Finance, banking and insurance</t>
  </si>
  <si>
    <t>Фінанси і банківська справа/ Finance and Banking</t>
  </si>
  <si>
    <t>073 – Менеджмент/ Management</t>
  </si>
  <si>
    <t>Менеджмент організацій і адміністрування/ Management of organizations and administration</t>
  </si>
  <si>
    <t>Бізнес-адміністрування/ Business administration</t>
  </si>
  <si>
    <t>Міжнародний бізнес/ International business</t>
  </si>
  <si>
    <t>Менеджмент підприємств та організацій/ Management of of enterprises and organizations</t>
  </si>
  <si>
    <t>075 – Маркетинг/ Marketing</t>
  </si>
  <si>
    <t>Маркетинг/ Marketing</t>
  </si>
  <si>
    <t>076 – Підприємництво, торгівля та біржова діяльність/ Business, trade and exchange activities</t>
  </si>
  <si>
    <t>Підприємництво, торгівля та біржова діяльність/ Business, trade and exchange activities</t>
  </si>
  <si>
    <t>292 – Міжнародні економічні відносини/ International Economic Relations</t>
  </si>
  <si>
    <t>Міжнародні економічні відносини/ International Economic Relations</t>
  </si>
  <si>
    <t>Бізнес-аналітика облікових інформаційних систем/ Business Analytics of Accounting Information Systems</t>
  </si>
  <si>
    <t>БЕМ-1221</t>
  </si>
  <si>
    <t>Department of Steam Generator Engineering</t>
  </si>
  <si>
    <t>Department of Turbine Construction</t>
  </si>
  <si>
    <t>Department of Heat Engineering and Energy Efficient Technologies</t>
  </si>
  <si>
    <t>Department of Internal Combustion Engines</t>
  </si>
  <si>
    <t>Department of Electric Transport and Locomotive Engineering</t>
  </si>
  <si>
    <t>Department of Electrical Machines</t>
  </si>
  <si>
    <t xml:space="preserve">Department of Electrical Apparatus </t>
  </si>
  <si>
    <t>Department of Industrial and Biomedical Electronics</t>
  </si>
  <si>
    <t>Department of Automated Electromechanical Systems</t>
  </si>
  <si>
    <t>Department of Electric Power Stations</t>
  </si>
  <si>
    <t>Department of Electric Power Transmission</t>
  </si>
  <si>
    <t>Department of Automation and Cybersecurity</t>
  </si>
  <si>
    <t xml:space="preserve">Department of Electrical Insulation and Cable Engineering </t>
  </si>
  <si>
    <t>Department of Technical Cryophysics</t>
  </si>
  <si>
    <t>Department of Engineering Electrophysics</t>
  </si>
  <si>
    <t>Department of General Electrical Engineering</t>
  </si>
  <si>
    <t>Department of Theoretical Electrical Engineering</t>
  </si>
  <si>
    <t xml:space="preserve">Department of Computer Modelling and Integrated Technologies of Plastic Metal Forming </t>
  </si>
  <si>
    <t>Department of Foundry</t>
  </si>
  <si>
    <t xml:space="preserve">Department of Material Science </t>
  </si>
  <si>
    <t>Department of Labour and Environment Safety</t>
  </si>
  <si>
    <t>Department of Welding</t>
  </si>
  <si>
    <t>Engineering Technology and Metal-Cutting Machine-Tools</t>
  </si>
  <si>
    <t>Department of Integrated Technologies of Mechanical Engineering named after M.F. Semko</t>
  </si>
  <si>
    <t xml:space="preserve">Department of Machine and Hydropneumatic Systems </t>
  </si>
  <si>
    <t>Department of Lifting and Transporting Machines and Equipment</t>
  </si>
  <si>
    <t xml:space="preserve">Department of Hydraulic Machines </t>
  </si>
  <si>
    <t xml:space="preserve">Theory and Systems of Automated Design of Mechanisms and Machines </t>
  </si>
  <si>
    <t>Department of Car and Tractor Industry</t>
  </si>
  <si>
    <t>Department of Information Technologies and Systems of Wheeled and Tracked Vehicles named after A.A. Morozov</t>
  </si>
  <si>
    <t>Chemical Equipment and Industrial Ecology</t>
  </si>
  <si>
    <t>Department of Dynamics and Strength of Machines</t>
  </si>
  <si>
    <t>Department of Computer Modelling of Processes and Systems</t>
  </si>
  <si>
    <t>Department of Geometric Modeling and Computer Graphics</t>
  </si>
  <si>
    <t>Department of Radio Electronics</t>
  </si>
  <si>
    <t>Department of Metals and Semiconductors Physics</t>
  </si>
  <si>
    <t>Department of Continuum Mechanics and Strength of Materials</t>
  </si>
  <si>
    <t>Department of Materials for Electronics and Solar Cells</t>
  </si>
  <si>
    <t>Department of Physics</t>
  </si>
  <si>
    <t>Department of Theoretical Mechanics</t>
  </si>
  <si>
    <t>Department of Applied Mathematics</t>
  </si>
  <si>
    <t>Chemical Technology of Inorganic Substances, Catalysis and Ecology</t>
  </si>
  <si>
    <t>Department of Engineering Electrochemistry</t>
  </si>
  <si>
    <t>Department of Ceramics, Refractory Materials, Glass and Enamels Technology</t>
  </si>
  <si>
    <t>Department of Organic Synthesis and Nanotechnologies</t>
  </si>
  <si>
    <t>Department of Fat and Fermentation Products Technology</t>
  </si>
  <si>
    <t>Department of Oil Processing, Gas and Solid Fuels Technology</t>
  </si>
  <si>
    <t>Department of Biotechnology, Biophysics and Analytical Chemistry</t>
  </si>
  <si>
    <t>Department of Oil, Gas and Condensate Production</t>
  </si>
  <si>
    <t>Department of Plastic Mass and Biologically Active Polymers Technology</t>
  </si>
  <si>
    <t xml:space="preserve">Department of Integrated Technologies, Processes and Apparatuses </t>
  </si>
  <si>
    <t>Department of General and Inorganic Chemistry</t>
  </si>
  <si>
    <t>Department of Organic Chemistry, Biochemistry, Paint and Varnish Materials and Coatings</t>
  </si>
  <si>
    <t>Department of Physical Chemistry</t>
  </si>
  <si>
    <t>Department of Economics and Marketing</t>
  </si>
  <si>
    <t>Department of  Innovative Entrepreneurship Management and International Economic Relations</t>
  </si>
  <si>
    <t>Department of Economic Analysis and Accounting</t>
  </si>
  <si>
    <t>Management and Taxation</t>
  </si>
  <si>
    <t>Department of International Business and Finance</t>
  </si>
  <si>
    <t>Department of Сommercial, Trade and Entrepreneurship</t>
  </si>
  <si>
    <t>Department of Economic Cybernetics and Marketing Management</t>
  </si>
  <si>
    <t>Department of Cross-Cultural Communication and Foreign Languages</t>
  </si>
  <si>
    <t>Department of General Economic Theory</t>
  </si>
  <si>
    <t>Department of Natural Sciences</t>
  </si>
  <si>
    <t>Department of Humanities</t>
  </si>
  <si>
    <t xml:space="preserve">Department of Ukrainian Language </t>
  </si>
  <si>
    <t>Educational Center “German Technical Faculty”</t>
  </si>
  <si>
    <t>Department of Foreign Languages</t>
  </si>
  <si>
    <t>Department of Pedagogy and Psychology of Social Systems Management named after I. A. Ziaziun</t>
  </si>
  <si>
    <t>Department of Physical Education</t>
  </si>
  <si>
    <t>Department of Business Foreign Language and Translation</t>
  </si>
  <si>
    <t>Department of Intelligent Computer Systems</t>
  </si>
  <si>
    <t>Department of Sociology and Political Science</t>
  </si>
  <si>
    <t>Department of Law</t>
  </si>
  <si>
    <t>Department of Philosophy</t>
  </si>
  <si>
    <t>Department of Ukrainian Culture, Cultural and History Science</t>
  </si>
  <si>
    <t xml:space="preserve">Department of Software Engineering and Management Information Technologies </t>
  </si>
  <si>
    <t>Department of System Analysis and Information-Analytical Technologies</t>
  </si>
  <si>
    <t>Department of Strategic Management</t>
  </si>
  <si>
    <t>Department of Computer Mathematics and Data Analysis</t>
  </si>
  <si>
    <t>Department of Computer Science and Intellectual Property</t>
  </si>
  <si>
    <t>Computer Engineering and Programming</t>
  </si>
  <si>
    <t>Department of Information Systems</t>
  </si>
  <si>
    <t>Department of Computer and Radio Electronic Systems for Testing and Diagnostics</t>
  </si>
  <si>
    <t>Department of Engineering Systems Control and Automation</t>
  </si>
  <si>
    <t>Department of Multimedia Information Technologies and Systems</t>
  </si>
  <si>
    <t>Department of Distributed Information Systems and Cloud Technologies</t>
  </si>
  <si>
    <t>Department of Data Measuring Technologies and Systems</t>
  </si>
  <si>
    <t>Department of Technology System Automation and Ecology Monitoring</t>
  </si>
  <si>
    <t>Department of Higher Mathematics</t>
  </si>
  <si>
    <t>Psychology</t>
  </si>
  <si>
    <t>first (bachelor`s) level</t>
  </si>
  <si>
    <t>MINISTRY OF EDUCATION AND SCIENCE OF UKRAINE</t>
  </si>
  <si>
    <t>NATIONAL TECHNICAL UNIVERSITY "KHARKIV POLYTECHNIC INSTITUTE"</t>
  </si>
  <si>
    <t>CURRICULUM</t>
  </si>
  <si>
    <t>educational and professional program</t>
  </si>
  <si>
    <t>APPROVED BY</t>
  </si>
  <si>
    <t>Rector of NTU "KhPI"</t>
  </si>
  <si>
    <t>for the training</t>
  </si>
  <si>
    <t>(higher education level)</t>
  </si>
  <si>
    <t>(Knowledge field code and title)</t>
  </si>
  <si>
    <t>in the field of knowledge</t>
  </si>
  <si>
    <t>by specialty</t>
  </si>
  <si>
    <t>Yevgen SOKOL</t>
  </si>
  <si>
    <t>"___"_______________ 2021</t>
  </si>
  <si>
    <t>Form of Training</t>
  </si>
  <si>
    <t>full-time</t>
  </si>
  <si>
    <t>Qualification</t>
  </si>
  <si>
    <t>Period of study</t>
  </si>
  <si>
    <t>on the basis of</t>
  </si>
  <si>
    <t>complete secondary education for foreign students</t>
  </si>
  <si>
    <t>3 years 10 months</t>
  </si>
  <si>
    <t>Course</t>
  </si>
  <si>
    <t>І. Education process schedule</t>
  </si>
  <si>
    <t>September</t>
  </si>
  <si>
    <t>October</t>
  </si>
  <si>
    <t>November</t>
  </si>
  <si>
    <t>December</t>
  </si>
  <si>
    <t>Social and behavioral studies</t>
  </si>
  <si>
    <t>February</t>
  </si>
  <si>
    <t>March</t>
  </si>
  <si>
    <t>April</t>
  </si>
  <si>
    <t>August</t>
  </si>
  <si>
    <t>P</t>
  </si>
  <si>
    <t>T</t>
  </si>
  <si>
    <t>V</t>
  </si>
  <si>
    <t>E</t>
  </si>
  <si>
    <t>January</t>
  </si>
  <si>
    <t>D</t>
  </si>
  <si>
    <t>Q</t>
  </si>
  <si>
    <t>May</t>
  </si>
  <si>
    <t>June</t>
  </si>
  <si>
    <t>July</t>
  </si>
  <si>
    <t>Pre-graduation</t>
  </si>
  <si>
    <t>Total</t>
  </si>
  <si>
    <t>ІІ. Consolidated budget time (in weeks)</t>
  </si>
  <si>
    <t>III. Practice</t>
  </si>
  <si>
    <t>IV. Attestation</t>
  </si>
  <si>
    <t>Vacation</t>
  </si>
  <si>
    <t>Test week</t>
  </si>
  <si>
    <t>Defending of qualification work</t>
  </si>
  <si>
    <t>Legend:</t>
  </si>
  <si>
    <t>Theoretical study</t>
  </si>
  <si>
    <t>Exam Session</t>
  </si>
  <si>
    <t>Practice</t>
  </si>
  <si>
    <t>Preparation of qualification work</t>
  </si>
  <si>
    <t>Attestation</t>
  </si>
  <si>
    <t>Type of practice</t>
  </si>
  <si>
    <t>Duration (in weeks)</t>
  </si>
  <si>
    <t>Semester</t>
  </si>
  <si>
    <t>Number of ECTS credits</t>
  </si>
  <si>
    <t>Measures</t>
  </si>
  <si>
    <t>Proficiency examination</t>
  </si>
  <si>
    <t>General training</t>
  </si>
  <si>
    <t>History and Culture of Ukraine</t>
  </si>
  <si>
    <t>Philosophy</t>
  </si>
  <si>
    <t>Jurisprudence</t>
  </si>
  <si>
    <t>GT 1</t>
  </si>
  <si>
    <t>GT 2</t>
  </si>
  <si>
    <t>GT 3</t>
  </si>
  <si>
    <t>GT 4</t>
  </si>
  <si>
    <t>GT 5</t>
  </si>
  <si>
    <t>GT 6</t>
  </si>
  <si>
    <t>GT 7</t>
  </si>
  <si>
    <t>GT 8</t>
  </si>
  <si>
    <t>GT 9</t>
  </si>
  <si>
    <t>GT 10</t>
  </si>
  <si>
    <t>GT 11</t>
  </si>
  <si>
    <t>GT 12</t>
  </si>
  <si>
    <t>GT 13</t>
  </si>
  <si>
    <t>GT 14</t>
  </si>
  <si>
    <t>GT 15</t>
  </si>
  <si>
    <t>GT 16</t>
  </si>
  <si>
    <t>GT 17</t>
  </si>
  <si>
    <t>GT 18</t>
  </si>
  <si>
    <t>GT 19</t>
  </si>
  <si>
    <t>GT 20</t>
  </si>
  <si>
    <t>GT 21</t>
  </si>
  <si>
    <t>GT 22</t>
  </si>
  <si>
    <t>GT 23</t>
  </si>
  <si>
    <t>GT 24</t>
  </si>
  <si>
    <t>GT 25</t>
  </si>
  <si>
    <t>GT 26</t>
  </si>
  <si>
    <t>GT 27</t>
  </si>
  <si>
    <t>GT 28</t>
  </si>
  <si>
    <t>GT 29</t>
  </si>
  <si>
    <t>GT 30</t>
  </si>
  <si>
    <t>GT 31</t>
  </si>
  <si>
    <t>GT 32</t>
  </si>
  <si>
    <t>GT 33</t>
  </si>
  <si>
    <t>GT 34</t>
  </si>
  <si>
    <t>GT 35</t>
  </si>
  <si>
    <t>GT 36</t>
  </si>
  <si>
    <t>GT 37</t>
  </si>
  <si>
    <t>GT 38</t>
  </si>
  <si>
    <t>GT 39</t>
  </si>
  <si>
    <t>GT 40</t>
  </si>
  <si>
    <t>GT</t>
  </si>
  <si>
    <t>Physical education</t>
  </si>
  <si>
    <t>Professional training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</si>
  <si>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</si>
  <si>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</si>
  <si>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</si>
  <si>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</si>
  <si>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</si>
  <si>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</si>
  <si>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</si>
  <si>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</si>
  <si>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</si>
  <si>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</si>
  <si>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</si>
  <si>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PT 12</t>
  </si>
  <si>
    <t>PT 13</t>
  </si>
  <si>
    <t>PT 14</t>
  </si>
  <si>
    <t>PT 15</t>
  </si>
  <si>
    <t>PT 16</t>
  </si>
  <si>
    <t>PT 17</t>
  </si>
  <si>
    <t>PT 18</t>
  </si>
  <si>
    <t>PT 19</t>
  </si>
  <si>
    <t>PT 20</t>
  </si>
  <si>
    <t>PT 21</t>
  </si>
  <si>
    <t>PT 22</t>
  </si>
  <si>
    <t>PT 23</t>
  </si>
  <si>
    <t>PT 24</t>
  </si>
  <si>
    <t>PT 25</t>
  </si>
  <si>
    <t>PT 26</t>
  </si>
  <si>
    <t>PT 27</t>
  </si>
  <si>
    <t>PT 28</t>
  </si>
  <si>
    <t>PT 29</t>
  </si>
  <si>
    <t>PT 30</t>
  </si>
  <si>
    <t>PT 31</t>
  </si>
  <si>
    <t>PT 32</t>
  </si>
  <si>
    <t>PT 33</t>
  </si>
  <si>
    <t>PT 34</t>
  </si>
  <si>
    <t>PT 35</t>
  </si>
  <si>
    <t>PT 36</t>
  </si>
  <si>
    <t>PT 37</t>
  </si>
  <si>
    <t>PT 38</t>
  </si>
  <si>
    <t>PT 39</t>
  </si>
  <si>
    <t>PT 40</t>
  </si>
  <si>
    <t>PT</t>
  </si>
  <si>
    <t>Obligatory educational components</t>
  </si>
  <si>
    <t>Code in accordance with the EPP</t>
  </si>
  <si>
    <t>Name of academic discipline</t>
  </si>
  <si>
    <t>Semester distribution</t>
  </si>
  <si>
    <t>Number of ЕCTS credits</t>
  </si>
  <si>
    <t>Number of hours</t>
  </si>
  <si>
    <t>Distribution of classroom hours per a week and ECTS credits per a semester</t>
  </si>
  <si>
    <t>Department</t>
  </si>
  <si>
    <t>Exams</t>
  </si>
  <si>
    <t>Tests</t>
  </si>
  <si>
    <t>Individual tasks</t>
  </si>
  <si>
    <t>Total amount</t>
  </si>
  <si>
    <t>Classroom</t>
  </si>
  <si>
    <t>Independent work</t>
  </si>
  <si>
    <t>І course</t>
  </si>
  <si>
    <t>ІІ course</t>
  </si>
  <si>
    <t>ІІІ course</t>
  </si>
  <si>
    <t>IV course</t>
  </si>
  <si>
    <t>including</t>
  </si>
  <si>
    <t>S e m e s t e r s</t>
  </si>
  <si>
    <t>Lectures</t>
  </si>
  <si>
    <t>Laboratory works</t>
  </si>
  <si>
    <t>Practical studies</t>
  </si>
  <si>
    <t>Number of weeks in the semester</t>
  </si>
  <si>
    <t>Classroom hours</t>
  </si>
  <si>
    <t>ECTS credits</t>
  </si>
  <si>
    <t>V. EDUCATION PROCESS PLAN</t>
  </si>
  <si>
    <t>Psychological and Pedagogical</t>
  </si>
  <si>
    <t>Psychological and Pedagogical Practice</t>
  </si>
  <si>
    <t>Pre-graduation Practice</t>
  </si>
  <si>
    <t>Attestation*</t>
  </si>
  <si>
    <t>Optional educational components</t>
  </si>
  <si>
    <t>Profile training</t>
  </si>
  <si>
    <t>OP1.1</t>
  </si>
  <si>
    <t>OP1.2</t>
  </si>
  <si>
    <t>OP1.3</t>
  </si>
  <si>
    <t>OP1.4</t>
  </si>
  <si>
    <t>OP1.5</t>
  </si>
  <si>
    <t>OP1.6</t>
  </si>
  <si>
    <t>OP1.7</t>
  </si>
  <si>
    <t>OP1.8</t>
  </si>
  <si>
    <t>OP1.9</t>
  </si>
  <si>
    <t>OP1.10</t>
  </si>
  <si>
    <t>OP1.11</t>
  </si>
  <si>
    <t>OP1.12</t>
  </si>
  <si>
    <t>OP2.1</t>
  </si>
  <si>
    <t>OP2.2</t>
  </si>
  <si>
    <t>OP2.3</t>
  </si>
  <si>
    <t>OP2.4</t>
  </si>
  <si>
    <t>OP2.5</t>
  </si>
  <si>
    <t>OP2.6</t>
  </si>
  <si>
    <t>OP2.7</t>
  </si>
  <si>
    <t>OP2.8</t>
  </si>
  <si>
    <t>OP2.9</t>
  </si>
  <si>
    <t>OP2.10</t>
  </si>
  <si>
    <t>OP2.11</t>
  </si>
  <si>
    <t>OP2.12</t>
  </si>
  <si>
    <t>OP3.1</t>
  </si>
  <si>
    <t>OP3.2</t>
  </si>
  <si>
    <t>OP3.3</t>
  </si>
  <si>
    <t>OP3.4</t>
  </si>
  <si>
    <t>OP3.5</t>
  </si>
  <si>
    <t>OP3.6</t>
  </si>
  <si>
    <t>OP3.7</t>
  </si>
  <si>
    <t>OP3.8</t>
  </si>
  <si>
    <t>OP3.9</t>
  </si>
  <si>
    <t>OP3.10</t>
  </si>
  <si>
    <t>OP3.11</t>
  </si>
  <si>
    <t>OP3.12</t>
  </si>
  <si>
    <t>OP4.1</t>
  </si>
  <si>
    <t>OP4.2</t>
  </si>
  <si>
    <t>OP4.3</t>
  </si>
  <si>
    <t>OP4.4</t>
  </si>
  <si>
    <t>OP4.5</t>
  </si>
  <si>
    <t>OP4.6</t>
  </si>
  <si>
    <t>OP4.7</t>
  </si>
  <si>
    <t>OP4.8</t>
  </si>
  <si>
    <t>OP4.9</t>
  </si>
  <si>
    <t>OP4.10</t>
  </si>
  <si>
    <t>OP4.11</t>
  </si>
  <si>
    <t>OP4.12</t>
  </si>
  <si>
    <t>Profiled discipline package 03 "Package name"</t>
  </si>
  <si>
    <t>Profiled discipline package 04 "Package name"</t>
  </si>
  <si>
    <t>OD1</t>
  </si>
  <si>
    <t>OD2</t>
  </si>
  <si>
    <t>OD3</t>
  </si>
  <si>
    <t>Discipline 2</t>
  </si>
  <si>
    <t>Discipline 1</t>
  </si>
  <si>
    <t>Discipline 3</t>
  </si>
  <si>
    <t>Total for education period</t>
  </si>
  <si>
    <t>Hours per week</t>
  </si>
  <si>
    <t>Number of exams</t>
  </si>
  <si>
    <t>Number of tests</t>
  </si>
  <si>
    <t>Number of course projects (works)</t>
  </si>
  <si>
    <t>Numbers of disciplines per semester</t>
  </si>
  <si>
    <t>C</t>
  </si>
  <si>
    <t>Calculated task</t>
  </si>
  <si>
    <t>CG</t>
  </si>
  <si>
    <t>Calculated and graphic task</t>
  </si>
  <si>
    <t>R</t>
  </si>
  <si>
    <t>Report</t>
  </si>
  <si>
    <t>CP</t>
  </si>
  <si>
    <t>Course project</t>
  </si>
  <si>
    <t>CW</t>
  </si>
  <si>
    <t>Course work</t>
  </si>
  <si>
    <t>Approved by the Academic Council of NTU "KhPI"</t>
  </si>
  <si>
    <t>Vice-rector of Scientific-and-Pedagogical Work</t>
  </si>
  <si>
    <t>Head of the Department</t>
  </si>
  <si>
    <t>name of the Institute</t>
  </si>
  <si>
    <t xml:space="preserve"> name of department</t>
  </si>
  <si>
    <t xml:space="preserve"> name of department </t>
  </si>
  <si>
    <t>Optional student disciplines of the profile preparation according to the list</t>
  </si>
  <si>
    <t>Optional student disciplines from the general university catalog of disciplines</t>
  </si>
  <si>
    <t>Signature                                                     Full name</t>
  </si>
  <si>
    <t>* Practices and attestations are carried out by graduating departments</t>
  </si>
  <si>
    <t>ECTS creits</t>
  </si>
  <si>
    <t>List of optional student disciplines of the profile training</t>
  </si>
  <si>
    <t>OPT1</t>
  </si>
  <si>
    <t>OPT2</t>
  </si>
  <si>
    <t>OPT3</t>
  </si>
  <si>
    <t>OPT4</t>
  </si>
  <si>
    <t>OPT5</t>
  </si>
  <si>
    <t>OPT6</t>
  </si>
  <si>
    <t>OPT7</t>
  </si>
  <si>
    <t>OPT8</t>
  </si>
  <si>
    <t>OPT9</t>
  </si>
  <si>
    <t>OPT10</t>
  </si>
  <si>
    <t>OPT11</t>
  </si>
  <si>
    <t>OPT12</t>
  </si>
  <si>
    <t>OPT13</t>
  </si>
  <si>
    <t>OPT14</t>
  </si>
  <si>
    <t>OPT15</t>
  </si>
  <si>
    <t>OPT16</t>
  </si>
  <si>
    <t>OPT17</t>
  </si>
  <si>
    <t>OPT18</t>
  </si>
  <si>
    <t>OPT19</t>
  </si>
  <si>
    <t>OPT20</t>
  </si>
  <si>
    <t>OPT21</t>
  </si>
  <si>
    <t>OPT22</t>
  </si>
  <si>
    <t>OPT23</t>
  </si>
  <si>
    <t>OPT24</t>
  </si>
  <si>
    <t>OPT25</t>
  </si>
  <si>
    <t>OPT26</t>
  </si>
  <si>
    <t>OPT27</t>
  </si>
  <si>
    <t>OPT28</t>
  </si>
  <si>
    <t>OPT29</t>
  </si>
  <si>
    <t>OPT30</t>
  </si>
  <si>
    <t>OPT31</t>
  </si>
  <si>
    <t>OPT32</t>
  </si>
  <si>
    <t>OPT33</t>
  </si>
  <si>
    <t>OPT34</t>
  </si>
  <si>
    <t>OPT35</t>
  </si>
  <si>
    <t>OPT36</t>
  </si>
  <si>
    <t>OPT37</t>
  </si>
  <si>
    <t>OPT38</t>
  </si>
  <si>
    <t>OPT39</t>
  </si>
  <si>
    <t>OPT40</t>
  </si>
  <si>
    <t>OPT41</t>
  </si>
  <si>
    <t>OPT42</t>
  </si>
  <si>
    <t>OPT43</t>
  </si>
  <si>
    <t>OPT44</t>
  </si>
  <si>
    <t>OPT45</t>
  </si>
  <si>
    <t>OPT46</t>
  </si>
  <si>
    <t>OPT47</t>
  </si>
  <si>
    <t>OPT48</t>
  </si>
  <si>
    <t>OPT49</t>
  </si>
  <si>
    <t>OPT50</t>
  </si>
  <si>
    <t>OPT51</t>
  </si>
  <si>
    <t>OPT52</t>
  </si>
  <si>
    <t>OPT53</t>
  </si>
  <si>
    <t>OPT54</t>
  </si>
  <si>
    <t>OPT55</t>
  </si>
  <si>
    <t>OPT56</t>
  </si>
  <si>
    <t>OPT57</t>
  </si>
  <si>
    <t>OPT58</t>
  </si>
  <si>
    <t>OPT59</t>
  </si>
  <si>
    <t>OPT60</t>
  </si>
  <si>
    <t>OPT61</t>
  </si>
  <si>
    <t>OPT62</t>
  </si>
  <si>
    <t>OPT63</t>
  </si>
  <si>
    <t>OPT64</t>
  </si>
  <si>
    <t>OPT65</t>
  </si>
  <si>
    <t>OPT66</t>
  </si>
  <si>
    <t>OPT67</t>
  </si>
  <si>
    <t>OPT68</t>
  </si>
  <si>
    <t>OPT69</t>
  </si>
  <si>
    <t>OPT70</t>
  </si>
  <si>
    <t>OPT71</t>
  </si>
  <si>
    <t>OPT72</t>
  </si>
  <si>
    <t>OPT73</t>
  </si>
  <si>
    <t>OPT74</t>
  </si>
  <si>
    <t>OPT75</t>
  </si>
  <si>
    <t>OPT76</t>
  </si>
  <si>
    <t>OPT77</t>
  </si>
  <si>
    <t>OPT78</t>
  </si>
  <si>
    <t>OPT79</t>
  </si>
  <si>
    <t>OPT80</t>
  </si>
  <si>
    <t>OPT81</t>
  </si>
  <si>
    <t>OPT82</t>
  </si>
  <si>
    <t>OPT83</t>
  </si>
  <si>
    <t>OPT84</t>
  </si>
  <si>
    <t>OPT85</t>
  </si>
  <si>
    <t>OPT86</t>
  </si>
  <si>
    <t>OPT87</t>
  </si>
  <si>
    <t>OPT88</t>
  </si>
  <si>
    <t>OPT89</t>
  </si>
  <si>
    <t>OPT90</t>
  </si>
  <si>
    <t>OPT91</t>
  </si>
  <si>
    <t>OPT92</t>
  </si>
  <si>
    <t>OPT93</t>
  </si>
  <si>
    <t>OPT94</t>
  </si>
  <si>
    <t>OPT95</t>
  </si>
  <si>
    <t>OPT96</t>
  </si>
  <si>
    <t>OPT97</t>
  </si>
  <si>
    <t>OPT98</t>
  </si>
  <si>
    <t>OPT99</t>
  </si>
  <si>
    <t>OPT100</t>
  </si>
  <si>
    <t>OPT101</t>
  </si>
  <si>
    <t>OPT102</t>
  </si>
  <si>
    <t>OPT103</t>
  </si>
  <si>
    <t>OPT104</t>
  </si>
  <si>
    <t>OPT105</t>
  </si>
  <si>
    <t>OPT106</t>
  </si>
  <si>
    <t>OPT107</t>
  </si>
  <si>
    <t>OPT108</t>
  </si>
  <si>
    <t>OPT109</t>
  </si>
  <si>
    <t>OPT110</t>
  </si>
  <si>
    <t>OPT111</t>
  </si>
  <si>
    <t>OPT112</t>
  </si>
  <si>
    <t>OPT113</t>
  </si>
  <si>
    <t>OPT114</t>
  </si>
  <si>
    <t>OPT115</t>
  </si>
  <si>
    <t>OPT116</t>
  </si>
  <si>
    <t>OPT117</t>
  </si>
  <si>
    <t>OPT118</t>
  </si>
  <si>
    <t>OPT119</t>
  </si>
  <si>
    <t>OPT120</t>
  </si>
  <si>
    <t>OPT121</t>
  </si>
  <si>
    <t>OPT122</t>
  </si>
  <si>
    <t>OPT123</t>
  </si>
  <si>
    <t>OPT124</t>
  </si>
  <si>
    <t>OPT125</t>
  </si>
  <si>
    <t>OPT126</t>
  </si>
  <si>
    <t>OPT127</t>
  </si>
  <si>
    <t>OPT128</t>
  </si>
  <si>
    <t>OPT129</t>
  </si>
  <si>
    <t>OPT130</t>
  </si>
  <si>
    <t>Optional student disciplines of the profile training</t>
  </si>
  <si>
    <t>Discipline 21</t>
  </si>
  <si>
    <t>Discipline 22</t>
  </si>
  <si>
    <t>Discipline 23</t>
  </si>
  <si>
    <t>Discipline 24</t>
  </si>
  <si>
    <t>Discipline 25</t>
  </si>
  <si>
    <t>Discipline 26</t>
  </si>
  <si>
    <t>Discipline 27</t>
  </si>
  <si>
    <t>Discipline 28</t>
  </si>
  <si>
    <t>Discipline 29</t>
  </si>
  <si>
    <t>Discipline 30</t>
  </si>
  <si>
    <t>Discipline 31</t>
  </si>
  <si>
    <t>Discipline 32</t>
  </si>
  <si>
    <t>Discipline 33</t>
  </si>
  <si>
    <t>Discipline 34</t>
  </si>
  <si>
    <t>Discipline 35</t>
  </si>
  <si>
    <t>Discipline 36</t>
  </si>
  <si>
    <t>Discipline 37</t>
  </si>
  <si>
    <t>Discipline 38</t>
  </si>
  <si>
    <t>Discipline 39</t>
  </si>
  <si>
    <t>Discipline 40</t>
  </si>
  <si>
    <t>Discipline 41</t>
  </si>
  <si>
    <t>Discipline 42</t>
  </si>
  <si>
    <t>Discipline 43</t>
  </si>
  <si>
    <t>Discipline 44</t>
  </si>
  <si>
    <t>Discipline 45</t>
  </si>
  <si>
    <t>Discipline 46</t>
  </si>
  <si>
    <t>Discipline 47</t>
  </si>
  <si>
    <t>Discipline 48</t>
  </si>
  <si>
    <t>Discipline 49</t>
  </si>
  <si>
    <t>Discipline 50</t>
  </si>
  <si>
    <t>Discipline 51</t>
  </si>
  <si>
    <t>Discipline 52</t>
  </si>
  <si>
    <t>Discipline 53</t>
  </si>
  <si>
    <t>Discipline 54</t>
  </si>
  <si>
    <t>Discipline 55</t>
  </si>
  <si>
    <t>Discipline 56</t>
  </si>
  <si>
    <t>Discipline 57</t>
  </si>
  <si>
    <t>Discipline 58</t>
  </si>
  <si>
    <t>Discipline 59</t>
  </si>
  <si>
    <t>Discipline 60</t>
  </si>
  <si>
    <t>Discipline 61</t>
  </si>
  <si>
    <t>Discipline 62</t>
  </si>
  <si>
    <t>Discipline 63</t>
  </si>
  <si>
    <t>Discipline 64</t>
  </si>
  <si>
    <t>Discipline 65</t>
  </si>
  <si>
    <t>Discipline 66</t>
  </si>
  <si>
    <t>Discipline 67</t>
  </si>
  <si>
    <t>Discipline 68</t>
  </si>
  <si>
    <t>Discipline 69</t>
  </si>
  <si>
    <t>Discipline 70</t>
  </si>
  <si>
    <t>Discipline 71</t>
  </si>
  <si>
    <t>Discipline 72</t>
  </si>
  <si>
    <t>Discipline 73</t>
  </si>
  <si>
    <t>Discipline 74</t>
  </si>
  <si>
    <t>Discipline 75</t>
  </si>
  <si>
    <t>Discipline 76</t>
  </si>
  <si>
    <t>Discipline 77</t>
  </si>
  <si>
    <t>Discipline 78</t>
  </si>
  <si>
    <t>Discipline 79</t>
  </si>
  <si>
    <t>Discipline 80</t>
  </si>
  <si>
    <t>Discipline 81</t>
  </si>
  <si>
    <t>Discipline 82</t>
  </si>
  <si>
    <t>Discipline 83</t>
  </si>
  <si>
    <t>Discipline 84</t>
  </si>
  <si>
    <t>Discipline 85</t>
  </si>
  <si>
    <t>Discipline 86</t>
  </si>
  <si>
    <t>Discipline 87</t>
  </si>
  <si>
    <t>Discipline 88</t>
  </si>
  <si>
    <t>Discipline 89</t>
  </si>
  <si>
    <t>Discipline 90</t>
  </si>
  <si>
    <t>Discipline 91</t>
  </si>
  <si>
    <t>Discipline 92</t>
  </si>
  <si>
    <t>Discipline 93</t>
  </si>
  <si>
    <t>Discipline 94</t>
  </si>
  <si>
    <t>Discipline 95</t>
  </si>
  <si>
    <t>Discipline 96</t>
  </si>
  <si>
    <t>Discipline 97</t>
  </si>
  <si>
    <t>Discipline 98</t>
  </si>
  <si>
    <t>Discipline 99</t>
  </si>
  <si>
    <t>Discipline 100</t>
  </si>
  <si>
    <t>Discipline 101</t>
  </si>
  <si>
    <t>Discipline 102</t>
  </si>
  <si>
    <t>Discipline 103</t>
  </si>
  <si>
    <t>Discipline 104</t>
  </si>
  <si>
    <t>Discipline 105</t>
  </si>
  <si>
    <t>Discipline 106</t>
  </si>
  <si>
    <t>Discipline 107</t>
  </si>
  <si>
    <t>Discipline 108</t>
  </si>
  <si>
    <t>Discipline 109</t>
  </si>
  <si>
    <t>Discipline 110</t>
  </si>
  <si>
    <t>Discipline 111</t>
  </si>
  <si>
    <t>Discipline 112</t>
  </si>
  <si>
    <t>Discipline 113</t>
  </si>
  <si>
    <t>Discipline 114</t>
  </si>
  <si>
    <t>Discipline 115</t>
  </si>
  <si>
    <t>Discipline 116</t>
  </si>
  <si>
    <t>Discipline 117</t>
  </si>
  <si>
    <t>Discipline 118</t>
  </si>
  <si>
    <t>Discipline 119</t>
  </si>
  <si>
    <t>Discipline 120</t>
  </si>
  <si>
    <t>Discipline 121</t>
  </si>
  <si>
    <t>Discipline 122</t>
  </si>
  <si>
    <t>Discipline 123</t>
  </si>
  <si>
    <t>Discipline 124</t>
  </si>
  <si>
    <t>Discipline 125</t>
  </si>
  <si>
    <t>Discipline 126</t>
  </si>
  <si>
    <t>Discipline 127</t>
  </si>
  <si>
    <t>Discipline 128</t>
  </si>
  <si>
    <t>Discipline 129</t>
  </si>
  <si>
    <t>Discipline 130</t>
  </si>
  <si>
    <t>CONTENT of CURRICULUM</t>
  </si>
  <si>
    <t>for the training of the first (bachelor) level:
by specialty</t>
  </si>
  <si>
    <t>Discipline title</t>
  </si>
  <si>
    <t>Number in order</t>
  </si>
  <si>
    <t>Hours</t>
  </si>
  <si>
    <t>Exam</t>
  </si>
  <si>
    <t>Test</t>
  </si>
  <si>
    <t>Semesters</t>
  </si>
  <si>
    <t>Department code</t>
  </si>
  <si>
    <t>і.e</t>
  </si>
  <si>
    <t>Head of the Department3062</t>
  </si>
  <si>
    <t>Bachelor of Psychology</t>
  </si>
  <si>
    <t>Yevgeniya Vorobyova, 050-970-83-41</t>
  </si>
  <si>
    <t>Theory and practice of forming a leader</t>
  </si>
  <si>
    <t>General psychology. Workshop on general psychology</t>
  </si>
  <si>
    <t>Anthropology</t>
  </si>
  <si>
    <t>Psychology of success</t>
  </si>
  <si>
    <t>Differential psychology</t>
  </si>
  <si>
    <t>General Psychology. Personality psychology</t>
  </si>
  <si>
    <t>Basics of psychological care</t>
  </si>
  <si>
    <t>Experimental psychology</t>
  </si>
  <si>
    <t>Psychology of activity</t>
  </si>
  <si>
    <t>Age psychology</t>
  </si>
  <si>
    <t>Psychology of human health and safety</t>
  </si>
  <si>
    <t>Psychodiagnostics</t>
  </si>
  <si>
    <t>Socio-psychological training</t>
  </si>
  <si>
    <t>Psychology of extreme and crisis situations</t>
  </si>
  <si>
    <t>Methods and organization of scientific research</t>
  </si>
  <si>
    <t>Basics of psychological counseling</t>
  </si>
  <si>
    <t>Theory and practice of psychotherapy</t>
  </si>
  <si>
    <t>Pedagogical psychology</t>
  </si>
  <si>
    <t>Conflictology</t>
  </si>
  <si>
    <t>Cognitive-behavioral therapy in the health care system</t>
  </si>
  <si>
    <t>Positive psychology</t>
  </si>
  <si>
    <t>Applied statistics in psychology</t>
  </si>
  <si>
    <t>Psychology of art</t>
  </si>
  <si>
    <t>Social Psychology</t>
  </si>
  <si>
    <t>Psychology of addictive behavior</t>
  </si>
  <si>
    <t>301, 324</t>
  </si>
  <si>
    <t>Psychology of personnel work</t>
  </si>
  <si>
    <t>Psychology of mass behavior</t>
  </si>
  <si>
    <t>Psychology of traumatic situations</t>
  </si>
  <si>
    <t>Psychology of personnel management</t>
  </si>
  <si>
    <t>Psychology of influence</t>
  </si>
  <si>
    <t>Zoopsychology and comparative psychology</t>
  </si>
  <si>
    <t>Anatomy of the central nervous system and higher nervous activity</t>
  </si>
  <si>
    <t>Information and communication technologies in psychology</t>
  </si>
  <si>
    <t>Environmental psychology</t>
  </si>
  <si>
    <t>History of psychology</t>
  </si>
  <si>
    <t>Psychophysiology</t>
  </si>
  <si>
    <t>Facilitative pedagogy</t>
  </si>
  <si>
    <t>Fundamentals of public speaking</t>
  </si>
  <si>
    <t>Ukrainian as a foreign language</t>
  </si>
  <si>
    <t>PROTOCOL №__  from ________2021</t>
  </si>
  <si>
    <t>______________Gennadiy KHRYPUNOV</t>
  </si>
  <si>
    <t>Dean of the Faculty</t>
  </si>
  <si>
    <t>__________________Andriy KIPENSKIY</t>
  </si>
  <si>
    <t>Head of the educational program for the specialty 053"Psychology"</t>
  </si>
  <si>
    <t>Head of the Department pedagogy and psychology of social systems management named after I.Zyazyun</t>
  </si>
  <si>
    <r>
      <t>___________________________</t>
    </r>
    <r>
      <rPr>
        <b/>
        <sz val="21"/>
        <rFont val="Arial"/>
        <family val="2"/>
      </rPr>
      <t>Nina PIDBUTSKA</t>
    </r>
  </si>
  <si>
    <r>
      <t>___________________</t>
    </r>
    <r>
      <rPr>
        <b/>
        <sz val="21"/>
        <rFont val="Arial"/>
        <family val="2"/>
      </rPr>
      <t>Olexandr ROMANOVS'KIY</t>
    </r>
  </si>
  <si>
    <t>Introduction to the specialty (introductory practice )</t>
  </si>
  <si>
    <t>Profiled discipline package 01 "Branch psychology"</t>
  </si>
  <si>
    <t>Profiled discipline package 02 "Psychology of management activities"</t>
  </si>
  <si>
    <t>Professional psychology</t>
  </si>
  <si>
    <t>Labor psychology and engineering psychology</t>
  </si>
  <si>
    <t>Career guidance and professional selection</t>
  </si>
  <si>
    <t>Psychology of management, marketing and advertising</t>
  </si>
  <si>
    <t>Economic psychology</t>
  </si>
  <si>
    <t>Political psychology</t>
  </si>
  <si>
    <t>Psychology of entrepreneurial activity</t>
  </si>
  <si>
    <t>Business psychology</t>
  </si>
  <si>
    <t>Management psychology</t>
  </si>
  <si>
    <t>Psychological aspects of communication in professional activity</t>
  </si>
  <si>
    <t>Psychology of business communication</t>
  </si>
  <si>
    <t>Fundamentals of communicative competence of a psychologist</t>
  </si>
  <si>
    <t>Methods of play in psychological practice</t>
  </si>
  <si>
    <t>Fundamentals of psychological practice</t>
  </si>
  <si>
    <t>Methods of psychological examination</t>
  </si>
  <si>
    <t>Psychology of deviant behavior</t>
  </si>
  <si>
    <t>Family psychology</t>
  </si>
  <si>
    <t>Psychology of domestic violence, prevention and correction</t>
  </si>
  <si>
    <t>Pathopsychology</t>
  </si>
  <si>
    <t>Workshop on age psychology</t>
  </si>
  <si>
    <t>1</t>
  </si>
  <si>
    <t>1,2,3</t>
  </si>
  <si>
    <t>5,6,7</t>
  </si>
  <si>
    <t>English language as professional course</t>
  </si>
  <si>
    <t>Language of professional training (ukrainian, english )</t>
  </si>
  <si>
    <t>275, 273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</si>
</sst>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b/>
      <u val="single"/>
      <sz val="14"/>
      <name val="Arial"/>
      <family val="2"/>
    </font>
    <font>
      <u val="single"/>
      <sz val="10"/>
      <name val="Arial Cyr"/>
      <family val="0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11"/>
      <color indexed="10"/>
      <name val="Arial Cyr"/>
      <family val="0"/>
    </font>
    <font>
      <sz val="20"/>
      <color indexed="10"/>
      <name val="Arial"/>
      <family val="2"/>
    </font>
    <font>
      <sz val="2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sz val="11"/>
      <color rgb="FFFF0000"/>
      <name val="Arial Cyr"/>
      <family val="0"/>
    </font>
    <font>
      <sz val="20"/>
      <color rgb="FFFF0000"/>
      <name val="Arial"/>
      <family val="2"/>
    </font>
    <font>
      <sz val="21"/>
      <color rgb="FFFF0000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92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91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3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6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8" fillId="0" borderId="29" xfId="0" applyFont="1" applyBorder="1" applyAlignment="1" applyProtection="1">
      <alignment horizontal="center" textRotation="90" wrapText="1"/>
      <protection hidden="1"/>
    </xf>
    <xf numFmtId="0" fontId="50" fillId="0" borderId="30" xfId="0" applyFont="1" applyBorder="1" applyAlignment="1" applyProtection="1">
      <alignment horizontal="center" vertical="center"/>
      <protection hidden="1"/>
    </xf>
    <xf numFmtId="0" fontId="50" fillId="0" borderId="31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0" fillId="0" borderId="32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2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2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7" fillId="33" borderId="22" xfId="0" applyFont="1" applyFill="1" applyBorder="1" applyAlignment="1" applyProtection="1">
      <alignment/>
      <protection hidden="1"/>
    </xf>
    <xf numFmtId="0" fontId="51" fillId="33" borderId="0" xfId="0" applyFont="1" applyFill="1" applyAlignment="1">
      <alignment/>
    </xf>
    <xf numFmtId="0" fontId="63" fillId="33" borderId="22" xfId="0" applyFont="1" applyFill="1" applyBorder="1" applyAlignment="1" applyProtection="1">
      <alignment horizontal="left" vertical="center"/>
      <protection hidden="1"/>
    </xf>
    <xf numFmtId="49" fontId="63" fillId="33" borderId="22" xfId="0" applyNumberFormat="1" applyFont="1" applyFill="1" applyBorder="1" applyAlignment="1" applyProtection="1">
      <alignment horizontal="left" vertical="top" wrapText="1"/>
      <protection hidden="1"/>
    </xf>
    <xf numFmtId="0" fontId="58" fillId="0" borderId="0" xfId="0" applyFont="1" applyAlignment="1">
      <alignment horizontal="left" indent="2"/>
    </xf>
    <xf numFmtId="0" fontId="5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0" fillId="2" borderId="30" xfId="0" applyNumberFormat="1" applyFont="1" applyFill="1" applyBorder="1" applyAlignment="1" applyProtection="1">
      <alignment horizontal="center" vertical="center"/>
      <protection hidden="1"/>
    </xf>
    <xf numFmtId="191" fontId="50" fillId="2" borderId="39" xfId="0" applyNumberFormat="1" applyFont="1" applyFill="1" applyBorder="1" applyAlignment="1" applyProtection="1">
      <alignment horizontal="center" vertical="center"/>
      <protection hidden="1"/>
    </xf>
    <xf numFmtId="191" fontId="50" fillId="0" borderId="46" xfId="0" applyNumberFormat="1" applyFont="1" applyBorder="1" applyAlignment="1" applyProtection="1">
      <alignment horizontal="center" vertical="center"/>
      <protection locked="0"/>
    </xf>
    <xf numFmtId="191" fontId="50" fillId="0" borderId="30" xfId="0" applyNumberFormat="1" applyFont="1" applyBorder="1" applyAlignment="1" applyProtection="1">
      <alignment horizontal="center" vertical="center"/>
      <protection locked="0"/>
    </xf>
    <xf numFmtId="191" fontId="50" fillId="0" borderId="39" xfId="0" applyNumberFormat="1" applyFont="1" applyBorder="1" applyAlignment="1" applyProtection="1">
      <alignment horizontal="center" vertical="center"/>
      <protection locked="0"/>
    </xf>
    <xf numFmtId="191" fontId="50" fillId="2" borderId="47" xfId="0" applyNumberFormat="1" applyFont="1" applyFill="1" applyBorder="1" applyAlignment="1" applyProtection="1">
      <alignment horizontal="center" vertical="center"/>
      <protection hidden="1"/>
    </xf>
    <xf numFmtId="191" fontId="50" fillId="2" borderId="48" xfId="0" applyNumberFormat="1" applyFont="1" applyFill="1" applyBorder="1" applyAlignment="1" applyProtection="1">
      <alignment horizontal="center" vertical="center"/>
      <protection hidden="1"/>
    </xf>
    <xf numFmtId="191" fontId="50" fillId="0" borderId="49" xfId="0" applyNumberFormat="1" applyFont="1" applyBorder="1" applyAlignment="1" applyProtection="1">
      <alignment horizontal="center" vertical="center"/>
      <protection locked="0"/>
    </xf>
    <xf numFmtId="191" fontId="50" fillId="0" borderId="47" xfId="0" applyNumberFormat="1" applyFont="1" applyBorder="1" applyAlignment="1" applyProtection="1">
      <alignment horizontal="center" vertical="center"/>
      <protection locked="0"/>
    </xf>
    <xf numFmtId="191" fontId="50" fillId="0" borderId="48" xfId="0" applyNumberFormat="1" applyFont="1" applyBorder="1" applyAlignment="1" applyProtection="1">
      <alignment horizontal="center" vertical="center"/>
      <protection locked="0"/>
    </xf>
    <xf numFmtId="191" fontId="5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7" fillId="0" borderId="47" xfId="0" applyNumberFormat="1" applyFont="1" applyBorder="1" applyAlignment="1" applyProtection="1">
      <alignment horizontal="center" vertical="center" wrapText="1"/>
      <protection locked="0"/>
    </xf>
    <xf numFmtId="49" fontId="47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91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191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1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5" fillId="0" borderId="36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67" fillId="0" borderId="36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8" fillId="0" borderId="33" xfId="0" applyFont="1" applyBorder="1" applyAlignment="1" applyProtection="1">
      <alignment horizontal="center"/>
      <protection hidden="1"/>
    </xf>
    <xf numFmtId="0" fontId="68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8" fillId="0" borderId="39" xfId="0" applyFont="1" applyBorder="1" applyAlignment="1" applyProtection="1">
      <alignment horizontal="center" vertical="center" wrapText="1"/>
      <protection hidden="1"/>
    </xf>
    <xf numFmtId="0" fontId="69" fillId="0" borderId="39" xfId="0" applyNumberFormat="1" applyFont="1" applyBorder="1" applyAlignment="1" applyProtection="1">
      <alignment horizontal="right"/>
      <protection hidden="1"/>
    </xf>
    <xf numFmtId="0" fontId="70" fillId="36" borderId="22" xfId="0" applyNumberFormat="1" applyFont="1" applyFill="1" applyBorder="1" applyAlignment="1" applyProtection="1">
      <alignment horizontal="center"/>
      <protection hidden="1"/>
    </xf>
    <xf numFmtId="0" fontId="68" fillId="0" borderId="60" xfId="0" applyFont="1" applyBorder="1" applyAlignment="1" applyProtection="1">
      <alignment horizontal="right" vertical="center" wrapText="1"/>
      <protection hidden="1"/>
    </xf>
    <xf numFmtId="0" fontId="68" fillId="0" borderId="60" xfId="0" applyNumberFormat="1" applyFont="1" applyBorder="1" applyAlignment="1" applyProtection="1">
      <alignment horizontal="right"/>
      <protection hidden="1"/>
    </xf>
    <xf numFmtId="0" fontId="69" fillId="0" borderId="60" xfId="0" applyNumberFormat="1" applyFont="1" applyBorder="1" applyAlignment="1" applyProtection="1">
      <alignment horizontal="right"/>
      <protection hidden="1"/>
    </xf>
    <xf numFmtId="0" fontId="70" fillId="36" borderId="33" xfId="0" applyNumberFormat="1" applyFont="1" applyFill="1" applyBorder="1" applyAlignment="1" applyProtection="1">
      <alignment horizontal="center"/>
      <protection hidden="1"/>
    </xf>
    <xf numFmtId="0" fontId="70" fillId="36" borderId="14" xfId="0" applyNumberFormat="1" applyFont="1" applyFill="1" applyBorder="1" applyAlignment="1" applyProtection="1">
      <alignment horizontal="center"/>
      <protection hidden="1"/>
    </xf>
    <xf numFmtId="0" fontId="70" fillId="36" borderId="38" xfId="0" applyNumberFormat="1" applyFont="1" applyFill="1" applyBorder="1" applyAlignment="1" applyProtection="1">
      <alignment horizontal="center"/>
      <protection hidden="1"/>
    </xf>
    <xf numFmtId="0" fontId="70" fillId="36" borderId="54" xfId="0" applyNumberFormat="1" applyFont="1" applyFill="1" applyBorder="1" applyAlignment="1" applyProtection="1">
      <alignment horizontal="center"/>
      <protection hidden="1"/>
    </xf>
    <xf numFmtId="0" fontId="70" fillId="36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1" fillId="4" borderId="0" xfId="0" applyFont="1" applyFill="1" applyAlignment="1">
      <alignment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1" fillId="37" borderId="14" xfId="0" applyFont="1" applyFill="1" applyBorder="1" applyAlignment="1" applyProtection="1">
      <alignment vertical="top" shrinkToFit="1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0" xfId="0" applyNumberFormat="1" applyFont="1" applyBorder="1" applyAlignment="1" applyProtection="1">
      <alignment horizontal="left" vertical="top"/>
      <protection hidden="1"/>
    </xf>
    <xf numFmtId="1" fontId="5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47" fillId="0" borderId="30" xfId="0" applyFont="1" applyBorder="1" applyAlignment="1" applyProtection="1">
      <alignment horizontal="center" vertical="center"/>
      <protection locked="0"/>
    </xf>
    <xf numFmtId="49" fontId="63" fillId="0" borderId="47" xfId="0" applyNumberFormat="1" applyFont="1" applyBorder="1" applyAlignment="1" applyProtection="1">
      <alignment horizontal="left" vertical="top" wrapText="1"/>
      <protection locked="0"/>
    </xf>
    <xf numFmtId="49" fontId="63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8" fillId="4" borderId="61" xfId="0" applyNumberFormat="1" applyFont="1" applyFill="1" applyBorder="1" applyAlignment="1" applyProtection="1">
      <alignment horizontal="left" vertical="center"/>
      <protection locked="0"/>
    </xf>
    <xf numFmtId="49" fontId="47" fillId="4" borderId="61" xfId="0" applyNumberFormat="1" applyFont="1" applyFill="1" applyBorder="1" applyAlignment="1" applyProtection="1">
      <alignment horizontal="left" vertical="top" wrapText="1"/>
      <protection locked="0"/>
    </xf>
    <xf numFmtId="49" fontId="47" fillId="4" borderId="61" xfId="0" applyNumberFormat="1" applyFont="1" applyFill="1" applyBorder="1" applyAlignment="1" applyProtection="1">
      <alignment horizontal="center" vertical="center" wrapText="1"/>
      <protection locked="0"/>
    </xf>
    <xf numFmtId="191" fontId="50" fillId="4" borderId="61" xfId="0" applyNumberFormat="1" applyFont="1" applyFill="1" applyBorder="1" applyAlignment="1" applyProtection="1">
      <alignment horizontal="center" vertical="center"/>
      <protection hidden="1"/>
    </xf>
    <xf numFmtId="191" fontId="50" fillId="4" borderId="36" xfId="0" applyNumberFormat="1" applyFont="1" applyFill="1" applyBorder="1" applyAlignment="1" applyProtection="1">
      <alignment horizontal="center" vertical="center"/>
      <protection hidden="1"/>
    </xf>
    <xf numFmtId="191" fontId="50" fillId="4" borderId="18" xfId="0" applyNumberFormat="1" applyFont="1" applyFill="1" applyBorder="1" applyAlignment="1" applyProtection="1">
      <alignment horizontal="center" vertical="center"/>
      <protection locked="0"/>
    </xf>
    <xf numFmtId="191" fontId="50" fillId="4" borderId="61" xfId="0" applyNumberFormat="1" applyFont="1" applyFill="1" applyBorder="1" applyAlignment="1" applyProtection="1">
      <alignment horizontal="center" vertical="center"/>
      <protection locked="0"/>
    </xf>
    <xf numFmtId="191" fontId="50" fillId="4" borderId="36" xfId="0" applyNumberFormat="1" applyFont="1" applyFill="1" applyBorder="1" applyAlignment="1" applyProtection="1">
      <alignment horizontal="center" vertical="center"/>
      <protection locked="0"/>
    </xf>
    <xf numFmtId="191" fontId="50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 wrapText="1"/>
      <protection locked="0"/>
    </xf>
    <xf numFmtId="49" fontId="48" fillId="0" borderId="47" xfId="0" applyNumberFormat="1" applyFont="1" applyBorder="1" applyAlignment="1" applyProtection="1">
      <alignment horizontal="left" vertical="center"/>
      <protection locked="0"/>
    </xf>
    <xf numFmtId="49" fontId="63" fillId="33" borderId="22" xfId="0" applyNumberFormat="1" applyFont="1" applyFill="1" applyBorder="1" applyAlignment="1" applyProtection="1">
      <alignment horizontal="left" vertical="top"/>
      <protection hidden="1"/>
    </xf>
    <xf numFmtId="49" fontId="63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54" fillId="0" borderId="5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0" fillId="34" borderId="33" xfId="0" applyFont="1" applyFill="1" applyBorder="1" applyAlignment="1">
      <alignment/>
    </xf>
    <xf numFmtId="0" fontId="73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8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7" fillId="2" borderId="47" xfId="0" applyNumberFormat="1" applyFont="1" applyFill="1" applyBorder="1" applyAlignment="1" applyProtection="1">
      <alignment horizontal="center" vertical="center" wrapText="1"/>
      <protection locked="0"/>
    </xf>
    <xf numFmtId="191" fontId="50" fillId="0" borderId="47" xfId="0" applyNumberFormat="1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49" fontId="48" fillId="10" borderId="40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7" fillId="10" borderId="30" xfId="0" applyNumberFormat="1" applyFont="1" applyFill="1" applyBorder="1" applyAlignment="1" applyProtection="1">
      <alignment horizontal="center" vertical="center" wrapText="1"/>
      <protection locked="0"/>
    </xf>
    <xf numFmtId="191" fontId="50" fillId="0" borderId="54" xfId="0" applyNumberFormat="1" applyFont="1" applyFill="1" applyBorder="1" applyAlignment="1" applyProtection="1">
      <alignment horizontal="center" vertical="center"/>
      <protection hidden="1"/>
    </xf>
    <xf numFmtId="0" fontId="51" fillId="0" borderId="60" xfId="0" applyFont="1" applyBorder="1" applyAlignment="1">
      <alignment/>
    </xf>
    <xf numFmtId="191" fontId="5" fillId="10" borderId="30" xfId="0" applyNumberFormat="1" applyFont="1" applyFill="1" applyBorder="1" applyAlignment="1" applyProtection="1">
      <alignment horizontal="center" vertical="center"/>
      <protection hidden="1"/>
    </xf>
    <xf numFmtId="191" fontId="48" fillId="32" borderId="46" xfId="0" applyNumberFormat="1" applyFont="1" applyFill="1" applyBorder="1" applyAlignment="1" applyProtection="1">
      <alignment horizontal="center" vertical="center"/>
      <protection hidden="1"/>
    </xf>
    <xf numFmtId="191" fontId="48" fillId="32" borderId="30" xfId="0" applyNumberFormat="1" applyFont="1" applyFill="1" applyBorder="1" applyAlignment="1" applyProtection="1">
      <alignment horizontal="center" vertical="center"/>
      <protection hidden="1"/>
    </xf>
    <xf numFmtId="191" fontId="48" fillId="35" borderId="22" xfId="0" applyNumberFormat="1" applyFont="1" applyFill="1" applyBorder="1" applyAlignment="1" applyProtection="1">
      <alignment horizontal="center" vertical="center"/>
      <protection hidden="1"/>
    </xf>
    <xf numFmtId="49" fontId="47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7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 wrapText="1"/>
      <protection hidden="1" locked="0"/>
    </xf>
    <xf numFmtId="191" fontId="5" fillId="38" borderId="30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5" fillId="0" borderId="0" xfId="0" applyFont="1" applyAlignment="1" applyProtection="1">
      <alignment/>
      <protection locked="0"/>
    </xf>
    <xf numFmtId="0" fontId="75" fillId="0" borderId="0" xfId="0" applyFont="1" applyBorder="1" applyAlignment="1" applyProtection="1">
      <alignment horizontal="left" vertical="justify"/>
      <protection locked="0"/>
    </xf>
    <xf numFmtId="0" fontId="76" fillId="0" borderId="0" xfId="0" applyFont="1" applyAlignment="1" applyProtection="1">
      <alignment horizontal="left"/>
      <protection locked="0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50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63" xfId="0" applyFont="1" applyFill="1" applyBorder="1" applyAlignment="1" applyProtection="1">
      <alignment shrinkToFit="1"/>
      <protection hidden="1"/>
    </xf>
    <xf numFmtId="49" fontId="37" fillId="0" borderId="64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8" fillId="0" borderId="65" xfId="0" applyFont="1" applyBorder="1" applyAlignment="1">
      <alignment horizontal="center" vertical="center" wrapText="1"/>
    </xf>
    <xf numFmtId="0" fontId="78" fillId="0" borderId="29" xfId="0" applyFont="1" applyBorder="1" applyAlignment="1">
      <alignment vertical="center" wrapText="1"/>
    </xf>
    <xf numFmtId="0" fontId="78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" borderId="22" xfId="0" applyNumberFormat="1" applyFont="1" applyFill="1" applyBorder="1" applyAlignment="1" applyProtection="1">
      <alignment horizontal="center" vertical="center"/>
      <protection hidden="1"/>
    </xf>
    <xf numFmtId="191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7" fillId="2" borderId="22" xfId="0" applyFont="1" applyFill="1" applyBorder="1" applyAlignment="1" applyProtection="1">
      <alignment horizontal="center" vertical="center"/>
      <protection locked="0"/>
    </xf>
    <xf numFmtId="191" fontId="50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2" borderId="22" xfId="0" applyNumberFormat="1" applyFont="1" applyFill="1" applyBorder="1" applyAlignment="1" applyProtection="1">
      <alignment horizontal="left" vertical="top"/>
      <protection hidden="1" locked="0"/>
    </xf>
    <xf numFmtId="49" fontId="47" fillId="2" borderId="22" xfId="0" applyNumberFormat="1" applyFont="1" applyFill="1" applyBorder="1" applyAlignment="1" applyProtection="1">
      <alignment horizontal="left" vertical="top" wrapText="1"/>
      <protection hidden="1" locked="0"/>
    </xf>
    <xf numFmtId="191" fontId="48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3" xfId="0" applyNumberFormat="1" applyFont="1" applyFill="1" applyBorder="1" applyAlignment="1" applyProtection="1">
      <alignment horizontal="left" vertical="center" wrapText="1"/>
      <protection hidden="1"/>
    </xf>
    <xf numFmtId="191" fontId="11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2" fontId="53" fillId="10" borderId="4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3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0" fontId="61" fillId="1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191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61" fillId="0" borderId="61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1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191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30" xfId="0" applyFont="1" applyBorder="1" applyAlignment="1" applyProtection="1">
      <alignment vertical="center" wrapText="1"/>
      <protection locked="0"/>
    </xf>
    <xf numFmtId="0" fontId="47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4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9" fillId="0" borderId="54" xfId="0" applyNumberFormat="1" applyFont="1" applyBorder="1" applyAlignment="1" applyProtection="1">
      <alignment horizontal="center"/>
      <protection hidden="1"/>
    </xf>
    <xf numFmtId="0" fontId="70" fillId="36" borderId="69" xfId="0" applyNumberFormat="1" applyFont="1" applyFill="1" applyBorder="1" applyAlignment="1" applyProtection="1">
      <alignment horizontal="center"/>
      <protection hidden="1"/>
    </xf>
    <xf numFmtId="0" fontId="70" fillId="36" borderId="58" xfId="0" applyNumberFormat="1" applyFont="1" applyFill="1" applyBorder="1" applyAlignment="1" applyProtection="1">
      <alignment horizontal="center"/>
      <protection hidden="1"/>
    </xf>
    <xf numFmtId="0" fontId="48" fillId="0" borderId="30" xfId="0" applyFont="1" applyFill="1" applyBorder="1" applyAlignment="1" applyProtection="1">
      <alignment wrapText="1"/>
      <protection locked="0"/>
    </xf>
    <xf numFmtId="49" fontId="5" fillId="32" borderId="61" xfId="0" applyNumberFormat="1" applyFont="1" applyFill="1" applyBorder="1" applyAlignment="1" applyProtection="1">
      <alignment horizontal="left" vertical="top" wrapText="1"/>
      <protection hidden="1"/>
    </xf>
    <xf numFmtId="49" fontId="47" fillId="32" borderId="61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61" xfId="0" applyNumberFormat="1" applyFont="1" applyFill="1" applyBorder="1" applyAlignment="1" applyProtection="1">
      <alignment horizontal="center" vertical="center"/>
      <protection hidden="1" locked="0"/>
    </xf>
    <xf numFmtId="49" fontId="47" fillId="32" borderId="61" xfId="0" applyNumberFormat="1" applyFont="1" applyFill="1" applyBorder="1" applyAlignment="1" applyProtection="1">
      <alignment horizontal="center" vertical="center" wrapText="1"/>
      <protection hidden="1" locked="0"/>
    </xf>
    <xf numFmtId="191" fontId="48" fillId="32" borderId="18" xfId="0" applyNumberFormat="1" applyFont="1" applyFill="1" applyBorder="1" applyAlignment="1" applyProtection="1">
      <alignment horizontal="center" vertical="center"/>
      <protection hidden="1"/>
    </xf>
    <xf numFmtId="191" fontId="48" fillId="32" borderId="61" xfId="0" applyNumberFormat="1" applyFont="1" applyFill="1" applyBorder="1" applyAlignment="1" applyProtection="1">
      <alignment horizontal="center" vertical="center"/>
      <protection hidden="1"/>
    </xf>
    <xf numFmtId="0" fontId="48" fillId="0" borderId="61" xfId="0" applyFont="1" applyFill="1" applyBorder="1" applyAlignment="1" applyProtection="1">
      <alignment wrapText="1"/>
      <protection locked="0"/>
    </xf>
    <xf numFmtId="191" fontId="48" fillId="0" borderId="19" xfId="0" applyNumberFormat="1" applyFont="1" applyFill="1" applyBorder="1" applyAlignment="1" applyProtection="1">
      <alignment horizontal="center" vertical="center"/>
      <protection locked="0"/>
    </xf>
    <xf numFmtId="0" fontId="63" fillId="0" borderId="47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191" fontId="50" fillId="0" borderId="49" xfId="0" applyNumberFormat="1" applyFont="1" applyBorder="1" applyAlignment="1" applyProtection="1">
      <alignment horizontal="center" vertical="center"/>
      <protection/>
    </xf>
    <xf numFmtId="191" fontId="50" fillId="0" borderId="47" xfId="0" applyNumberFormat="1" applyFont="1" applyBorder="1" applyAlignment="1" applyProtection="1">
      <alignment horizontal="center" vertical="center"/>
      <protection/>
    </xf>
    <xf numFmtId="191" fontId="50" fillId="0" borderId="48" xfId="0" applyNumberFormat="1" applyFont="1" applyBorder="1" applyAlignment="1" applyProtection="1">
      <alignment horizontal="center" vertical="center"/>
      <protection/>
    </xf>
    <xf numFmtId="191" fontId="50" fillId="0" borderId="46" xfId="0" applyNumberFormat="1" applyFont="1" applyBorder="1" applyAlignment="1" applyProtection="1">
      <alignment horizontal="center" vertical="center"/>
      <protection/>
    </xf>
    <xf numFmtId="191" fontId="50" fillId="0" borderId="30" xfId="0" applyNumberFormat="1" applyFont="1" applyBorder="1" applyAlignment="1" applyProtection="1">
      <alignment horizontal="center" vertical="center"/>
      <protection/>
    </xf>
    <xf numFmtId="191" fontId="50" fillId="0" borderId="39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 wrapText="1"/>
      <protection/>
    </xf>
    <xf numFmtId="1" fontId="5" fillId="0" borderId="30" xfId="0" applyNumberFormat="1" applyFont="1" applyBorder="1" applyAlignment="1" applyProtection="1">
      <alignment horizontal="center" vertical="center" wrapText="1"/>
      <protection/>
    </xf>
    <xf numFmtId="0" fontId="121" fillId="34" borderId="33" xfId="0" applyFont="1" applyFill="1" applyBorder="1" applyAlignment="1">
      <alignment/>
    </xf>
    <xf numFmtId="0" fontId="122" fillId="34" borderId="33" xfId="0" applyFont="1" applyFill="1" applyBorder="1" applyAlignment="1">
      <alignment horizontal="center"/>
    </xf>
    <xf numFmtId="49" fontId="47" fillId="32" borderId="40" xfId="0" applyNumberFormat="1" applyFont="1" applyFill="1" applyBorder="1" applyAlignment="1" applyProtection="1">
      <alignment/>
      <protection hidden="1" locked="0"/>
    </xf>
    <xf numFmtId="49" fontId="47" fillId="32" borderId="18" xfId="0" applyNumberFormat="1" applyFont="1" applyFill="1" applyBorder="1" applyAlignment="1" applyProtection="1">
      <alignment/>
      <protection hidden="1" locked="0"/>
    </xf>
    <xf numFmtId="0" fontId="78" fillId="0" borderId="18" xfId="0" applyFont="1" applyBorder="1" applyAlignment="1">
      <alignment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2" xfId="0" applyFont="1" applyBorder="1" applyAlignment="1">
      <alignment vertical="center" wrapText="1"/>
    </xf>
    <xf numFmtId="0" fontId="78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191" fontId="48" fillId="0" borderId="49" xfId="0" applyNumberFormat="1" applyFont="1" applyBorder="1" applyAlignment="1" applyProtection="1">
      <alignment horizontal="center" vertical="center"/>
      <protection locked="0"/>
    </xf>
    <xf numFmtId="191" fontId="48" fillId="0" borderId="47" xfId="0" applyNumberFormat="1" applyFont="1" applyBorder="1" applyAlignment="1" applyProtection="1">
      <alignment horizontal="center" vertical="center"/>
      <protection locked="0"/>
    </xf>
    <xf numFmtId="191" fontId="48" fillId="0" borderId="46" xfId="0" applyNumberFormat="1" applyFont="1" applyBorder="1" applyAlignment="1" applyProtection="1">
      <alignment horizontal="center" vertical="center"/>
      <protection locked="0"/>
    </xf>
    <xf numFmtId="191" fontId="48" fillId="0" borderId="30" xfId="0" applyNumberFormat="1" applyFont="1" applyBorder="1" applyAlignment="1" applyProtection="1">
      <alignment horizontal="center" vertical="center"/>
      <protection locked="0"/>
    </xf>
    <xf numFmtId="191" fontId="48" fillId="39" borderId="30" xfId="0" applyNumberFormat="1" applyFont="1" applyFill="1" applyBorder="1" applyAlignment="1" applyProtection="1">
      <alignment horizontal="center" vertical="center"/>
      <protection locked="0"/>
    </xf>
    <xf numFmtId="191" fontId="48" fillId="0" borderId="39" xfId="0" applyNumberFormat="1" applyFont="1" applyBorder="1" applyAlignment="1" applyProtection="1">
      <alignment horizontal="center" vertical="center"/>
      <protection locked="0"/>
    </xf>
    <xf numFmtId="191" fontId="123" fillId="0" borderId="30" xfId="0" applyNumberFormat="1" applyFont="1" applyBorder="1" applyAlignment="1" applyProtection="1">
      <alignment horizontal="center" vertical="center"/>
      <protection locked="0"/>
    </xf>
    <xf numFmtId="191" fontId="48" fillId="39" borderId="46" xfId="0" applyNumberFormat="1" applyFont="1" applyFill="1" applyBorder="1" applyAlignment="1" applyProtection="1">
      <alignment horizontal="center" vertical="center"/>
      <protection locked="0"/>
    </xf>
    <xf numFmtId="191" fontId="48" fillId="39" borderId="39" xfId="0" applyNumberFormat="1" applyFont="1" applyFill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39" borderId="30" xfId="0" applyFont="1" applyFill="1" applyBorder="1" applyAlignment="1" applyProtection="1">
      <alignment horizontal="center" vertical="center"/>
      <protection locked="0"/>
    </xf>
    <xf numFmtId="49" fontId="48" fillId="0" borderId="47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49" fillId="0" borderId="70" xfId="0" applyFont="1" applyBorder="1" applyAlignment="1" applyProtection="1">
      <alignment vertical="center" wrapText="1"/>
      <protection locked="0"/>
    </xf>
    <xf numFmtId="0" fontId="49" fillId="0" borderId="71" xfId="0" applyFont="1" applyBorder="1" applyAlignment="1" applyProtection="1">
      <alignment vertical="center" wrapText="1"/>
      <protection locked="0"/>
    </xf>
    <xf numFmtId="0" fontId="5" fillId="39" borderId="30" xfId="0" applyFont="1" applyFill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0" fontId="82" fillId="0" borderId="47" xfId="0" applyFont="1" applyBorder="1" applyAlignment="1" applyProtection="1">
      <alignment vertical="center"/>
      <protection locked="0"/>
    </xf>
    <xf numFmtId="0" fontId="82" fillId="0" borderId="30" xfId="0" applyFont="1" applyBorder="1" applyAlignment="1" applyProtection="1">
      <alignment vertical="center"/>
      <protection locked="0"/>
    </xf>
    <xf numFmtId="49" fontId="82" fillId="0" borderId="47" xfId="0" applyNumberFormat="1" applyFont="1" applyBorder="1" applyAlignment="1" applyProtection="1">
      <alignment horizontal="left" vertical="top" wrapText="1"/>
      <protection locked="0"/>
    </xf>
    <xf numFmtId="49" fontId="82" fillId="0" borderId="30" xfId="0" applyNumberFormat="1" applyFont="1" applyBorder="1" applyAlignment="1" applyProtection="1">
      <alignment horizontal="left" vertical="top" wrapText="1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191" fontId="48" fillId="0" borderId="48" xfId="0" applyNumberFormat="1" applyFont="1" applyBorder="1" applyAlignment="1" applyProtection="1">
      <alignment horizontal="center" vertical="center"/>
      <protection locked="0"/>
    </xf>
    <xf numFmtId="0" fontId="82" fillId="0" borderId="53" xfId="0" applyNumberFormat="1" applyFont="1" applyBorder="1" applyAlignment="1" applyProtection="1">
      <alignment horizontal="left" vertical="center" wrapText="1" shrinkToFit="1"/>
      <protection hidden="1" locked="0"/>
    </xf>
    <xf numFmtId="0" fontId="49" fillId="0" borderId="72" xfId="0" applyFont="1" applyBorder="1" applyAlignment="1" applyProtection="1">
      <alignment vertical="center" wrapText="1"/>
      <protection locked="0"/>
    </xf>
    <xf numFmtId="0" fontId="49" fillId="0" borderId="73" xfId="0" applyFont="1" applyBorder="1" applyAlignment="1" applyProtection="1">
      <alignment vertical="center" wrapText="1"/>
      <protection locked="0"/>
    </xf>
    <xf numFmtId="0" fontId="49" fillId="39" borderId="30" xfId="0" applyFont="1" applyFill="1" applyBorder="1" applyAlignment="1" applyProtection="1">
      <alignment vertical="center" wrapText="1"/>
      <protection locked="0"/>
    </xf>
    <xf numFmtId="0" fontId="49" fillId="0" borderId="30" xfId="0" applyFont="1" applyBorder="1" applyAlignment="1" applyProtection="1">
      <alignment vertical="center" wrapText="1"/>
      <protection locked="0"/>
    </xf>
    <xf numFmtId="0" fontId="49" fillId="0" borderId="3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49" fontId="47" fillId="39" borderId="30" xfId="0" applyNumberFormat="1" applyFont="1" applyFill="1" applyBorder="1" applyAlignment="1" applyProtection="1">
      <alignment horizontal="left" vertical="top" wrapText="1"/>
      <protection locked="0"/>
    </xf>
    <xf numFmtId="191" fontId="50" fillId="0" borderId="30" xfId="0" applyNumberFormat="1" applyFont="1" applyFill="1" applyBorder="1" applyAlignment="1" applyProtection="1">
      <alignment horizontal="center" vertical="center"/>
      <protection locked="0"/>
    </xf>
    <xf numFmtId="191" fontId="124" fillId="0" borderId="30" xfId="0" applyNumberFormat="1" applyFont="1" applyBorder="1" applyAlignment="1" applyProtection="1">
      <alignment horizontal="center" vertical="center"/>
      <protection locked="0"/>
    </xf>
    <xf numFmtId="191" fontId="50" fillId="39" borderId="39" xfId="0" applyNumberFormat="1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2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7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0" fontId="0" fillId="0" borderId="59" xfId="0" applyBorder="1" applyAlignment="1">
      <alignment wrapText="1"/>
    </xf>
    <xf numFmtId="49" fontId="80" fillId="0" borderId="0" xfId="0" applyNumberFormat="1" applyFont="1" applyBorder="1" applyAlignment="1" applyProtection="1">
      <alignment horizontal="left"/>
      <protection locked="0"/>
    </xf>
    <xf numFmtId="49" fontId="81" fillId="0" borderId="0" xfId="0" applyNumberFormat="1" applyFont="1" applyBorder="1" applyAlignment="1" applyProtection="1">
      <alignment horizontal="left"/>
      <protection locked="0"/>
    </xf>
    <xf numFmtId="0" fontId="81" fillId="0" borderId="0" xfId="0" applyFont="1" applyAlignment="1">
      <alignment horizontal="left"/>
    </xf>
    <xf numFmtId="191" fontId="11" fillId="0" borderId="74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75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6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74" xfId="0" applyBorder="1" applyAlignment="1" applyProtection="1">
      <alignment horizontal="center" vertical="center" wrapText="1"/>
      <protection hidden="1"/>
    </xf>
    <xf numFmtId="0" fontId="0" fillId="0" borderId="7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65" xfId="0" applyBorder="1" applyAlignment="1">
      <alignment wrapText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1" fontId="9" fillId="35" borderId="22" xfId="0" applyNumberFormat="1" applyFont="1" applyFill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3" fillId="0" borderId="0" xfId="0" applyFont="1" applyAlignment="1" applyProtection="1">
      <alignment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11" fillId="0" borderId="77" xfId="0" applyFont="1" applyBorder="1" applyAlignment="1" applyProtection="1">
      <alignment horizontal="center" vertical="center" wrapText="1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8" fillId="0" borderId="78" xfId="0" applyNumberFormat="1" applyFont="1" applyBorder="1" applyAlignment="1" applyProtection="1">
      <alignment horizontal="left"/>
      <protection locked="0"/>
    </xf>
    <xf numFmtId="49" fontId="0" fillId="0" borderId="78" xfId="0" applyNumberFormat="1" applyBorder="1" applyAlignment="1" applyProtection="1">
      <alignment horizontal="left"/>
      <protection locked="0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center" vertical="center"/>
      <protection hidden="1"/>
    </xf>
    <xf numFmtId="0" fontId="11" fillId="0" borderId="77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12" fillId="0" borderId="77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68" fillId="0" borderId="59" xfId="0" applyFont="1" applyBorder="1" applyAlignment="1" applyProtection="1">
      <alignment horizontal="center" vertical="top"/>
      <protection hidden="1"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75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191" fontId="55" fillId="0" borderId="76" xfId="0" applyNumberFormat="1" applyFont="1" applyBorder="1" applyAlignment="1" applyProtection="1">
      <alignment horizontal="center" vertical="center"/>
      <protection hidden="1" locked="0"/>
    </xf>
    <xf numFmtId="191" fontId="55" fillId="0" borderId="77" xfId="0" applyNumberFormat="1" applyFont="1" applyBorder="1" applyAlignment="1" applyProtection="1">
      <alignment horizontal="center" vertical="center"/>
      <protection hidden="1" locked="0"/>
    </xf>
    <xf numFmtId="191" fontId="55" fillId="0" borderId="65" xfId="0" applyNumberFormat="1" applyFont="1" applyBorder="1" applyAlignment="1" applyProtection="1">
      <alignment horizontal="center" vertical="center"/>
      <protection hidden="1" locked="0"/>
    </xf>
    <xf numFmtId="49" fontId="10" fillId="0" borderId="74" xfId="0" applyNumberFormat="1" applyFont="1" applyBorder="1" applyAlignment="1" applyProtection="1">
      <alignment horizontal="left" vertical="center" wrapText="1"/>
      <protection locked="0"/>
    </xf>
    <xf numFmtId="49" fontId="10" fillId="0" borderId="7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5" xfId="0" applyBorder="1" applyAlignment="1">
      <alignment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75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5" xfId="0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6" fillId="0" borderId="33" xfId="0" applyFont="1" applyBorder="1" applyAlignment="1" applyProtection="1">
      <alignment horizontal="center" vertical="top"/>
      <protection hidden="1"/>
    </xf>
    <xf numFmtId="49" fontId="13" fillId="0" borderId="74" xfId="0" applyNumberFormat="1" applyFont="1" applyBorder="1" applyAlignment="1" applyProtection="1">
      <alignment horizontal="left" wrapText="1"/>
      <protection locked="0"/>
    </xf>
    <xf numFmtId="49" fontId="13" fillId="0" borderId="75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4" fillId="0" borderId="76" xfId="0" applyFont="1" applyBorder="1" applyAlignment="1" applyProtection="1">
      <alignment horizontal="left"/>
      <protection locked="0"/>
    </xf>
    <xf numFmtId="0" fontId="54" fillId="0" borderId="77" xfId="0" applyFont="1" applyBorder="1" applyAlignment="1" applyProtection="1">
      <alignment horizontal="left"/>
      <protection locked="0"/>
    </xf>
    <xf numFmtId="0" fontId="54" fillId="0" borderId="65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74" xfId="0" applyNumberFormat="1" applyFont="1" applyBorder="1" applyAlignment="1" applyProtection="1">
      <alignment horizontal="center" vertical="center"/>
      <protection hidden="1" locked="0"/>
    </xf>
    <xf numFmtId="1" fontId="11" fillId="0" borderId="75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3" fillId="0" borderId="74" xfId="0" applyNumberFormat="1" applyFont="1" applyBorder="1" applyAlignment="1" applyProtection="1">
      <alignment wrapText="1"/>
      <protection locked="0"/>
    </xf>
    <xf numFmtId="49" fontId="13" fillId="0" borderId="75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49" fontId="8" fillId="0" borderId="78" xfId="0" applyNumberFormat="1" applyFont="1" applyBorder="1" applyAlignment="1" applyProtection="1">
      <alignment horizontal="left" wrapText="1"/>
      <protection locked="0"/>
    </xf>
    <xf numFmtId="49" fontId="0" fillId="0" borderId="78" xfId="0" applyNumberFormat="1" applyFont="1" applyBorder="1" applyAlignment="1" applyProtection="1">
      <alignment wrapText="1"/>
      <protection locked="0"/>
    </xf>
    <xf numFmtId="0" fontId="66" fillId="0" borderId="56" xfId="0" applyFont="1" applyBorder="1" applyAlignment="1" applyProtection="1">
      <alignment horizontal="center" vertical="top"/>
      <protection hidden="1"/>
    </xf>
    <xf numFmtId="0" fontId="66" fillId="0" borderId="55" xfId="0" applyFont="1" applyBorder="1" applyAlignment="1" applyProtection="1">
      <alignment horizontal="center" vertical="top"/>
      <protection hidden="1"/>
    </xf>
    <xf numFmtId="0" fontId="66" fillId="0" borderId="56" xfId="0" applyFont="1" applyBorder="1" applyAlignment="1" applyProtection="1">
      <alignment horizontal="center"/>
      <protection hidden="1"/>
    </xf>
    <xf numFmtId="0" fontId="66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4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0" fillId="0" borderId="0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center" vertical="justify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9" fillId="0" borderId="0" xfId="0" applyFont="1" applyBorder="1" applyAlignment="1" applyProtection="1">
      <alignment wrapText="1"/>
      <protection locked="0"/>
    </xf>
    <xf numFmtId="0" fontId="48" fillId="0" borderId="44" xfId="0" applyFont="1" applyBorder="1" applyAlignment="1" applyProtection="1">
      <alignment horizontal="center" vertical="top"/>
      <protection hidden="1"/>
    </xf>
    <xf numFmtId="0" fontId="48" fillId="0" borderId="19" xfId="0" applyFont="1" applyBorder="1" applyAlignment="1" applyProtection="1">
      <alignment horizontal="center" vertical="top"/>
      <protection hidden="1"/>
    </xf>
    <xf numFmtId="191" fontId="50" fillId="32" borderId="44" xfId="0" applyNumberFormat="1" applyFont="1" applyFill="1" applyBorder="1" applyAlignment="1" applyProtection="1">
      <alignment horizontal="center" vertical="center"/>
      <protection hidden="1"/>
    </xf>
    <xf numFmtId="191" fontId="50" fillId="32" borderId="19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8" fillId="0" borderId="44" xfId="0" applyFont="1" applyBorder="1" applyAlignment="1" applyProtection="1">
      <alignment horizontal="center" vertical="center"/>
      <protection hidden="1"/>
    </xf>
    <xf numFmtId="0" fontId="48" fillId="0" borderId="45" xfId="0" applyFont="1" applyBorder="1" applyAlignment="1" applyProtection="1">
      <alignment horizontal="center" vertical="center"/>
      <protection hidden="1"/>
    </xf>
    <xf numFmtId="0" fontId="48" fillId="0" borderId="19" xfId="0" applyFont="1" applyBorder="1" applyAlignment="1" applyProtection="1">
      <alignment horizontal="center" vertical="center"/>
      <protection hidden="1"/>
    </xf>
    <xf numFmtId="1" fontId="50" fillId="0" borderId="44" xfId="0" applyNumberFormat="1" applyFont="1" applyBorder="1" applyAlignment="1" applyProtection="1">
      <alignment horizontal="center" vertical="center"/>
      <protection locked="0"/>
    </xf>
    <xf numFmtId="1" fontId="50" fillId="0" borderId="19" xfId="0" applyNumberFormat="1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vertical="center"/>
      <protection hidden="1"/>
    </xf>
    <xf numFmtId="0" fontId="50" fillId="0" borderId="60" xfId="0" applyFont="1" applyBorder="1" applyAlignment="1" applyProtection="1">
      <alignment vertical="center"/>
      <protection hidden="1"/>
    </xf>
    <xf numFmtId="0" fontId="50" fillId="0" borderId="46" xfId="0" applyFont="1" applyBorder="1" applyAlignment="1" applyProtection="1">
      <alignment vertical="center"/>
      <protection hidden="1"/>
    </xf>
    <xf numFmtId="0" fontId="50" fillId="0" borderId="37" xfId="0" applyFont="1" applyBorder="1" applyAlignment="1" applyProtection="1">
      <alignment vertical="center"/>
      <protection hidden="1"/>
    </xf>
    <xf numFmtId="0" fontId="50" fillId="0" borderId="79" xfId="0" applyFont="1" applyBorder="1" applyAlignment="1" applyProtection="1">
      <alignment vertical="center"/>
      <protection hidden="1"/>
    </xf>
    <xf numFmtId="0" fontId="50" fillId="0" borderId="80" xfId="0" applyFont="1" applyBorder="1" applyAlignment="1" applyProtection="1">
      <alignment vertical="center"/>
      <protection hidden="1"/>
    </xf>
    <xf numFmtId="49" fontId="49" fillId="33" borderId="44" xfId="0" applyNumberFormat="1" applyFont="1" applyFill="1" applyBorder="1" applyAlignment="1" applyProtection="1">
      <alignment horizontal="left" vertical="top"/>
      <protection hidden="1"/>
    </xf>
    <xf numFmtId="49" fontId="49" fillId="33" borderId="45" xfId="0" applyNumberFormat="1" applyFont="1" applyFill="1" applyBorder="1" applyAlignment="1" applyProtection="1">
      <alignment horizontal="left" vertical="top"/>
      <protection hidden="1"/>
    </xf>
    <xf numFmtId="49" fontId="49" fillId="33" borderId="19" xfId="0" applyNumberFormat="1" applyFont="1" applyFill="1" applyBorder="1" applyAlignment="1" applyProtection="1">
      <alignment horizontal="left" vertical="top"/>
      <protection hidden="1"/>
    </xf>
    <xf numFmtId="49" fontId="49" fillId="0" borderId="44" xfId="0" applyNumberFormat="1" applyFont="1" applyBorder="1" applyAlignment="1" applyProtection="1">
      <alignment horizontal="left" vertical="top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19" xfId="0" applyNumberFormat="1" applyFont="1" applyBorder="1" applyAlignment="1" applyProtection="1">
      <alignment horizontal="left" vertical="top"/>
      <protection hidden="1"/>
    </xf>
    <xf numFmtId="0" fontId="48" fillId="0" borderId="43" xfId="0" applyFont="1" applyBorder="1" applyAlignment="1" applyProtection="1">
      <alignment horizontal="center" textRotation="90"/>
      <protection hidden="1"/>
    </xf>
    <xf numFmtId="0" fontId="48" fillId="0" borderId="61" xfId="0" applyFont="1" applyBorder="1" applyAlignment="1" applyProtection="1">
      <alignment horizontal="center" textRotation="90"/>
      <protection hidden="1"/>
    </xf>
    <xf numFmtId="0" fontId="48" fillId="0" borderId="29" xfId="0" applyFont="1" applyBorder="1" applyAlignment="1" applyProtection="1">
      <alignment horizontal="center" textRotation="90"/>
      <protection hidden="1"/>
    </xf>
    <xf numFmtId="0" fontId="48" fillId="0" borderId="44" xfId="0" applyFont="1" applyBorder="1" applyAlignment="1" applyProtection="1">
      <alignment horizontal="center" vertical="center" wrapText="1"/>
      <protection hidden="1"/>
    </xf>
    <xf numFmtId="0" fontId="48" fillId="0" borderId="45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48" fillId="0" borderId="36" xfId="0" applyFont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center" vertical="top"/>
      <protection hidden="1"/>
    </xf>
    <xf numFmtId="0" fontId="48" fillId="0" borderId="18" xfId="0" applyFont="1" applyBorder="1" applyAlignment="1" applyProtection="1">
      <alignment horizontal="center" vertical="top"/>
      <protection hidden="1"/>
    </xf>
    <xf numFmtId="0" fontId="50" fillId="0" borderId="41" xfId="0" applyFont="1" applyBorder="1" applyAlignment="1" applyProtection="1">
      <alignment vertical="center"/>
      <protection hidden="1"/>
    </xf>
    <xf numFmtId="0" fontId="50" fillId="0" borderId="81" xfId="0" applyFont="1" applyBorder="1" applyAlignment="1" applyProtection="1">
      <alignment vertical="center"/>
      <protection hidden="1"/>
    </xf>
    <xf numFmtId="0" fontId="50" fillId="0" borderId="82" xfId="0" applyFont="1" applyBorder="1" applyAlignment="1" applyProtection="1">
      <alignment vertical="center"/>
      <protection hidden="1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50" fillId="0" borderId="44" xfId="0" applyFont="1" applyBorder="1" applyAlignment="1" applyProtection="1">
      <alignment horizontal="center" vertical="center"/>
      <protection hidden="1"/>
    </xf>
    <xf numFmtId="0" fontId="50" fillId="0" borderId="45" xfId="0" applyFont="1" applyBorder="1" applyAlignment="1" applyProtection="1">
      <alignment horizontal="center" vertical="center"/>
      <protection hidden="1"/>
    </xf>
    <xf numFmtId="0" fontId="50" fillId="0" borderId="19" xfId="0" applyFont="1" applyBorder="1" applyAlignment="1" applyProtection="1">
      <alignment horizontal="center" vertical="center"/>
      <protection hidden="1"/>
    </xf>
    <xf numFmtId="0" fontId="50" fillId="0" borderId="39" xfId="0" applyFont="1" applyBorder="1" applyAlignment="1" applyProtection="1">
      <alignment vertical="center" wrapText="1"/>
      <protection hidden="1"/>
    </xf>
    <xf numFmtId="0" fontId="50" fillId="0" borderId="60" xfId="0" applyFont="1" applyBorder="1" applyAlignment="1" applyProtection="1">
      <alignment vertical="center" wrapText="1"/>
      <protection hidden="1"/>
    </xf>
    <xf numFmtId="0" fontId="50" fillId="0" borderId="46" xfId="0" applyFont="1" applyBorder="1" applyAlignment="1" applyProtection="1">
      <alignment vertical="center" wrapText="1"/>
      <protection hidden="1"/>
    </xf>
    <xf numFmtId="1" fontId="50" fillId="33" borderId="44" xfId="0" applyNumberFormat="1" applyFont="1" applyFill="1" applyBorder="1" applyAlignment="1" applyProtection="1">
      <alignment horizontal="center"/>
      <protection hidden="1"/>
    </xf>
    <xf numFmtId="1" fontId="50" fillId="33" borderId="19" xfId="0" applyNumberFormat="1" applyFont="1" applyFill="1" applyBorder="1" applyAlignment="1" applyProtection="1">
      <alignment horizontal="center"/>
      <protection hidden="1"/>
    </xf>
    <xf numFmtId="0" fontId="48" fillId="0" borderId="43" xfId="0" applyFont="1" applyBorder="1" applyAlignment="1" applyProtection="1">
      <alignment horizontal="center" vertical="center" textRotation="90"/>
      <protection hidden="1"/>
    </xf>
    <xf numFmtId="0" fontId="48" fillId="0" borderId="61" xfId="0" applyFont="1" applyBorder="1" applyAlignment="1" applyProtection="1">
      <alignment horizontal="center"/>
      <protection hidden="1"/>
    </xf>
    <xf numFmtId="0" fontId="48" fillId="0" borderId="29" xfId="0" applyFont="1" applyBorder="1" applyAlignment="1" applyProtection="1">
      <alignment horizontal="center"/>
      <protection hidden="1"/>
    </xf>
    <xf numFmtId="0" fontId="48" fillId="0" borderId="43" xfId="0" applyFont="1" applyBorder="1" applyAlignment="1" applyProtection="1">
      <alignment horizontal="center" vertical="center"/>
      <protection hidden="1"/>
    </xf>
    <xf numFmtId="0" fontId="48" fillId="0" borderId="61" xfId="0" applyFont="1" applyBorder="1" applyAlignment="1" applyProtection="1">
      <alignment horizontal="center" vertical="center"/>
      <protection hidden="1"/>
    </xf>
    <xf numFmtId="0" fontId="48" fillId="0" borderId="29" xfId="0" applyFont="1" applyBorder="1" applyAlignment="1" applyProtection="1">
      <alignment horizontal="center" vertical="center"/>
      <protection hidden="1"/>
    </xf>
    <xf numFmtId="0" fontId="48" fillId="0" borderId="75" xfId="0" applyFont="1" applyBorder="1" applyAlignment="1" applyProtection="1">
      <alignment horizontal="center" textRotation="90"/>
      <protection hidden="1"/>
    </xf>
    <xf numFmtId="0" fontId="48" fillId="0" borderId="0" xfId="0" applyFont="1" applyAlignment="1" applyProtection="1">
      <alignment horizontal="center" textRotation="90"/>
      <protection hidden="1"/>
    </xf>
    <xf numFmtId="0" fontId="48" fillId="0" borderId="77" xfId="0" applyFont="1" applyBorder="1" applyAlignment="1" applyProtection="1">
      <alignment horizontal="center" textRotation="90"/>
      <protection hidden="1"/>
    </xf>
    <xf numFmtId="0" fontId="48" fillId="0" borderId="74" xfId="0" applyFont="1" applyBorder="1" applyAlignment="1" applyProtection="1">
      <alignment horizontal="center" vertical="center"/>
      <protection hidden="1"/>
    </xf>
    <xf numFmtId="0" fontId="48" fillId="0" borderId="75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76" xfId="0" applyFont="1" applyBorder="1" applyAlignment="1" applyProtection="1">
      <alignment horizontal="center" vertical="center"/>
      <protection hidden="1"/>
    </xf>
    <xf numFmtId="0" fontId="48" fillId="0" borderId="77" xfId="0" applyFont="1" applyBorder="1" applyAlignment="1" applyProtection="1">
      <alignment horizontal="center" vertical="center"/>
      <protection hidden="1"/>
    </xf>
    <xf numFmtId="0" fontId="48" fillId="0" borderId="65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9" fillId="0" borderId="44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wrapText="1"/>
    </xf>
    <xf numFmtId="0" fontId="11" fillId="0" borderId="77" xfId="0" applyNumberFormat="1" applyFont="1" applyBorder="1" applyAlignment="1" applyProtection="1">
      <alignment horizontal="left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83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9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81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0;&#1041;\&#1053;&#1040;&#1042;&#1063;%20&#1055;&#1051;&#1040;&#1053;&#1048;\&#1053;&#1040;&#1042;&#1063;%20&#1055;&#1051;&#1040;&#1053;&#1048;%202020\&#1044;&#1077;&#1085;&#1085;&#1072;\&#1041;&#1072;&#1082;&#1072;&#1083;&#1072;&#1074;&#1088;&#1080;%202020\&#1060;&#1086;&#1088;&#1084;&#1080;%20&#1073;&#1072;&#1082;\&#1060;&#1086;&#1088;&#1084;&#1080;%20&#1073;&#1072;&#1082;%202020-&#1085;&#1086;&#1074;\&#1056;&#1072;&#1089;&#1089;&#1099;&#1083;&#1082;&#1072;%20&#1084;4\&#1053;&#1055;%20&#1073;&#1072;&#1082;%202020%20&#1092;&#1086;&#1088;&#1084;&#1072;%20-3&#1084;2-&#1057;&#104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"/>
      <sheetName val="Освітні програми"/>
      <sheetName val="Основні дані"/>
      <sheetName val="Титул"/>
      <sheetName val="План НП"/>
      <sheetName val="Дисц ВВ"/>
      <sheetName val="Зміст"/>
      <sheetName val="Інструкція"/>
    </sheetNames>
    <sheetDataSet>
      <sheetData sheetId="2">
        <row r="1">
          <cell r="B1" t="str">
            <v>СГТ-420</v>
          </cell>
        </row>
      </sheetData>
      <sheetData sheetId="3">
        <row r="19">
          <cell r="BC19">
            <v>16</v>
          </cell>
          <cell r="BD19">
            <v>16</v>
          </cell>
          <cell r="BE19">
            <v>16</v>
          </cell>
          <cell r="BF19">
            <v>16</v>
          </cell>
          <cell r="BG19">
            <v>12</v>
          </cell>
          <cell r="BH19">
            <v>16</v>
          </cell>
          <cell r="BI19">
            <v>16</v>
          </cell>
          <cell r="BJ1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69.125" style="0" customWidth="1"/>
    <col min="4" max="4" width="6.875" style="433" customWidth="1"/>
  </cols>
  <sheetData>
    <row r="1" ht="35.25" customHeight="1"/>
    <row r="2" spans="3:4" ht="14.25">
      <c r="C2" s="434"/>
      <c r="D2" s="435"/>
    </row>
    <row r="3" spans="1:4" ht="12.75" customHeight="1">
      <c r="A3" s="643" t="s">
        <v>74</v>
      </c>
      <c r="B3" s="648" t="s">
        <v>75</v>
      </c>
      <c r="C3" s="642" t="s">
        <v>7</v>
      </c>
      <c r="D3" s="644" t="s">
        <v>76</v>
      </c>
    </row>
    <row r="4" spans="1:4" ht="12.75">
      <c r="A4" s="647"/>
      <c r="B4" s="649"/>
      <c r="C4" s="643"/>
      <c r="D4" s="645"/>
    </row>
    <row r="5" spans="1:4" ht="14.25" customHeight="1">
      <c r="A5" s="638" t="s">
        <v>61</v>
      </c>
      <c r="B5" s="638">
        <v>120</v>
      </c>
      <c r="C5" s="436" t="s">
        <v>370</v>
      </c>
      <c r="D5" s="437">
        <v>121</v>
      </c>
    </row>
    <row r="6" spans="1:4" ht="14.25" customHeight="1">
      <c r="A6" s="639"/>
      <c r="B6" s="639"/>
      <c r="C6" s="436" t="s">
        <v>371</v>
      </c>
      <c r="D6" s="437">
        <v>122</v>
      </c>
    </row>
    <row r="7" spans="1:4" ht="14.25" customHeight="1">
      <c r="A7" s="639"/>
      <c r="B7" s="639"/>
      <c r="C7" s="436" t="s">
        <v>372</v>
      </c>
      <c r="D7" s="437">
        <v>123</v>
      </c>
    </row>
    <row r="8" spans="1:4" ht="14.25" customHeight="1">
      <c r="A8" s="639"/>
      <c r="B8" s="639"/>
      <c r="C8" s="436" t="s">
        <v>373</v>
      </c>
      <c r="D8" s="437">
        <v>124</v>
      </c>
    </row>
    <row r="9" spans="1:4" ht="14.25" customHeight="1">
      <c r="A9" s="639"/>
      <c r="B9" s="639"/>
      <c r="C9" s="436" t="s">
        <v>374</v>
      </c>
      <c r="D9" s="437">
        <v>125</v>
      </c>
    </row>
    <row r="10" spans="1:4" ht="14.25" customHeight="1">
      <c r="A10" s="639"/>
      <c r="B10" s="639"/>
      <c r="C10" s="436" t="s">
        <v>375</v>
      </c>
      <c r="D10" s="437">
        <v>126</v>
      </c>
    </row>
    <row r="11" spans="1:4" ht="14.25" customHeight="1">
      <c r="A11" s="639"/>
      <c r="B11" s="639"/>
      <c r="C11" s="436" t="s">
        <v>376</v>
      </c>
      <c r="D11" s="437">
        <v>127</v>
      </c>
    </row>
    <row r="12" spans="1:4" ht="14.25" customHeight="1">
      <c r="A12" s="639"/>
      <c r="B12" s="639"/>
      <c r="C12" s="436" t="s">
        <v>377</v>
      </c>
      <c r="D12" s="437">
        <v>128</v>
      </c>
    </row>
    <row r="13" spans="1:4" ht="14.25" customHeight="1">
      <c r="A13" s="639"/>
      <c r="B13" s="639"/>
      <c r="C13" s="436" t="s">
        <v>378</v>
      </c>
      <c r="D13" s="437">
        <v>129</v>
      </c>
    </row>
    <row r="14" spans="1:4" ht="14.25" customHeight="1">
      <c r="A14" s="639"/>
      <c r="B14" s="639"/>
      <c r="C14" s="436" t="s">
        <v>379</v>
      </c>
      <c r="D14" s="437">
        <v>130</v>
      </c>
    </row>
    <row r="15" spans="1:4" ht="14.25" customHeight="1">
      <c r="A15" s="639"/>
      <c r="B15" s="639"/>
      <c r="C15" s="436" t="s">
        <v>380</v>
      </c>
      <c r="D15" s="437">
        <v>131</v>
      </c>
    </row>
    <row r="16" spans="1:4" ht="14.25" customHeight="1">
      <c r="A16" s="639"/>
      <c r="B16" s="639"/>
      <c r="C16" s="436" t="s">
        <v>381</v>
      </c>
      <c r="D16" s="437">
        <v>132</v>
      </c>
    </row>
    <row r="17" spans="1:4" ht="14.25" customHeight="1">
      <c r="A17" s="639"/>
      <c r="B17" s="639"/>
      <c r="C17" s="436" t="s">
        <v>382</v>
      </c>
      <c r="D17" s="437">
        <v>133</v>
      </c>
    </row>
    <row r="18" spans="1:4" ht="14.25" customHeight="1">
      <c r="A18" s="639"/>
      <c r="B18" s="639"/>
      <c r="C18" s="436" t="s">
        <v>383</v>
      </c>
      <c r="D18" s="437">
        <v>134</v>
      </c>
    </row>
    <row r="19" spans="1:4" ht="14.25" customHeight="1">
      <c r="A19" s="639"/>
      <c r="B19" s="639"/>
      <c r="C19" s="436" t="s">
        <v>384</v>
      </c>
      <c r="D19" s="437">
        <v>135</v>
      </c>
    </row>
    <row r="20" spans="1:4" ht="14.25" customHeight="1">
      <c r="A20" s="639"/>
      <c r="B20" s="639"/>
      <c r="C20" s="436" t="s">
        <v>385</v>
      </c>
      <c r="D20" s="437">
        <v>136</v>
      </c>
    </row>
    <row r="21" spans="1:4" ht="14.25" customHeight="1">
      <c r="A21" s="640"/>
      <c r="B21" s="640"/>
      <c r="C21" s="436" t="s">
        <v>386</v>
      </c>
      <c r="D21" s="437">
        <v>137</v>
      </c>
    </row>
    <row r="22" spans="1:4" ht="14.25" customHeight="1">
      <c r="A22" s="638" t="s">
        <v>77</v>
      </c>
      <c r="B22" s="638">
        <v>140</v>
      </c>
      <c r="C22" s="582" t="s">
        <v>387</v>
      </c>
      <c r="D22" s="583">
        <v>141</v>
      </c>
    </row>
    <row r="23" spans="1:4" ht="14.25">
      <c r="A23" s="646"/>
      <c r="B23" s="646"/>
      <c r="C23" s="436" t="s">
        <v>388</v>
      </c>
      <c r="D23" s="437">
        <v>142</v>
      </c>
    </row>
    <row r="24" spans="1:4" ht="14.25">
      <c r="A24" s="646"/>
      <c r="B24" s="646"/>
      <c r="C24" s="436" t="s">
        <v>389</v>
      </c>
      <c r="D24" s="437">
        <v>143</v>
      </c>
    </row>
    <row r="25" spans="1:4" ht="14.25">
      <c r="A25" s="646"/>
      <c r="B25" s="646"/>
      <c r="C25" s="436" t="s">
        <v>390</v>
      </c>
      <c r="D25" s="437">
        <v>144</v>
      </c>
    </row>
    <row r="26" spans="1:4" ht="14.25">
      <c r="A26" s="646"/>
      <c r="B26" s="646"/>
      <c r="C26" s="436" t="s">
        <v>391</v>
      </c>
      <c r="D26" s="437">
        <v>145</v>
      </c>
    </row>
    <row r="27" spans="1:4" ht="14.25">
      <c r="A27" s="646"/>
      <c r="B27" s="646"/>
      <c r="C27" s="436" t="s">
        <v>392</v>
      </c>
      <c r="D27" s="437">
        <v>146</v>
      </c>
    </row>
    <row r="28" spans="1:4" ht="14.25">
      <c r="A28" s="646"/>
      <c r="B28" s="646"/>
      <c r="C28" s="436" t="s">
        <v>393</v>
      </c>
      <c r="D28" s="437">
        <v>147</v>
      </c>
    </row>
    <row r="29" spans="1:4" ht="14.25">
      <c r="A29" s="646"/>
      <c r="B29" s="646"/>
      <c r="C29" s="582" t="s">
        <v>394</v>
      </c>
      <c r="D29" s="583">
        <v>148</v>
      </c>
    </row>
    <row r="30" spans="1:4" ht="14.25">
      <c r="A30" s="646"/>
      <c r="B30" s="646"/>
      <c r="C30" s="436" t="s">
        <v>395</v>
      </c>
      <c r="D30" s="437">
        <v>149</v>
      </c>
    </row>
    <row r="31" spans="1:4" ht="14.25">
      <c r="A31" s="646"/>
      <c r="B31" s="646"/>
      <c r="C31" s="436" t="s">
        <v>396</v>
      </c>
      <c r="D31" s="437">
        <v>150</v>
      </c>
    </row>
    <row r="32" spans="1:4" ht="14.25">
      <c r="A32" s="646"/>
      <c r="B32" s="646"/>
      <c r="C32" s="436" t="s">
        <v>397</v>
      </c>
      <c r="D32" s="437">
        <v>151</v>
      </c>
    </row>
    <row r="33" spans="1:4" ht="14.25">
      <c r="A33" s="646"/>
      <c r="B33" s="646"/>
      <c r="C33" s="436" t="s">
        <v>398</v>
      </c>
      <c r="D33" s="437">
        <v>152</v>
      </c>
    </row>
    <row r="34" spans="1:4" ht="14.25">
      <c r="A34" s="646"/>
      <c r="B34" s="646"/>
      <c r="C34" s="436" t="s">
        <v>399</v>
      </c>
      <c r="D34" s="437">
        <v>153</v>
      </c>
    </row>
    <row r="35" spans="1:4" ht="14.25">
      <c r="A35" s="637"/>
      <c r="B35" s="637"/>
      <c r="C35" s="436" t="s">
        <v>400</v>
      </c>
      <c r="D35" s="437">
        <v>154</v>
      </c>
    </row>
    <row r="36" spans="1:4" ht="14.25" customHeight="1">
      <c r="A36" s="631" t="s">
        <v>78</v>
      </c>
      <c r="B36" s="631">
        <v>160</v>
      </c>
      <c r="C36" s="436" t="s">
        <v>401</v>
      </c>
      <c r="D36" s="437">
        <v>161</v>
      </c>
    </row>
    <row r="37" spans="1:4" ht="14.25" customHeight="1">
      <c r="A37" s="636"/>
      <c r="B37" s="636"/>
      <c r="C37" s="436" t="s">
        <v>402</v>
      </c>
      <c r="D37" s="437">
        <v>162</v>
      </c>
    </row>
    <row r="38" spans="1:4" ht="14.25" customHeight="1">
      <c r="A38" s="636"/>
      <c r="B38" s="636"/>
      <c r="C38" s="436" t="s">
        <v>403</v>
      </c>
      <c r="D38" s="437">
        <v>163</v>
      </c>
    </row>
    <row r="39" spans="1:4" ht="14.25" customHeight="1">
      <c r="A39" s="636"/>
      <c r="B39" s="636"/>
      <c r="C39" s="436" t="s">
        <v>404</v>
      </c>
      <c r="D39" s="437">
        <v>164</v>
      </c>
    </row>
    <row r="40" spans="1:4" ht="14.25" customHeight="1">
      <c r="A40" s="636"/>
      <c r="B40" s="636"/>
      <c r="C40" s="436" t="s">
        <v>405</v>
      </c>
      <c r="D40" s="437">
        <v>165</v>
      </c>
    </row>
    <row r="41" spans="1:4" ht="14.25" customHeight="1">
      <c r="A41" s="636"/>
      <c r="B41" s="636"/>
      <c r="C41" s="436" t="s">
        <v>406</v>
      </c>
      <c r="D41" s="437">
        <v>166</v>
      </c>
    </row>
    <row r="42" spans="1:4" ht="14.25" customHeight="1">
      <c r="A42" s="636"/>
      <c r="B42" s="636"/>
      <c r="C42" s="436" t="s">
        <v>407</v>
      </c>
      <c r="D42" s="437">
        <v>167</v>
      </c>
    </row>
    <row r="43" spans="1:4" ht="14.25" customHeight="1">
      <c r="A43" s="636"/>
      <c r="B43" s="636"/>
      <c r="C43" s="436" t="s">
        <v>408</v>
      </c>
      <c r="D43" s="437">
        <v>168</v>
      </c>
    </row>
    <row r="44" spans="1:4" ht="14.25" customHeight="1">
      <c r="A44" s="636"/>
      <c r="B44" s="636"/>
      <c r="C44" s="436" t="s">
        <v>409</v>
      </c>
      <c r="D44" s="437">
        <v>169</v>
      </c>
    </row>
    <row r="45" spans="1:4" ht="14.25" customHeight="1">
      <c r="A45" s="641"/>
      <c r="B45" s="641"/>
      <c r="C45" s="436" t="s">
        <v>410</v>
      </c>
      <c r="D45" s="437">
        <v>170</v>
      </c>
    </row>
    <row r="46" spans="1:4" ht="14.25" customHeight="1">
      <c r="A46" s="631" t="s">
        <v>79</v>
      </c>
      <c r="B46" s="631">
        <v>180</v>
      </c>
      <c r="C46" s="436" t="s">
        <v>411</v>
      </c>
      <c r="D46" s="437">
        <v>181</v>
      </c>
    </row>
    <row r="47" spans="1:4" ht="14.25" customHeight="1">
      <c r="A47" s="636"/>
      <c r="B47" s="636"/>
      <c r="C47" s="436" t="s">
        <v>412</v>
      </c>
      <c r="D47" s="437">
        <v>182</v>
      </c>
    </row>
    <row r="48" spans="1:4" ht="14.25" customHeight="1">
      <c r="A48" s="636"/>
      <c r="B48" s="636"/>
      <c r="C48" s="436" t="s">
        <v>413</v>
      </c>
      <c r="D48" s="437">
        <v>183</v>
      </c>
    </row>
    <row r="49" spans="1:4" ht="14.25" customHeight="1">
      <c r="A49" s="636"/>
      <c r="B49" s="636"/>
      <c r="C49" s="436" t="s">
        <v>414</v>
      </c>
      <c r="D49" s="437">
        <v>184</v>
      </c>
    </row>
    <row r="50" spans="1:4" ht="14.25" customHeight="1">
      <c r="A50" s="636"/>
      <c r="B50" s="636"/>
      <c r="C50" s="436" t="s">
        <v>415</v>
      </c>
      <c r="D50" s="437">
        <v>186</v>
      </c>
    </row>
    <row r="51" spans="1:4" ht="14.25" customHeight="1">
      <c r="A51" s="636"/>
      <c r="B51" s="636"/>
      <c r="C51" s="436" t="s">
        <v>416</v>
      </c>
      <c r="D51" s="437">
        <v>187</v>
      </c>
    </row>
    <row r="52" spans="1:4" ht="14.25" customHeight="1">
      <c r="A52" s="636"/>
      <c r="B52" s="636"/>
      <c r="C52" s="436" t="s">
        <v>417</v>
      </c>
      <c r="D52" s="437">
        <v>188</v>
      </c>
    </row>
    <row r="53" spans="1:4" ht="14.25" customHeight="1">
      <c r="A53" s="636"/>
      <c r="B53" s="636"/>
      <c r="C53" s="436" t="s">
        <v>418</v>
      </c>
      <c r="D53" s="437">
        <v>189</v>
      </c>
    </row>
    <row r="54" spans="1:4" ht="14.25" customHeight="1">
      <c r="A54" s="636"/>
      <c r="B54" s="636"/>
      <c r="C54" s="436" t="s">
        <v>419</v>
      </c>
      <c r="D54" s="437">
        <v>190</v>
      </c>
    </row>
    <row r="55" spans="1:4" ht="14.25" customHeight="1">
      <c r="A55" s="636"/>
      <c r="B55" s="636"/>
      <c r="C55" s="436" t="s">
        <v>420</v>
      </c>
      <c r="D55" s="437">
        <v>191</v>
      </c>
    </row>
    <row r="56" spans="1:4" ht="14.25" customHeight="1">
      <c r="A56" s="636"/>
      <c r="B56" s="636"/>
      <c r="C56" s="436" t="s">
        <v>421</v>
      </c>
      <c r="D56" s="437">
        <v>192</v>
      </c>
    </row>
    <row r="57" spans="1:4" ht="14.25" customHeight="1">
      <c r="A57" s="636"/>
      <c r="B57" s="636"/>
      <c r="C57" s="436" t="s">
        <v>422</v>
      </c>
      <c r="D57" s="437">
        <v>193</v>
      </c>
    </row>
    <row r="58" spans="1:4" ht="14.25" customHeight="1">
      <c r="A58" s="641"/>
      <c r="B58" s="641"/>
      <c r="C58" s="436" t="s">
        <v>423</v>
      </c>
      <c r="D58" s="437">
        <v>194</v>
      </c>
    </row>
    <row r="59" spans="1:4" ht="14.25" customHeight="1">
      <c r="A59" s="631" t="s">
        <v>80</v>
      </c>
      <c r="B59" s="631">
        <v>200</v>
      </c>
      <c r="C59" s="436" t="s">
        <v>424</v>
      </c>
      <c r="D59" s="437">
        <v>201</v>
      </c>
    </row>
    <row r="60" spans="1:4" ht="14.25" customHeight="1">
      <c r="A60" s="632"/>
      <c r="B60" s="632"/>
      <c r="C60" s="436" t="s">
        <v>425</v>
      </c>
      <c r="D60" s="437">
        <v>202</v>
      </c>
    </row>
    <row r="61" spans="1:4" ht="14.25" customHeight="1">
      <c r="A61" s="632"/>
      <c r="B61" s="632"/>
      <c r="C61" s="436" t="s">
        <v>426</v>
      </c>
      <c r="D61" s="437">
        <v>203</v>
      </c>
    </row>
    <row r="62" spans="1:4" ht="14.25" customHeight="1">
      <c r="A62" s="632"/>
      <c r="B62" s="632"/>
      <c r="C62" s="436" t="s">
        <v>427</v>
      </c>
      <c r="D62" s="437">
        <v>204</v>
      </c>
    </row>
    <row r="63" spans="1:4" ht="14.25" customHeight="1">
      <c r="A63" s="632"/>
      <c r="B63" s="632"/>
      <c r="C63" s="436" t="s">
        <v>428</v>
      </c>
      <c r="D63" s="437">
        <v>205</v>
      </c>
    </row>
    <row r="64" spans="1:4" ht="14.25" customHeight="1">
      <c r="A64" s="632"/>
      <c r="B64" s="632"/>
      <c r="C64" s="582" t="s">
        <v>429</v>
      </c>
      <c r="D64" s="583">
        <v>206</v>
      </c>
    </row>
    <row r="65" spans="1:4" ht="14.25" customHeight="1">
      <c r="A65" s="632"/>
      <c r="B65" s="632"/>
      <c r="C65" s="436" t="s">
        <v>430</v>
      </c>
      <c r="D65" s="437">
        <v>207</v>
      </c>
    </row>
    <row r="66" spans="1:4" ht="14.25" customHeight="1">
      <c r="A66" s="632"/>
      <c r="B66" s="632"/>
      <c r="C66" s="436" t="s">
        <v>431</v>
      </c>
      <c r="D66" s="437">
        <v>208</v>
      </c>
    </row>
    <row r="67" spans="1:4" ht="14.25" customHeight="1">
      <c r="A67" s="633"/>
      <c r="B67" s="633"/>
      <c r="C67" s="436" t="s">
        <v>432</v>
      </c>
      <c r="D67" s="437">
        <v>209</v>
      </c>
    </row>
    <row r="68" spans="1:4" ht="14.25" customHeight="1">
      <c r="A68" s="631" t="s">
        <v>81</v>
      </c>
      <c r="B68" s="631">
        <v>270</v>
      </c>
      <c r="C68" s="436" t="s">
        <v>433</v>
      </c>
      <c r="D68" s="437">
        <v>271</v>
      </c>
    </row>
    <row r="69" spans="1:4" ht="14.25" customHeight="1">
      <c r="A69" s="634"/>
      <c r="B69" s="634"/>
      <c r="C69" s="436" t="s">
        <v>434</v>
      </c>
      <c r="D69" s="437">
        <v>272</v>
      </c>
    </row>
    <row r="70" spans="1:4" ht="14.25" customHeight="1">
      <c r="A70" s="634"/>
      <c r="B70" s="634"/>
      <c r="C70" s="582" t="s">
        <v>435</v>
      </c>
      <c r="D70" s="583">
        <v>273</v>
      </c>
    </row>
    <row r="71" spans="1:4" ht="14.25" customHeight="1">
      <c r="A71" s="634"/>
      <c r="B71" s="634"/>
      <c r="C71" s="436" t="s">
        <v>436</v>
      </c>
      <c r="D71" s="437">
        <v>274</v>
      </c>
    </row>
    <row r="72" spans="1:4" ht="14.25" customHeight="1">
      <c r="A72" s="635"/>
      <c r="B72" s="635"/>
      <c r="C72" s="436" t="s">
        <v>437</v>
      </c>
      <c r="D72" s="437">
        <v>275</v>
      </c>
    </row>
    <row r="73" spans="1:4" ht="14.25" customHeight="1">
      <c r="A73" s="631" t="s">
        <v>82</v>
      </c>
      <c r="B73" s="631">
        <v>300</v>
      </c>
      <c r="C73" s="436" t="s">
        <v>438</v>
      </c>
      <c r="D73" s="437">
        <v>301</v>
      </c>
    </row>
    <row r="74" spans="1:4" ht="14.25" customHeight="1">
      <c r="A74" s="632"/>
      <c r="B74" s="632"/>
      <c r="C74" s="436" t="s">
        <v>439</v>
      </c>
      <c r="D74" s="437">
        <v>302</v>
      </c>
    </row>
    <row r="75" spans="1:4" ht="14.25" customHeight="1">
      <c r="A75" s="632"/>
      <c r="B75" s="632"/>
      <c r="C75" s="436" t="s">
        <v>440</v>
      </c>
      <c r="D75" s="437">
        <v>303</v>
      </c>
    </row>
    <row r="76" spans="1:4" ht="14.25" customHeight="1">
      <c r="A76" s="632"/>
      <c r="B76" s="632"/>
      <c r="C76" s="436" t="s">
        <v>441</v>
      </c>
      <c r="D76" s="437">
        <v>304</v>
      </c>
    </row>
    <row r="77" spans="1:4" ht="14.25" customHeight="1">
      <c r="A77" s="632"/>
      <c r="B77" s="632"/>
      <c r="C77" s="436" t="s">
        <v>442</v>
      </c>
      <c r="D77" s="437">
        <v>305</v>
      </c>
    </row>
    <row r="78" spans="1:4" ht="14.25" customHeight="1">
      <c r="A78" s="632"/>
      <c r="B78" s="632"/>
      <c r="C78" s="436" t="s">
        <v>443</v>
      </c>
      <c r="D78" s="437">
        <v>306</v>
      </c>
    </row>
    <row r="79" spans="1:4" ht="14.25" customHeight="1">
      <c r="A79" s="632"/>
      <c r="B79" s="632"/>
      <c r="C79" s="436" t="s">
        <v>444</v>
      </c>
      <c r="D79" s="437">
        <v>307</v>
      </c>
    </row>
    <row r="80" spans="1:4" ht="14.25" customHeight="1">
      <c r="A80" s="633"/>
      <c r="B80" s="633"/>
      <c r="C80" s="436" t="s">
        <v>445</v>
      </c>
      <c r="D80" s="437">
        <v>310</v>
      </c>
    </row>
    <row r="81" spans="1:4" ht="14.25" customHeight="1">
      <c r="A81" s="631" t="s">
        <v>83</v>
      </c>
      <c r="B81" s="631">
        <v>320</v>
      </c>
      <c r="C81" s="436" t="s">
        <v>446</v>
      </c>
      <c r="D81" s="437">
        <v>321</v>
      </c>
    </row>
    <row r="82" spans="1:4" ht="14.25" customHeight="1">
      <c r="A82" s="636"/>
      <c r="B82" s="636"/>
      <c r="C82" s="436" t="s">
        <v>447</v>
      </c>
      <c r="D82" s="437">
        <v>322</v>
      </c>
    </row>
    <row r="83" spans="1:4" ht="14.25" customHeight="1">
      <c r="A83" s="636"/>
      <c r="B83" s="636"/>
      <c r="C83" s="436" t="s">
        <v>448</v>
      </c>
      <c r="D83" s="437">
        <v>323</v>
      </c>
    </row>
    <row r="84" spans="1:4" ht="14.25" customHeight="1">
      <c r="A84" s="636"/>
      <c r="B84" s="636"/>
      <c r="C84" s="436" t="s">
        <v>449</v>
      </c>
      <c r="D84" s="437">
        <v>324</v>
      </c>
    </row>
    <row r="85" spans="1:4" ht="14.25" customHeight="1">
      <c r="A85" s="641"/>
      <c r="B85" s="641"/>
      <c r="C85" s="436" t="s">
        <v>450</v>
      </c>
      <c r="D85" s="437">
        <v>325</v>
      </c>
    </row>
    <row r="86" spans="1:4" ht="14.25" customHeight="1">
      <c r="A86" s="631" t="s">
        <v>84</v>
      </c>
      <c r="B86" s="631">
        <v>350</v>
      </c>
      <c r="C86" s="436" t="s">
        <v>451</v>
      </c>
      <c r="D86" s="437">
        <v>351</v>
      </c>
    </row>
    <row r="87" spans="1:4" ht="14.25" customHeight="1">
      <c r="A87" s="636"/>
      <c r="B87" s="636"/>
      <c r="C87" s="436" t="s">
        <v>452</v>
      </c>
      <c r="D87" s="437">
        <v>352</v>
      </c>
    </row>
    <row r="88" spans="1:4" ht="14.25" customHeight="1">
      <c r="A88" s="636"/>
      <c r="B88" s="636"/>
      <c r="C88" s="436" t="s">
        <v>453</v>
      </c>
      <c r="D88" s="437">
        <v>353</v>
      </c>
    </row>
    <row r="89" spans="1:4" ht="14.25" customHeight="1">
      <c r="A89" s="636"/>
      <c r="B89" s="636"/>
      <c r="C89" s="436" t="s">
        <v>454</v>
      </c>
      <c r="D89" s="437">
        <v>354</v>
      </c>
    </row>
    <row r="90" spans="1:4" ht="14.25" customHeight="1">
      <c r="A90" s="636"/>
      <c r="B90" s="636"/>
      <c r="C90" s="436" t="s">
        <v>455</v>
      </c>
      <c r="D90" s="437">
        <v>355</v>
      </c>
    </row>
    <row r="91" spans="1:4" ht="14.25" customHeight="1">
      <c r="A91" s="636"/>
      <c r="B91" s="636"/>
      <c r="C91" s="436" t="s">
        <v>456</v>
      </c>
      <c r="D91" s="437">
        <v>356</v>
      </c>
    </row>
    <row r="92" spans="1:4" ht="14.25" customHeight="1">
      <c r="A92" s="636"/>
      <c r="B92" s="636"/>
      <c r="C92" s="436" t="s">
        <v>457</v>
      </c>
      <c r="D92" s="437">
        <v>357</v>
      </c>
    </row>
    <row r="93" spans="1:4" ht="14.25" customHeight="1">
      <c r="A93" s="636"/>
      <c r="B93" s="636"/>
      <c r="C93" s="436" t="s">
        <v>458</v>
      </c>
      <c r="D93" s="437">
        <v>358</v>
      </c>
    </row>
    <row r="94" spans="1:4" ht="14.25">
      <c r="A94" s="637"/>
      <c r="B94" s="637"/>
      <c r="C94" s="436" t="s">
        <v>459</v>
      </c>
      <c r="D94" s="437">
        <v>359</v>
      </c>
    </row>
    <row r="95" spans="1:4" ht="14.25">
      <c r="A95" s="153"/>
      <c r="B95" s="153"/>
      <c r="C95" s="438"/>
      <c r="D95" s="439"/>
    </row>
    <row r="96" spans="1:4" ht="14.25">
      <c r="A96" s="153"/>
      <c r="B96" s="153"/>
      <c r="C96" s="438"/>
      <c r="D96" s="439"/>
    </row>
    <row r="97" spans="1:4" ht="14.25">
      <c r="A97" s="153"/>
      <c r="B97" s="153"/>
      <c r="C97" s="438"/>
      <c r="D97" s="439"/>
    </row>
    <row r="98" spans="1:4" ht="14.25">
      <c r="A98" s="153"/>
      <c r="B98" s="153"/>
      <c r="C98" s="438"/>
      <c r="D98" s="439"/>
    </row>
    <row r="99" spans="1:4" ht="14.25">
      <c r="A99" s="153"/>
      <c r="B99" s="153"/>
      <c r="C99" s="438"/>
      <c r="D99" s="439"/>
    </row>
    <row r="100" spans="1:4" ht="14.25">
      <c r="A100" s="153"/>
      <c r="B100" s="153"/>
      <c r="C100" s="438"/>
      <c r="D100" s="439"/>
    </row>
    <row r="101" spans="1:4" ht="14.25">
      <c r="A101" s="153"/>
      <c r="B101" s="153"/>
      <c r="C101" s="438"/>
      <c r="D101" s="439"/>
    </row>
    <row r="102" spans="1:4" ht="14.25">
      <c r="A102" s="153"/>
      <c r="B102" s="153"/>
      <c r="C102" s="438"/>
      <c r="D102" s="439"/>
    </row>
    <row r="103" spans="1:4" ht="14.25">
      <c r="A103" s="153"/>
      <c r="B103" s="153"/>
      <c r="C103" s="438"/>
      <c r="D103" s="439"/>
    </row>
    <row r="104" spans="1:4" ht="14.25">
      <c r="A104" s="153"/>
      <c r="B104" s="153"/>
      <c r="C104" s="438"/>
      <c r="D104" s="439"/>
    </row>
    <row r="105" spans="1:4" ht="14.25">
      <c r="A105" s="153"/>
      <c r="B105" s="153"/>
      <c r="C105" s="438"/>
      <c r="D105" s="439"/>
    </row>
    <row r="106" spans="1:4" ht="16.5" customHeight="1">
      <c r="A106" s="153"/>
      <c r="B106" s="153"/>
      <c r="C106" s="438"/>
      <c r="D106" s="439"/>
    </row>
    <row r="107" spans="1:4" ht="14.25">
      <c r="A107" s="153"/>
      <c r="B107" s="153"/>
      <c r="C107" s="438"/>
      <c r="D107" s="439"/>
    </row>
    <row r="108" spans="1:4" ht="14.25">
      <c r="A108" s="153"/>
      <c r="B108" s="153"/>
      <c r="C108" s="438"/>
      <c r="D108" s="439"/>
    </row>
    <row r="109" spans="1:4" ht="14.25">
      <c r="A109" s="153"/>
      <c r="B109" s="153"/>
      <c r="C109" s="438"/>
      <c r="D109" s="439"/>
    </row>
    <row r="110" spans="1:4" ht="14.25">
      <c r="A110" s="153"/>
      <c r="B110" s="153"/>
      <c r="C110" s="438"/>
      <c r="D110" s="439"/>
    </row>
    <row r="111" spans="1:4" ht="14.25">
      <c r="A111" s="153"/>
      <c r="B111" s="153"/>
      <c r="C111" s="438"/>
      <c r="D111" s="439"/>
    </row>
    <row r="112" spans="1:4" ht="14.25">
      <c r="A112" s="153"/>
      <c r="B112" s="153"/>
      <c r="C112" s="438"/>
      <c r="D112" s="439"/>
    </row>
    <row r="113" spans="1:4" ht="14.25">
      <c r="A113" s="153"/>
      <c r="B113" s="153"/>
      <c r="C113" s="438"/>
      <c r="D113" s="439"/>
    </row>
    <row r="114" spans="1:4" ht="14.25">
      <c r="A114" s="153"/>
      <c r="B114" s="153"/>
      <c r="C114" s="438"/>
      <c r="D114" s="439"/>
    </row>
    <row r="115" spans="1:4" ht="14.25">
      <c r="A115" s="153"/>
      <c r="B115" s="153"/>
      <c r="C115" s="438"/>
      <c r="D115" s="439"/>
    </row>
    <row r="116" spans="1:4" ht="14.25">
      <c r="A116" s="153"/>
      <c r="B116" s="153"/>
      <c r="C116" s="438"/>
      <c r="D116" s="439"/>
    </row>
    <row r="117" spans="1:4" ht="14.25">
      <c r="A117" s="153"/>
      <c r="B117" s="153"/>
      <c r="C117" s="438"/>
      <c r="D117" s="439"/>
    </row>
    <row r="118" spans="1:4" ht="14.25">
      <c r="A118" s="153"/>
      <c r="B118" s="153"/>
      <c r="C118" s="438"/>
      <c r="D118" s="439"/>
    </row>
    <row r="119" spans="1:4" ht="14.25">
      <c r="A119" s="153"/>
      <c r="B119" s="153"/>
      <c r="C119" s="438"/>
      <c r="D119" s="439"/>
    </row>
    <row r="120" spans="1:4" ht="14.25">
      <c r="A120" s="153"/>
      <c r="B120" s="153"/>
      <c r="C120" s="438"/>
      <c r="D120" s="439"/>
    </row>
    <row r="121" spans="1:4" ht="14.25">
      <c r="A121" s="153"/>
      <c r="B121" s="153"/>
      <c r="C121" s="438"/>
      <c r="D121" s="439"/>
    </row>
    <row r="122" spans="1:4" ht="14.25">
      <c r="A122" s="153"/>
      <c r="B122" s="153"/>
      <c r="C122" s="438"/>
      <c r="D122" s="439"/>
    </row>
    <row r="123" spans="1:4" ht="14.25">
      <c r="A123" s="153"/>
      <c r="B123" s="153"/>
      <c r="C123" s="438"/>
      <c r="D123" s="439"/>
    </row>
    <row r="124" spans="1:4" ht="14.25">
      <c r="A124" s="153"/>
      <c r="B124" s="153"/>
      <c r="C124" s="438"/>
      <c r="D124" s="439"/>
    </row>
    <row r="125" spans="1:4" ht="14.25">
      <c r="A125" s="153"/>
      <c r="B125" s="153"/>
      <c r="C125" s="438"/>
      <c r="D125" s="439"/>
    </row>
    <row r="126" spans="1:4" ht="14.25">
      <c r="A126" s="153"/>
      <c r="B126" s="153"/>
      <c r="C126" s="438"/>
      <c r="D126" s="439"/>
    </row>
    <row r="127" spans="1:4" ht="14.25">
      <c r="A127" s="153"/>
      <c r="B127" s="153"/>
      <c r="C127" s="438"/>
      <c r="D127" s="439"/>
    </row>
    <row r="128" spans="1:4" ht="14.25">
      <c r="A128" s="153"/>
      <c r="B128" s="153"/>
      <c r="C128" s="438"/>
      <c r="D128" s="439"/>
    </row>
    <row r="129" spans="1:4" ht="14.25">
      <c r="A129" s="153"/>
      <c r="B129" s="153"/>
      <c r="C129" s="438"/>
      <c r="D129" s="439"/>
    </row>
    <row r="130" spans="1:4" ht="14.25">
      <c r="A130" s="153"/>
      <c r="B130" s="153"/>
      <c r="C130" s="438"/>
      <c r="D130" s="439"/>
    </row>
    <row r="131" spans="1:4" ht="14.25">
      <c r="A131" s="153"/>
      <c r="B131" s="153"/>
      <c r="C131" s="438"/>
      <c r="D131" s="439"/>
    </row>
    <row r="132" spans="1:4" ht="14.25">
      <c r="A132" s="153"/>
      <c r="B132" s="153"/>
      <c r="C132" s="438"/>
      <c r="D132" s="439"/>
    </row>
    <row r="133" spans="1:4" ht="14.25">
      <c r="A133" s="153"/>
      <c r="B133" s="153"/>
      <c r="C133" s="438"/>
      <c r="D133" s="439"/>
    </row>
    <row r="134" spans="1:4" ht="14.25">
      <c r="A134" s="153"/>
      <c r="B134" s="153"/>
      <c r="C134" s="438"/>
      <c r="D134" s="439"/>
    </row>
    <row r="135" spans="1:4" ht="14.25">
      <c r="A135" s="153"/>
      <c r="B135" s="153"/>
      <c r="C135" s="438"/>
      <c r="D135" s="439"/>
    </row>
    <row r="136" spans="1:4" ht="14.25">
      <c r="A136" s="153"/>
      <c r="B136" s="153"/>
      <c r="C136" s="438"/>
      <c r="D136" s="439"/>
    </row>
    <row r="137" spans="1:4" ht="14.25">
      <c r="A137" s="153"/>
      <c r="B137" s="153"/>
      <c r="C137" s="438"/>
      <c r="D137" s="439"/>
    </row>
    <row r="138" spans="1:4" ht="14.25">
      <c r="A138" s="153"/>
      <c r="B138" s="153"/>
      <c r="C138" s="438"/>
      <c r="D138" s="439"/>
    </row>
    <row r="139" spans="1:4" ht="14.25">
      <c r="A139" s="153"/>
      <c r="B139" s="153"/>
      <c r="C139" s="438"/>
      <c r="D139" s="439"/>
    </row>
    <row r="140" spans="1:4" ht="14.25">
      <c r="A140" s="153"/>
      <c r="B140" s="153"/>
      <c r="C140" s="438"/>
      <c r="D140" s="439"/>
    </row>
    <row r="141" spans="1:4" ht="14.25">
      <c r="A141" s="153"/>
      <c r="B141" s="153"/>
      <c r="C141" s="438"/>
      <c r="D141" s="439"/>
    </row>
    <row r="142" spans="1:4" ht="14.25">
      <c r="A142" s="153"/>
      <c r="B142" s="153"/>
      <c r="C142" s="438"/>
      <c r="D142" s="439"/>
    </row>
    <row r="143" spans="1:4" ht="14.25">
      <c r="A143" s="153"/>
      <c r="B143" s="153"/>
      <c r="C143" s="438"/>
      <c r="D143" s="439"/>
    </row>
    <row r="144" spans="1:4" ht="12" customHeight="1">
      <c r="A144" s="153"/>
      <c r="B144" s="153"/>
      <c r="C144" s="438"/>
      <c r="D144" s="439"/>
    </row>
    <row r="145" spans="1:4" ht="14.25">
      <c r="A145" s="153"/>
      <c r="B145" s="153"/>
      <c r="C145" s="438"/>
      <c r="D145" s="439"/>
    </row>
    <row r="146" spans="1:4" ht="14.25">
      <c r="A146" s="153"/>
      <c r="B146" s="153"/>
      <c r="C146" s="438"/>
      <c r="D146" s="439"/>
    </row>
    <row r="147" spans="1:4" ht="14.25">
      <c r="A147" s="153"/>
      <c r="B147" s="153"/>
      <c r="C147" s="438"/>
      <c r="D147" s="439"/>
    </row>
    <row r="148" spans="1:4" ht="14.25">
      <c r="A148" s="153"/>
      <c r="B148" s="153"/>
      <c r="C148" s="438"/>
      <c r="D148" s="439"/>
    </row>
    <row r="149" spans="1:4" ht="14.25">
      <c r="A149" s="153"/>
      <c r="B149" s="153"/>
      <c r="C149" s="438"/>
      <c r="D149" s="439"/>
    </row>
    <row r="150" spans="1:4" ht="14.25">
      <c r="A150" s="153"/>
      <c r="B150" s="153"/>
      <c r="C150" s="438"/>
      <c r="D150" s="439"/>
    </row>
    <row r="151" spans="1:4" ht="14.25">
      <c r="A151" s="153"/>
      <c r="B151" s="153"/>
      <c r="C151" s="438"/>
      <c r="D151" s="439"/>
    </row>
    <row r="152" spans="1:4" ht="14.25">
      <c r="A152" s="153"/>
      <c r="B152" s="153"/>
      <c r="C152" s="438"/>
      <c r="D152" s="439"/>
    </row>
    <row r="153" spans="1:4" ht="14.25">
      <c r="A153" s="153"/>
      <c r="B153" s="153"/>
      <c r="C153" s="438"/>
      <c r="D153" s="439"/>
    </row>
    <row r="154" spans="1:4" ht="14.25">
      <c r="A154" s="153"/>
      <c r="B154" s="153"/>
      <c r="C154" s="438"/>
      <c r="D154" s="439"/>
    </row>
    <row r="155" spans="1:4" ht="14.25">
      <c r="A155" s="153"/>
      <c r="B155" s="153"/>
      <c r="C155" s="438"/>
      <c r="D155" s="439"/>
    </row>
    <row r="156" spans="1:4" ht="14.25">
      <c r="A156" s="153"/>
      <c r="B156" s="153"/>
      <c r="C156" s="438"/>
      <c r="D156" s="439"/>
    </row>
    <row r="157" spans="1:4" ht="14.25">
      <c r="A157" s="153"/>
      <c r="B157" s="153"/>
      <c r="C157" s="438"/>
      <c r="D157" s="439"/>
    </row>
    <row r="158" spans="1:4" ht="14.25">
      <c r="A158" s="153"/>
      <c r="B158" s="153"/>
      <c r="C158" s="438"/>
      <c r="D158" s="439"/>
    </row>
    <row r="159" spans="1:4" ht="14.25">
      <c r="A159" s="153"/>
      <c r="B159" s="153"/>
      <c r="C159" s="438"/>
      <c r="D159" s="439"/>
    </row>
    <row r="160" spans="1:4" ht="14.25">
      <c r="A160" s="153"/>
      <c r="B160" s="153"/>
      <c r="C160" s="438"/>
      <c r="D160" s="439"/>
    </row>
    <row r="161" spans="1:4" ht="14.25">
      <c r="A161" s="153"/>
      <c r="B161" s="153"/>
      <c r="C161" s="438"/>
      <c r="D161" s="439"/>
    </row>
    <row r="162" spans="1:4" ht="14.25">
      <c r="A162" s="153"/>
      <c r="B162" s="153"/>
      <c r="C162" s="438"/>
      <c r="D162" s="439"/>
    </row>
    <row r="163" spans="1:4" ht="14.25">
      <c r="A163" s="153"/>
      <c r="B163" s="153"/>
      <c r="C163" s="438"/>
      <c r="D163" s="439"/>
    </row>
    <row r="164" spans="1:4" ht="14.25">
      <c r="A164" s="153"/>
      <c r="B164" s="153"/>
      <c r="C164" s="438"/>
      <c r="D164" s="439"/>
    </row>
    <row r="165" spans="1:4" ht="14.25">
      <c r="A165" s="153"/>
      <c r="B165" s="153"/>
      <c r="C165" s="438"/>
      <c r="D165" s="439"/>
    </row>
    <row r="166" spans="1:4" ht="14.25">
      <c r="A166" s="153"/>
      <c r="B166" s="153"/>
      <c r="C166" s="438"/>
      <c r="D166" s="439"/>
    </row>
    <row r="167" spans="1:4" ht="14.25">
      <c r="A167" s="153"/>
      <c r="B167" s="153"/>
      <c r="C167" s="438"/>
      <c r="D167" s="439"/>
    </row>
    <row r="168" spans="1:4" ht="14.25">
      <c r="A168" s="153"/>
      <c r="B168" s="153"/>
      <c r="C168" s="438"/>
      <c r="D168" s="439"/>
    </row>
    <row r="169" spans="1:4" ht="14.25">
      <c r="A169" s="153"/>
      <c r="B169" s="153"/>
      <c r="C169" s="438"/>
      <c r="D169" s="439"/>
    </row>
    <row r="170" spans="1:4" ht="14.25">
      <c r="A170" s="153"/>
      <c r="B170" s="153"/>
      <c r="C170" s="438"/>
      <c r="D170" s="439"/>
    </row>
    <row r="171" spans="1:4" ht="14.25">
      <c r="A171" s="153"/>
      <c r="B171" s="153"/>
      <c r="C171" s="438"/>
      <c r="D171" s="439"/>
    </row>
    <row r="172" spans="1:4" ht="14.25">
      <c r="A172" s="153"/>
      <c r="B172" s="153"/>
      <c r="C172" s="438"/>
      <c r="D172" s="439"/>
    </row>
    <row r="173" spans="1:4" ht="14.25">
      <c r="A173" s="153"/>
      <c r="B173" s="153"/>
      <c r="C173" s="438"/>
      <c r="D173" s="439"/>
    </row>
    <row r="174" spans="1:4" ht="14.25">
      <c r="A174" s="153"/>
      <c r="B174" s="153"/>
      <c r="C174" s="438"/>
      <c r="D174" s="439"/>
    </row>
    <row r="175" spans="1:4" ht="14.25">
      <c r="A175" s="153"/>
      <c r="B175" s="153"/>
      <c r="C175" s="438"/>
      <c r="D175" s="439"/>
    </row>
    <row r="176" spans="1:4" ht="14.25">
      <c r="A176" s="153"/>
      <c r="B176" s="153"/>
      <c r="C176" s="438"/>
      <c r="D176" s="439"/>
    </row>
    <row r="177" spans="1:4" ht="14.25">
      <c r="A177" s="153"/>
      <c r="B177" s="153"/>
      <c r="C177" s="438"/>
      <c r="D177" s="439"/>
    </row>
    <row r="178" spans="1:4" ht="14.25">
      <c r="A178" s="153"/>
      <c r="B178" s="153"/>
      <c r="C178" s="438"/>
      <c r="D178" s="439"/>
    </row>
    <row r="179" spans="1:4" ht="14.25">
      <c r="A179" s="153"/>
      <c r="B179" s="153"/>
      <c r="C179" s="438"/>
      <c r="D179" s="439"/>
    </row>
    <row r="180" spans="1:4" ht="14.25">
      <c r="A180" s="153"/>
      <c r="B180" s="153"/>
      <c r="C180" s="438"/>
      <c r="D180" s="439"/>
    </row>
    <row r="181" spans="1:4" ht="14.25">
      <c r="A181" s="153"/>
      <c r="B181" s="153"/>
      <c r="C181" s="438"/>
      <c r="D181" s="439"/>
    </row>
    <row r="182" spans="1:4" ht="14.25">
      <c r="A182" s="153"/>
      <c r="B182" s="153"/>
      <c r="C182" s="438"/>
      <c r="D182" s="439"/>
    </row>
    <row r="183" spans="1:4" ht="14.25">
      <c r="A183" s="153"/>
      <c r="B183" s="153"/>
      <c r="C183" s="438"/>
      <c r="D183" s="439"/>
    </row>
    <row r="184" spans="1:4" ht="14.25">
      <c r="A184" s="153"/>
      <c r="B184" s="153"/>
      <c r="C184" s="438"/>
      <c r="D184" s="439"/>
    </row>
    <row r="185" spans="1:4" ht="14.25">
      <c r="A185" s="153"/>
      <c r="B185" s="153"/>
      <c r="C185" s="438"/>
      <c r="D185" s="439"/>
    </row>
    <row r="186" spans="1:4" ht="14.25">
      <c r="A186" s="153"/>
      <c r="B186" s="153"/>
      <c r="C186" s="438"/>
      <c r="D186" s="439"/>
    </row>
    <row r="187" spans="1:4" ht="14.25">
      <c r="A187" s="153"/>
      <c r="B187" s="153"/>
      <c r="C187" s="438"/>
      <c r="D187" s="439"/>
    </row>
    <row r="188" spans="1:4" ht="14.25">
      <c r="A188" s="153"/>
      <c r="B188" s="153"/>
      <c r="C188" s="438"/>
      <c r="D188" s="439"/>
    </row>
    <row r="189" spans="1:4" ht="14.25">
      <c r="A189" s="153"/>
      <c r="B189" s="153"/>
      <c r="C189" s="438"/>
      <c r="D189" s="439"/>
    </row>
    <row r="190" spans="1:4" ht="14.25">
      <c r="A190" s="153"/>
      <c r="B190" s="153"/>
      <c r="C190" s="438"/>
      <c r="D190" s="439"/>
    </row>
    <row r="191" spans="1:4" ht="14.25">
      <c r="A191" s="153"/>
      <c r="B191" s="153"/>
      <c r="C191" s="438"/>
      <c r="D191" s="439"/>
    </row>
    <row r="192" spans="1:4" ht="14.25">
      <c r="A192" s="153"/>
      <c r="B192" s="153"/>
      <c r="C192" s="438"/>
      <c r="D192" s="439"/>
    </row>
    <row r="193" spans="1:4" ht="14.25">
      <c r="A193" s="153"/>
      <c r="B193" s="153"/>
      <c r="C193" s="438"/>
      <c r="D193" s="439"/>
    </row>
    <row r="194" spans="1:4" ht="14.25">
      <c r="A194" s="153"/>
      <c r="B194" s="153"/>
      <c r="C194" s="438"/>
      <c r="D194" s="439"/>
    </row>
    <row r="195" spans="1:4" ht="14.25">
      <c r="A195" s="153"/>
      <c r="B195" s="153"/>
      <c r="C195" s="438"/>
      <c r="D195" s="439"/>
    </row>
    <row r="196" spans="1:4" ht="14.25">
      <c r="A196" s="153"/>
      <c r="B196" s="153"/>
      <c r="C196" s="438"/>
      <c r="D196" s="439"/>
    </row>
    <row r="197" spans="1:4" ht="14.25">
      <c r="A197" s="153"/>
      <c r="B197" s="153"/>
      <c r="C197" s="438"/>
      <c r="D197" s="439"/>
    </row>
    <row r="198" spans="1:4" ht="14.25">
      <c r="A198" s="153"/>
      <c r="B198" s="153"/>
      <c r="C198" s="438"/>
      <c r="D198" s="439"/>
    </row>
    <row r="199" spans="1:4" ht="14.25">
      <c r="A199" s="153"/>
      <c r="B199" s="153"/>
      <c r="C199" s="438"/>
      <c r="D199" s="439"/>
    </row>
    <row r="200" spans="1:4" ht="14.25">
      <c r="A200" s="153"/>
      <c r="B200" s="153"/>
      <c r="C200" s="438"/>
      <c r="D200" s="439"/>
    </row>
    <row r="201" spans="1:4" ht="14.25">
      <c r="A201" s="153"/>
      <c r="B201" s="153"/>
      <c r="C201" s="438"/>
      <c r="D201" s="439"/>
    </row>
    <row r="202" spans="1:4" ht="14.25">
      <c r="A202" s="153"/>
      <c r="B202" s="153"/>
      <c r="C202" s="438"/>
      <c r="D202" s="439"/>
    </row>
    <row r="203" spans="1:4" ht="14.25">
      <c r="A203" s="153"/>
      <c r="B203" s="153"/>
      <c r="C203" s="438"/>
      <c r="D203" s="439"/>
    </row>
    <row r="204" spans="1:4" ht="14.25">
      <c r="A204" s="153"/>
      <c r="B204" s="153"/>
      <c r="C204" s="438"/>
      <c r="D204" s="439"/>
    </row>
    <row r="205" spans="1:4" ht="14.25">
      <c r="A205" s="153"/>
      <c r="B205" s="153"/>
      <c r="C205" s="438"/>
      <c r="D205" s="439"/>
    </row>
    <row r="206" spans="1:4" ht="14.25">
      <c r="A206" s="153"/>
      <c r="B206" s="153"/>
      <c r="C206" s="438"/>
      <c r="D206" s="439"/>
    </row>
    <row r="207" spans="1:4" ht="14.25">
      <c r="A207" s="153"/>
      <c r="B207" s="153"/>
      <c r="C207" s="438"/>
      <c r="D207" s="439"/>
    </row>
    <row r="208" spans="1:4" ht="14.25">
      <c r="A208" s="153"/>
      <c r="B208" s="153"/>
      <c r="C208" s="438"/>
      <c r="D208" s="439"/>
    </row>
    <row r="209" spans="1:4" ht="14.25">
      <c r="A209" s="153"/>
      <c r="B209" s="153"/>
      <c r="C209" s="438"/>
      <c r="D209" s="439"/>
    </row>
    <row r="210" spans="1:4" ht="14.25">
      <c r="A210" s="153"/>
      <c r="B210" s="153"/>
      <c r="C210" s="438"/>
      <c r="D210" s="439"/>
    </row>
    <row r="211" spans="1:4" ht="14.25">
      <c r="A211" s="153"/>
      <c r="B211" s="153"/>
      <c r="C211" s="438"/>
      <c r="D211" s="439"/>
    </row>
    <row r="212" spans="1:4" ht="14.25">
      <c r="A212" s="153"/>
      <c r="B212" s="153"/>
      <c r="C212" s="438"/>
      <c r="D212" s="439"/>
    </row>
    <row r="213" spans="1:4" ht="14.25">
      <c r="A213" s="153"/>
      <c r="B213" s="153"/>
      <c r="C213" s="438"/>
      <c r="D213" s="439"/>
    </row>
    <row r="214" spans="1:4" ht="14.25">
      <c r="A214" s="153"/>
      <c r="B214" s="153"/>
      <c r="C214" s="438"/>
      <c r="D214" s="439"/>
    </row>
    <row r="215" spans="1:4" ht="14.25">
      <c r="A215" s="153"/>
      <c r="B215" s="153"/>
      <c r="C215" s="438"/>
      <c r="D215" s="439"/>
    </row>
    <row r="216" spans="1:4" ht="14.25">
      <c r="A216" s="153"/>
      <c r="B216" s="153"/>
      <c r="C216" s="438"/>
      <c r="D216" s="439"/>
    </row>
    <row r="217" spans="1:4" ht="14.25">
      <c r="A217" s="153"/>
      <c r="B217" s="153"/>
      <c r="C217" s="438"/>
      <c r="D217" s="439"/>
    </row>
    <row r="218" spans="1:4" ht="14.25">
      <c r="A218" s="153"/>
      <c r="B218" s="153"/>
      <c r="C218" s="438"/>
      <c r="D218" s="439"/>
    </row>
    <row r="219" spans="1:4" ht="14.25">
      <c r="A219" s="153"/>
      <c r="B219" s="153"/>
      <c r="C219" s="438"/>
      <c r="D219" s="439"/>
    </row>
    <row r="220" spans="1:4" ht="14.25">
      <c r="A220" s="153"/>
      <c r="B220" s="153"/>
      <c r="C220" s="438"/>
      <c r="D220" s="439"/>
    </row>
    <row r="221" spans="1:4" ht="14.25">
      <c r="A221" s="153"/>
      <c r="B221" s="153"/>
      <c r="C221" s="438"/>
      <c r="D221" s="439"/>
    </row>
    <row r="222" spans="1:4" ht="14.25">
      <c r="A222" s="153"/>
      <c r="B222" s="153"/>
      <c r="C222" s="438"/>
      <c r="D222" s="439"/>
    </row>
    <row r="223" spans="1:4" ht="14.25">
      <c r="A223" s="153"/>
      <c r="B223" s="153"/>
      <c r="C223" s="438"/>
      <c r="D223" s="439"/>
    </row>
    <row r="224" spans="1:4" ht="14.25">
      <c r="A224" s="153"/>
      <c r="B224" s="153"/>
      <c r="C224" s="438"/>
      <c r="D224" s="439"/>
    </row>
    <row r="225" spans="1:4" ht="14.25">
      <c r="A225" s="153"/>
      <c r="B225" s="153"/>
      <c r="C225" s="438"/>
      <c r="D225" s="439"/>
    </row>
    <row r="226" spans="1:4" ht="14.25">
      <c r="A226" s="153"/>
      <c r="B226" s="153"/>
      <c r="C226" s="438"/>
      <c r="D226" s="439"/>
    </row>
    <row r="227" spans="1:4" ht="14.25">
      <c r="A227" s="153"/>
      <c r="B227" s="153"/>
      <c r="C227" s="438"/>
      <c r="D227" s="439"/>
    </row>
    <row r="228" spans="1:4" ht="14.25">
      <c r="A228" s="153"/>
      <c r="B228" s="153"/>
      <c r="C228" s="438"/>
      <c r="D228" s="439"/>
    </row>
    <row r="229" spans="1:4" ht="14.25">
      <c r="A229" s="153"/>
      <c r="B229" s="153"/>
      <c r="C229" s="438"/>
      <c r="D229" s="439"/>
    </row>
    <row r="230" spans="1:4" ht="14.25">
      <c r="A230" s="153"/>
      <c r="B230" s="153"/>
      <c r="C230" s="438"/>
      <c r="D230" s="439"/>
    </row>
    <row r="231" spans="1:4" ht="14.25">
      <c r="A231" s="153"/>
      <c r="B231" s="153"/>
      <c r="C231" s="438"/>
      <c r="D231" s="439"/>
    </row>
    <row r="232" spans="1:4" ht="14.25">
      <c r="A232" s="153"/>
      <c r="B232" s="153"/>
      <c r="C232" s="438"/>
      <c r="D232" s="439"/>
    </row>
    <row r="233" spans="1:4" ht="14.25">
      <c r="A233" s="153"/>
      <c r="B233" s="153"/>
      <c r="C233" s="438"/>
      <c r="D233" s="439"/>
    </row>
    <row r="234" spans="1:4" ht="14.25">
      <c r="A234" s="153"/>
      <c r="B234" s="153"/>
      <c r="C234" s="438"/>
      <c r="D234" s="439"/>
    </row>
    <row r="235" spans="1:4" ht="14.25">
      <c r="A235" s="153"/>
      <c r="B235" s="153"/>
      <c r="C235" s="438"/>
      <c r="D235" s="439"/>
    </row>
    <row r="236" spans="1:4" ht="14.25">
      <c r="A236" s="153"/>
      <c r="B236" s="153"/>
      <c r="C236" s="438"/>
      <c r="D236" s="439"/>
    </row>
    <row r="237" spans="1:4" ht="14.25">
      <c r="A237" s="153"/>
      <c r="B237" s="153"/>
      <c r="C237" s="438"/>
      <c r="D237" s="439"/>
    </row>
    <row r="238" spans="1:4" ht="14.25">
      <c r="A238" s="153"/>
      <c r="B238" s="153"/>
      <c r="C238" s="438"/>
      <c r="D238" s="439"/>
    </row>
    <row r="239" spans="1:4" ht="14.25">
      <c r="A239" s="153"/>
      <c r="B239" s="153"/>
      <c r="C239" s="438"/>
      <c r="D239" s="439"/>
    </row>
    <row r="240" spans="1:4" ht="14.25">
      <c r="A240" s="153"/>
      <c r="B240" s="153"/>
      <c r="C240" s="438"/>
      <c r="D240" s="439"/>
    </row>
    <row r="241" spans="1:4" ht="14.25">
      <c r="A241" s="153"/>
      <c r="B241" s="153"/>
      <c r="C241" s="438"/>
      <c r="D241" s="439"/>
    </row>
    <row r="242" spans="1:4" ht="14.25">
      <c r="A242" s="153"/>
      <c r="B242" s="153"/>
      <c r="C242" s="438"/>
      <c r="D242" s="439"/>
    </row>
    <row r="243" spans="1:4" ht="14.25">
      <c r="A243" s="153"/>
      <c r="B243" s="153"/>
      <c r="C243" s="438"/>
      <c r="D243" s="439"/>
    </row>
    <row r="244" spans="1:4" ht="14.25">
      <c r="A244" s="153"/>
      <c r="B244" s="153"/>
      <c r="C244" s="438"/>
      <c r="D244" s="439"/>
    </row>
    <row r="245" spans="1:4" ht="14.25">
      <c r="A245" s="153"/>
      <c r="B245" s="153"/>
      <c r="C245" s="438"/>
      <c r="D245" s="439"/>
    </row>
    <row r="246" spans="1:4" ht="14.25">
      <c r="A246" s="153"/>
      <c r="B246" s="153"/>
      <c r="C246" s="438"/>
      <c r="D246" s="439"/>
    </row>
    <row r="247" spans="1:4" ht="14.25">
      <c r="A247" s="153"/>
      <c r="B247" s="153"/>
      <c r="C247" s="438"/>
      <c r="D247" s="439"/>
    </row>
    <row r="248" spans="1:4" ht="14.25">
      <c r="A248" s="153"/>
      <c r="B248" s="153"/>
      <c r="C248" s="438"/>
      <c r="D248" s="439"/>
    </row>
    <row r="249" spans="1:4" ht="14.25">
      <c r="A249" s="153"/>
      <c r="B249" s="153"/>
      <c r="C249" s="438"/>
      <c r="D249" s="439"/>
    </row>
    <row r="250" spans="1:4" ht="14.25">
      <c r="A250" s="153"/>
      <c r="B250" s="153"/>
      <c r="C250" s="438"/>
      <c r="D250" s="439"/>
    </row>
    <row r="251" spans="1:4" ht="14.25">
      <c r="A251" s="153"/>
      <c r="B251" s="153"/>
      <c r="C251" s="438"/>
      <c r="D251" s="439"/>
    </row>
    <row r="252" spans="1:4" ht="14.25">
      <c r="A252" s="153"/>
      <c r="B252" s="153"/>
      <c r="C252" s="438"/>
      <c r="D252" s="439"/>
    </row>
    <row r="253" spans="1:4" ht="14.25">
      <c r="A253" s="153"/>
      <c r="B253" s="153"/>
      <c r="C253" s="438"/>
      <c r="D253" s="439"/>
    </row>
    <row r="254" spans="1:4" ht="14.25">
      <c r="A254" s="153"/>
      <c r="B254" s="153"/>
      <c r="C254" s="438"/>
      <c r="D254" s="439"/>
    </row>
    <row r="255" spans="1:4" ht="14.25">
      <c r="A255" s="153"/>
      <c r="B255" s="153"/>
      <c r="C255" s="438"/>
      <c r="D255" s="439"/>
    </row>
    <row r="256" spans="1:4" ht="14.25">
      <c r="A256" s="153"/>
      <c r="B256" s="153"/>
      <c r="C256" s="438"/>
      <c r="D256" s="439"/>
    </row>
    <row r="257" spans="1:4" ht="14.25">
      <c r="A257" s="153"/>
      <c r="B257" s="153"/>
      <c r="C257" s="438"/>
      <c r="D257" s="439"/>
    </row>
    <row r="258" spans="1:4" ht="14.25">
      <c r="A258" s="153"/>
      <c r="B258" s="153"/>
      <c r="C258" s="438"/>
      <c r="D258" s="439"/>
    </row>
    <row r="259" spans="1:4" ht="14.25">
      <c r="A259" s="153"/>
      <c r="B259" s="153"/>
      <c r="C259" s="438"/>
      <c r="D259" s="439"/>
    </row>
    <row r="260" spans="1:4" ht="14.25">
      <c r="A260" s="153"/>
      <c r="B260" s="153"/>
      <c r="C260" s="438"/>
      <c r="D260" s="439"/>
    </row>
    <row r="261" spans="1:4" ht="14.25">
      <c r="A261" s="153"/>
      <c r="B261" s="153"/>
      <c r="C261" s="438"/>
      <c r="D261" s="439"/>
    </row>
    <row r="262" spans="1:4" ht="14.25">
      <c r="A262" s="153"/>
      <c r="B262" s="153"/>
      <c r="C262" s="438"/>
      <c r="D262" s="439"/>
    </row>
    <row r="263" spans="1:4" ht="14.25">
      <c r="A263" s="153"/>
      <c r="B263" s="153"/>
      <c r="C263" s="438"/>
      <c r="D263" s="439"/>
    </row>
    <row r="264" spans="1:4" ht="14.25">
      <c r="A264" s="153"/>
      <c r="B264" s="153"/>
      <c r="C264" s="438"/>
      <c r="D264" s="439"/>
    </row>
    <row r="265" spans="1:4" ht="14.25">
      <c r="A265" s="153"/>
      <c r="B265" s="153"/>
      <c r="C265" s="438"/>
      <c r="D265" s="439"/>
    </row>
    <row r="266" spans="1:4" ht="14.25">
      <c r="A266" s="153"/>
      <c r="B266" s="153"/>
      <c r="C266" s="438"/>
      <c r="D266" s="439"/>
    </row>
    <row r="267" spans="1:4" ht="14.25">
      <c r="A267" s="153"/>
      <c r="B267" s="153"/>
      <c r="C267" s="438"/>
      <c r="D267" s="439"/>
    </row>
    <row r="268" spans="1:4" ht="14.25">
      <c r="A268" s="153"/>
      <c r="B268" s="153"/>
      <c r="C268" s="438"/>
      <c r="D268" s="439"/>
    </row>
    <row r="269" spans="1:4" ht="14.25">
      <c r="A269" s="153"/>
      <c r="B269" s="153"/>
      <c r="C269" s="438"/>
      <c r="D269" s="439"/>
    </row>
    <row r="270" spans="1:4" ht="14.25">
      <c r="A270" s="153"/>
      <c r="B270" s="153"/>
      <c r="C270" s="438"/>
      <c r="D270" s="439"/>
    </row>
    <row r="271" spans="1:4" ht="14.25">
      <c r="A271" s="153"/>
      <c r="B271" s="153"/>
      <c r="C271" s="438"/>
      <c r="D271" s="439"/>
    </row>
    <row r="272" spans="1:4" ht="14.25">
      <c r="A272" s="153"/>
      <c r="B272" s="153"/>
      <c r="C272" s="438"/>
      <c r="D272" s="439"/>
    </row>
    <row r="273" spans="1:4" ht="14.25">
      <c r="A273" s="153"/>
      <c r="B273" s="153"/>
      <c r="C273" s="438"/>
      <c r="D273" s="439"/>
    </row>
    <row r="274" spans="1:4" ht="14.25">
      <c r="A274" s="153"/>
      <c r="B274" s="153"/>
      <c r="C274" s="438"/>
      <c r="D274" s="439"/>
    </row>
    <row r="275" spans="1:4" ht="14.25">
      <c r="A275" s="153"/>
      <c r="B275" s="153"/>
      <c r="C275" s="438"/>
      <c r="D275" s="439"/>
    </row>
    <row r="276" spans="1:4" ht="14.25">
      <c r="A276" s="153"/>
      <c r="B276" s="153"/>
      <c r="C276" s="438"/>
      <c r="D276" s="439"/>
    </row>
    <row r="277" spans="1:4" ht="14.25">
      <c r="A277" s="153"/>
      <c r="B277" s="153"/>
      <c r="C277" s="438"/>
      <c r="D277" s="439"/>
    </row>
    <row r="278" spans="1:4" ht="14.25">
      <c r="A278" s="153"/>
      <c r="B278" s="153"/>
      <c r="C278" s="438"/>
      <c r="D278" s="439"/>
    </row>
    <row r="279" spans="1:4" ht="14.25">
      <c r="A279" s="153"/>
      <c r="B279" s="153"/>
      <c r="C279" s="438"/>
      <c r="D279" s="439"/>
    </row>
    <row r="280" spans="1:4" ht="14.25">
      <c r="A280" s="153"/>
      <c r="B280" s="153"/>
      <c r="C280" s="438"/>
      <c r="D280" s="439"/>
    </row>
    <row r="281" spans="1:4" ht="14.25">
      <c r="A281" s="153"/>
      <c r="B281" s="153"/>
      <c r="C281" s="438"/>
      <c r="D281" s="439"/>
    </row>
    <row r="282" spans="1:4" ht="14.25">
      <c r="A282" s="153"/>
      <c r="B282" s="153"/>
      <c r="C282" s="438"/>
      <c r="D282" s="439"/>
    </row>
    <row r="283" spans="1:4" ht="14.25">
      <c r="A283" s="153"/>
      <c r="B283" s="153"/>
      <c r="C283" s="438"/>
      <c r="D283" s="439"/>
    </row>
    <row r="284" spans="1:4" ht="14.25">
      <c r="A284" s="153"/>
      <c r="B284" s="153"/>
      <c r="C284" s="438"/>
      <c r="D284" s="439"/>
    </row>
    <row r="285" spans="1:4" ht="14.25">
      <c r="A285" s="153"/>
      <c r="B285" s="153"/>
      <c r="C285" s="438"/>
      <c r="D285" s="439"/>
    </row>
    <row r="286" spans="1:4" ht="14.25">
      <c r="A286" s="153"/>
      <c r="B286" s="153"/>
      <c r="C286" s="438"/>
      <c r="D286" s="439"/>
    </row>
    <row r="287" spans="1:4" ht="14.25">
      <c r="A287" s="153"/>
      <c r="B287" s="153"/>
      <c r="C287" s="438"/>
      <c r="D287" s="439"/>
    </row>
    <row r="288" spans="1:4" ht="14.25">
      <c r="A288" s="153"/>
      <c r="B288" s="153"/>
      <c r="C288" s="438"/>
      <c r="D288" s="439"/>
    </row>
    <row r="289" spans="1:4" ht="14.25">
      <c r="A289" s="153"/>
      <c r="B289" s="153"/>
      <c r="C289" s="438"/>
      <c r="D289" s="439"/>
    </row>
    <row r="290" spans="1:4" ht="14.25">
      <c r="A290" s="153"/>
      <c r="B290" s="153"/>
      <c r="C290" s="438"/>
      <c r="D290" s="439"/>
    </row>
    <row r="291" spans="1:4" ht="14.25">
      <c r="A291" s="153"/>
      <c r="B291" s="153"/>
      <c r="C291" s="438"/>
      <c r="D291" s="439"/>
    </row>
    <row r="292" spans="1:4" ht="14.25">
      <c r="A292" s="153"/>
      <c r="B292" s="153"/>
      <c r="C292" s="438"/>
      <c r="D292" s="439"/>
    </row>
    <row r="293" spans="1:4" ht="14.25">
      <c r="A293" s="153"/>
      <c r="B293" s="153"/>
      <c r="C293" s="438"/>
      <c r="D293" s="439"/>
    </row>
    <row r="294" spans="1:4" ht="14.25">
      <c r="A294" s="153"/>
      <c r="B294" s="153"/>
      <c r="C294" s="438"/>
      <c r="D294" s="439"/>
    </row>
    <row r="295" spans="1:4" ht="14.25">
      <c r="A295" s="153"/>
      <c r="B295" s="153"/>
      <c r="C295" s="438"/>
      <c r="D295" s="439"/>
    </row>
    <row r="296" spans="1:4" ht="14.25">
      <c r="A296" s="153"/>
      <c r="B296" s="153"/>
      <c r="C296" s="438"/>
      <c r="D296" s="439"/>
    </row>
    <row r="297" spans="1:4" ht="14.25">
      <c r="A297" s="153"/>
      <c r="B297" s="153"/>
      <c r="C297" s="438"/>
      <c r="D297" s="439"/>
    </row>
    <row r="298" spans="1:4" ht="14.25">
      <c r="A298" s="153"/>
      <c r="B298" s="153"/>
      <c r="C298" s="438"/>
      <c r="D298" s="439"/>
    </row>
    <row r="299" spans="1:4" ht="14.25">
      <c r="A299" s="153"/>
      <c r="B299" s="153"/>
      <c r="C299" s="438"/>
      <c r="D299" s="439"/>
    </row>
    <row r="300" spans="1:4" ht="14.25">
      <c r="A300" s="153"/>
      <c r="B300" s="153"/>
      <c r="C300" s="153"/>
      <c r="D300" s="440"/>
    </row>
    <row r="301" spans="1:4" ht="14.25">
      <c r="A301" s="153"/>
      <c r="B301" s="153"/>
      <c r="C301" s="153"/>
      <c r="D301" s="440"/>
    </row>
    <row r="302" spans="1:4" ht="14.25">
      <c r="A302" s="153"/>
      <c r="B302" s="153"/>
      <c r="C302" s="153"/>
      <c r="D302" s="440"/>
    </row>
    <row r="303" spans="1:4" ht="14.25">
      <c r="A303" s="153"/>
      <c r="B303" s="153"/>
      <c r="C303" s="153"/>
      <c r="D303" s="440"/>
    </row>
    <row r="304" spans="1:4" ht="14.25">
      <c r="A304" s="153"/>
      <c r="B304" s="153"/>
      <c r="C304" s="153"/>
      <c r="D304" s="440"/>
    </row>
    <row r="305" spans="1:4" ht="14.25">
      <c r="A305" s="153"/>
      <c r="B305" s="153"/>
      <c r="C305" s="153"/>
      <c r="D305" s="440"/>
    </row>
    <row r="306" spans="1:4" ht="14.25">
      <c r="A306" s="153"/>
      <c r="B306" s="153"/>
      <c r="C306" s="153"/>
      <c r="D306" s="440"/>
    </row>
    <row r="307" spans="1:4" ht="14.25">
      <c r="A307" s="153"/>
      <c r="B307" s="153"/>
      <c r="C307" s="153"/>
      <c r="D307" s="440"/>
    </row>
    <row r="308" spans="1:4" ht="14.25">
      <c r="A308" s="153"/>
      <c r="B308" s="153"/>
      <c r="C308" s="153"/>
      <c r="D308" s="440"/>
    </row>
    <row r="309" spans="1:4" ht="14.25">
      <c r="A309" s="153"/>
      <c r="B309" s="153"/>
      <c r="C309" s="153"/>
      <c r="D309" s="440"/>
    </row>
    <row r="310" spans="1:4" ht="14.25">
      <c r="A310" s="153"/>
      <c r="B310" s="153"/>
      <c r="C310" s="153"/>
      <c r="D310" s="440"/>
    </row>
    <row r="311" spans="1:4" ht="14.25">
      <c r="A311" s="153"/>
      <c r="B311" s="153"/>
      <c r="C311" s="153"/>
      <c r="D311" s="440"/>
    </row>
    <row r="312" spans="1:4" ht="14.25">
      <c r="A312" s="153"/>
      <c r="B312" s="153"/>
      <c r="C312" s="153"/>
      <c r="D312" s="440"/>
    </row>
    <row r="313" spans="1:4" ht="14.25">
      <c r="A313" s="153"/>
      <c r="B313" s="153"/>
      <c r="C313" s="153"/>
      <c r="D313" s="440"/>
    </row>
    <row r="314" spans="1:4" ht="14.25">
      <c r="A314" s="153"/>
      <c r="B314" s="153"/>
      <c r="C314" s="153"/>
      <c r="D314" s="440"/>
    </row>
    <row r="315" spans="1:4" ht="14.25">
      <c r="A315" s="153"/>
      <c r="B315" s="153"/>
      <c r="C315" s="153"/>
      <c r="D315" s="440"/>
    </row>
    <row r="316" spans="1:4" ht="14.25">
      <c r="A316" s="153"/>
      <c r="B316" s="153"/>
      <c r="C316" s="153"/>
      <c r="D316" s="440"/>
    </row>
    <row r="317" spans="1:4" ht="14.25">
      <c r="A317" s="153"/>
      <c r="B317" s="153"/>
      <c r="C317" s="153"/>
      <c r="D317" s="440"/>
    </row>
    <row r="318" spans="1:4" ht="14.25">
      <c r="A318" s="153"/>
      <c r="B318" s="153"/>
      <c r="C318" s="153"/>
      <c r="D318" s="440"/>
    </row>
    <row r="319" spans="1:4" ht="14.25">
      <c r="A319" s="153"/>
      <c r="B319" s="153"/>
      <c r="C319" s="153"/>
      <c r="D319" s="440"/>
    </row>
    <row r="320" spans="1:4" ht="14.25">
      <c r="A320" s="153"/>
      <c r="B320" s="153"/>
      <c r="C320" s="153"/>
      <c r="D320" s="440"/>
    </row>
    <row r="321" spans="1:4" ht="14.25">
      <c r="A321" s="153"/>
      <c r="B321" s="153"/>
      <c r="C321" s="153"/>
      <c r="D321" s="440"/>
    </row>
    <row r="322" spans="1:4" ht="14.25">
      <c r="A322" s="153"/>
      <c r="B322" s="153"/>
      <c r="C322" s="153"/>
      <c r="D322" s="440"/>
    </row>
    <row r="323" spans="1:4" ht="14.25">
      <c r="A323" s="153"/>
      <c r="B323" s="153"/>
      <c r="C323" s="153"/>
      <c r="D323" s="440"/>
    </row>
    <row r="324" spans="1:4" ht="14.25">
      <c r="A324" s="153"/>
      <c r="B324" s="153"/>
      <c r="C324" s="153"/>
      <c r="D324" s="440"/>
    </row>
    <row r="325" spans="1:4" ht="14.25">
      <c r="A325" s="153"/>
      <c r="B325" s="153"/>
      <c r="C325" s="153"/>
      <c r="D325" s="440"/>
    </row>
    <row r="326" spans="1:4" ht="14.25">
      <c r="A326" s="153"/>
      <c r="B326" s="153"/>
      <c r="C326" s="153"/>
      <c r="D326" s="440"/>
    </row>
    <row r="327" spans="1:4" ht="14.25">
      <c r="A327" s="153"/>
      <c r="B327" s="153"/>
      <c r="C327" s="153"/>
      <c r="D327" s="440"/>
    </row>
    <row r="328" spans="1:4" ht="14.25">
      <c r="A328" s="153"/>
      <c r="B328" s="153"/>
      <c r="C328" s="153"/>
      <c r="D328" s="440"/>
    </row>
    <row r="329" spans="1:4" ht="14.25">
      <c r="A329" s="153"/>
      <c r="B329" s="153"/>
      <c r="C329" s="153"/>
      <c r="D329" s="440"/>
    </row>
    <row r="330" spans="1:4" ht="14.25">
      <c r="A330" s="153"/>
      <c r="B330" s="153"/>
      <c r="C330" s="153"/>
      <c r="D330" s="440"/>
    </row>
    <row r="331" spans="1:4" ht="14.25">
      <c r="A331" s="153"/>
      <c r="B331" s="153"/>
      <c r="C331" s="153"/>
      <c r="D331" s="440"/>
    </row>
    <row r="332" spans="1:4" ht="14.25">
      <c r="A332" s="153"/>
      <c r="B332" s="153"/>
      <c r="C332" s="153"/>
      <c r="D332" s="440"/>
    </row>
    <row r="333" spans="1:4" ht="14.25">
      <c r="A333" s="153"/>
      <c r="B333" s="153"/>
      <c r="C333" s="153"/>
      <c r="D333" s="440"/>
    </row>
    <row r="334" spans="1:4" ht="14.25">
      <c r="A334" s="153"/>
      <c r="B334" s="153"/>
      <c r="C334" s="153"/>
      <c r="D334" s="440"/>
    </row>
    <row r="335" spans="1:4" ht="14.25">
      <c r="A335" s="153"/>
      <c r="B335" s="153"/>
      <c r="C335" s="153"/>
      <c r="D335" s="440"/>
    </row>
    <row r="336" spans="1:4" ht="14.25">
      <c r="A336" s="153"/>
      <c r="B336" s="153"/>
      <c r="C336" s="153"/>
      <c r="D336" s="440"/>
    </row>
    <row r="337" spans="1:4" ht="14.25">
      <c r="A337" s="153"/>
      <c r="B337" s="153"/>
      <c r="C337" s="153"/>
      <c r="D337" s="440"/>
    </row>
    <row r="338" spans="1:4" ht="14.25">
      <c r="A338" s="153"/>
      <c r="B338" s="153"/>
      <c r="C338" s="153"/>
      <c r="D338" s="440"/>
    </row>
    <row r="339" spans="1:4" ht="14.25">
      <c r="A339" s="153"/>
      <c r="B339" s="153"/>
      <c r="C339" s="153"/>
      <c r="D339" s="440"/>
    </row>
    <row r="340" spans="1:4" ht="14.25">
      <c r="A340" s="153"/>
      <c r="B340" s="153"/>
      <c r="C340" s="153"/>
      <c r="D340" s="440"/>
    </row>
    <row r="341" spans="1:4" ht="14.25">
      <c r="A341" s="153"/>
      <c r="B341" s="153"/>
      <c r="C341" s="153"/>
      <c r="D341" s="440"/>
    </row>
    <row r="342" spans="1:4" ht="14.25">
      <c r="A342" s="153"/>
      <c r="B342" s="153"/>
      <c r="C342" s="153"/>
      <c r="D342" s="440"/>
    </row>
    <row r="343" spans="1:4" ht="14.25">
      <c r="A343" s="153"/>
      <c r="B343" s="153"/>
      <c r="C343" s="153"/>
      <c r="D343" s="440"/>
    </row>
    <row r="344" spans="1:4" ht="14.25">
      <c r="A344" s="153"/>
      <c r="B344" s="153"/>
      <c r="C344" s="153"/>
      <c r="D344" s="440"/>
    </row>
    <row r="345" spans="1:4" ht="14.25">
      <c r="A345" s="153"/>
      <c r="B345" s="153"/>
      <c r="C345" s="153"/>
      <c r="D345" s="440"/>
    </row>
    <row r="346" spans="1:4" ht="14.25">
      <c r="A346" s="153"/>
      <c r="B346" s="153"/>
      <c r="C346" s="153"/>
      <c r="D346" s="440"/>
    </row>
    <row r="347" spans="1:4" ht="14.25">
      <c r="A347" s="153"/>
      <c r="B347" s="153"/>
      <c r="C347" s="153"/>
      <c r="D347" s="440"/>
    </row>
    <row r="348" spans="1:4" ht="14.25">
      <c r="A348" s="153"/>
      <c r="B348" s="153"/>
      <c r="C348" s="153"/>
      <c r="D348" s="440"/>
    </row>
    <row r="349" spans="1:4" ht="14.25">
      <c r="A349" s="153"/>
      <c r="B349" s="153"/>
      <c r="C349" s="153"/>
      <c r="D349" s="440"/>
    </row>
    <row r="350" spans="1:4" ht="14.25">
      <c r="A350" s="153"/>
      <c r="B350" s="153"/>
      <c r="C350" s="153"/>
      <c r="D350" s="440"/>
    </row>
    <row r="351" spans="1:4" ht="14.25">
      <c r="A351" s="153"/>
      <c r="B351" s="153"/>
      <c r="C351" s="153"/>
      <c r="D351" s="440"/>
    </row>
    <row r="352" spans="1:4" ht="14.25">
      <c r="A352" s="153"/>
      <c r="B352" s="153"/>
      <c r="C352" s="153"/>
      <c r="D352" s="440"/>
    </row>
    <row r="353" spans="1:4" ht="14.25">
      <c r="A353" s="153"/>
      <c r="B353" s="153"/>
      <c r="C353" s="153"/>
      <c r="D353" s="440"/>
    </row>
    <row r="354" spans="1:4" ht="14.25">
      <c r="A354" s="153"/>
      <c r="B354" s="153"/>
      <c r="C354" s="153"/>
      <c r="D354" s="440"/>
    </row>
    <row r="355" spans="1:4" ht="14.25">
      <c r="A355" s="153"/>
      <c r="B355" s="153"/>
      <c r="C355" s="153"/>
      <c r="D355" s="440"/>
    </row>
    <row r="356" spans="1:4" ht="14.25">
      <c r="A356" s="153"/>
      <c r="B356" s="153"/>
      <c r="C356" s="153"/>
      <c r="D356" s="440"/>
    </row>
    <row r="357" spans="1:4" ht="14.25">
      <c r="A357" s="153"/>
      <c r="B357" s="153"/>
      <c r="C357" s="153"/>
      <c r="D357" s="440"/>
    </row>
    <row r="358" spans="1:4" ht="14.25">
      <c r="A358" s="153"/>
      <c r="B358" s="153"/>
      <c r="C358" s="153"/>
      <c r="D358" s="440"/>
    </row>
    <row r="359" spans="1:4" ht="14.25">
      <c r="A359" s="153"/>
      <c r="B359" s="153"/>
      <c r="C359" s="153"/>
      <c r="D359" s="440"/>
    </row>
  </sheetData>
  <sheetProtection/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7">
      <selection activeCell="B94" sqref="B94"/>
    </sheetView>
  </sheetViews>
  <sheetFormatPr defaultColWidth="9.00390625" defaultRowHeight="12.75"/>
  <cols>
    <col min="1" max="1" width="30.875" style="0" customWidth="1"/>
    <col min="2" max="2" width="32.375" style="0" customWidth="1"/>
    <col min="3" max="3" width="9.125" style="488" customWidth="1"/>
    <col min="5" max="6" width="12.25390625" style="0" customWidth="1"/>
  </cols>
  <sheetData>
    <row r="1" spans="1:6" ht="15" customHeight="1">
      <c r="A1" s="650" t="s">
        <v>90</v>
      </c>
      <c r="B1" s="651"/>
      <c r="C1" s="651"/>
      <c r="D1" s="651"/>
      <c r="E1" s="651"/>
      <c r="F1" s="651"/>
    </row>
    <row r="2" spans="1:6" ht="15" customHeight="1">
      <c r="A2" s="650" t="s">
        <v>91</v>
      </c>
      <c r="B2" s="651"/>
      <c r="C2" s="651"/>
      <c r="D2" s="651"/>
      <c r="E2" s="651"/>
      <c r="F2" s="651"/>
    </row>
    <row r="4" spans="1:6" ht="15.75">
      <c r="A4" s="652" t="s">
        <v>251</v>
      </c>
      <c r="B4" s="653"/>
      <c r="C4" s="653"/>
      <c r="D4" s="653"/>
      <c r="E4" s="653"/>
      <c r="F4" s="653"/>
    </row>
    <row r="7" spans="1:6" ht="12.75" customHeight="1">
      <c r="A7" s="654" t="s">
        <v>252</v>
      </c>
      <c r="B7" s="655"/>
      <c r="C7" s="655"/>
      <c r="D7" s="655"/>
      <c r="E7" s="655"/>
      <c r="F7" s="655"/>
    </row>
    <row r="8" ht="13.5" thickBot="1">
      <c r="A8" s="488"/>
    </row>
    <row r="9" spans="1:6" ht="13.5" customHeight="1" thickBot="1">
      <c r="A9" s="656" t="s">
        <v>92</v>
      </c>
      <c r="B9" s="656" t="s">
        <v>88</v>
      </c>
      <c r="C9" s="656" t="s">
        <v>35</v>
      </c>
      <c r="D9" s="658" t="s">
        <v>93</v>
      </c>
      <c r="E9" s="659"/>
      <c r="F9" s="660"/>
    </row>
    <row r="10" spans="1:6" ht="13.5" thickBot="1">
      <c r="A10" s="657"/>
      <c r="B10" s="657"/>
      <c r="C10" s="657"/>
      <c r="D10" s="489" t="s">
        <v>94</v>
      </c>
      <c r="E10" s="489" t="s">
        <v>95</v>
      </c>
      <c r="F10" s="489" t="s">
        <v>96</v>
      </c>
    </row>
    <row r="11" spans="1:6" ht="26.25" thickBot="1">
      <c r="A11" s="490" t="s">
        <v>253</v>
      </c>
      <c r="B11" s="491" t="s">
        <v>254</v>
      </c>
      <c r="C11" s="489">
        <v>1</v>
      </c>
      <c r="D11" s="491" t="s">
        <v>97</v>
      </c>
      <c r="E11" s="491"/>
      <c r="F11" s="491" t="s">
        <v>98</v>
      </c>
    </row>
    <row r="12" spans="1:6" ht="26.25" thickBot="1">
      <c r="A12" s="490" t="s">
        <v>255</v>
      </c>
      <c r="B12" s="491" t="s">
        <v>256</v>
      </c>
      <c r="C12" s="489">
        <v>2</v>
      </c>
      <c r="D12" s="491" t="s">
        <v>99</v>
      </c>
      <c r="E12" s="491" t="s">
        <v>100</v>
      </c>
      <c r="F12" s="491" t="s">
        <v>101</v>
      </c>
    </row>
    <row r="13" spans="1:6" ht="26.25" thickBot="1">
      <c r="A13" s="490" t="s">
        <v>257</v>
      </c>
      <c r="B13" s="491" t="s">
        <v>258</v>
      </c>
      <c r="C13" s="489">
        <v>3</v>
      </c>
      <c r="D13" s="491" t="s">
        <v>102</v>
      </c>
      <c r="E13" s="491" t="s">
        <v>103</v>
      </c>
      <c r="F13" s="491"/>
    </row>
    <row r="14" spans="1:6" ht="39" thickBot="1">
      <c r="A14" s="490" t="s">
        <v>257</v>
      </c>
      <c r="B14" s="491" t="s">
        <v>259</v>
      </c>
      <c r="C14" s="489">
        <v>4</v>
      </c>
      <c r="D14" s="491" t="s">
        <v>104</v>
      </c>
      <c r="E14" s="491" t="s">
        <v>105</v>
      </c>
      <c r="F14" s="491"/>
    </row>
    <row r="15" spans="1:6" ht="39" thickBot="1">
      <c r="A15" s="490" t="s">
        <v>257</v>
      </c>
      <c r="B15" s="491" t="s">
        <v>260</v>
      </c>
      <c r="C15" s="489">
        <v>5</v>
      </c>
      <c r="D15" s="491"/>
      <c r="E15" s="491" t="s">
        <v>106</v>
      </c>
      <c r="F15" s="491"/>
    </row>
    <row r="16" spans="1:6" ht="26.25" thickBot="1">
      <c r="A16" s="490" t="s">
        <v>261</v>
      </c>
      <c r="B16" s="491" t="s">
        <v>262</v>
      </c>
      <c r="C16" s="489">
        <v>6</v>
      </c>
      <c r="D16" s="491" t="s">
        <v>107</v>
      </c>
      <c r="E16" s="491" t="s">
        <v>108</v>
      </c>
      <c r="F16" s="491"/>
    </row>
    <row r="17" spans="1:6" ht="39" thickBot="1">
      <c r="A17" s="490" t="s">
        <v>263</v>
      </c>
      <c r="B17" s="491" t="s">
        <v>264</v>
      </c>
      <c r="C17" s="489">
        <v>7</v>
      </c>
      <c r="D17" s="491" t="s">
        <v>109</v>
      </c>
      <c r="E17" s="491" t="s">
        <v>110</v>
      </c>
      <c r="F17" s="491" t="s">
        <v>111</v>
      </c>
    </row>
    <row r="18" spans="1:6" ht="39" thickBot="1">
      <c r="A18" s="490" t="s">
        <v>265</v>
      </c>
      <c r="B18" s="491" t="s">
        <v>266</v>
      </c>
      <c r="C18" s="489">
        <v>8</v>
      </c>
      <c r="D18" s="491" t="s">
        <v>112</v>
      </c>
      <c r="E18" s="491"/>
      <c r="F18" s="491"/>
    </row>
    <row r="19" ht="15.75">
      <c r="A19" s="487"/>
    </row>
    <row r="21" spans="1:6" ht="12.75" customHeight="1">
      <c r="A21" s="654" t="s">
        <v>267</v>
      </c>
      <c r="B21" s="655"/>
      <c r="C21" s="655"/>
      <c r="D21" s="655"/>
      <c r="E21" s="655"/>
      <c r="F21" s="655"/>
    </row>
    <row r="22" ht="13.5" thickBot="1">
      <c r="A22" s="488"/>
    </row>
    <row r="23" spans="1:6" ht="13.5" customHeight="1" thickBot="1">
      <c r="A23" s="656" t="s">
        <v>92</v>
      </c>
      <c r="B23" s="656" t="s">
        <v>88</v>
      </c>
      <c r="C23" s="656" t="s">
        <v>35</v>
      </c>
      <c r="D23" s="658" t="s">
        <v>93</v>
      </c>
      <c r="E23" s="659"/>
      <c r="F23" s="660"/>
    </row>
    <row r="24" spans="1:6" ht="13.5" thickBot="1">
      <c r="A24" s="657"/>
      <c r="B24" s="657"/>
      <c r="C24" s="657"/>
      <c r="D24" s="489" t="s">
        <v>94</v>
      </c>
      <c r="E24" s="489" t="s">
        <v>95</v>
      </c>
      <c r="F24" s="489" t="s">
        <v>96</v>
      </c>
    </row>
    <row r="25" spans="1:6" ht="51.75" thickBot="1">
      <c r="A25" s="490" t="s">
        <v>268</v>
      </c>
      <c r="B25" s="491" t="s">
        <v>269</v>
      </c>
      <c r="C25" s="489">
        <v>1</v>
      </c>
      <c r="D25" s="491" t="s">
        <v>113</v>
      </c>
      <c r="E25" s="491" t="s">
        <v>114</v>
      </c>
      <c r="F25" s="491" t="s">
        <v>115</v>
      </c>
    </row>
    <row r="26" spans="1:6" ht="26.25" thickBot="1">
      <c r="A26" s="490" t="s">
        <v>268</v>
      </c>
      <c r="B26" s="491" t="s">
        <v>270</v>
      </c>
      <c r="C26" s="489">
        <v>2</v>
      </c>
      <c r="D26" s="491" t="s">
        <v>116</v>
      </c>
      <c r="E26" s="491" t="s">
        <v>117</v>
      </c>
      <c r="F26" s="491" t="s">
        <v>118</v>
      </c>
    </row>
    <row r="27" spans="1:6" ht="13.5" thickBot="1">
      <c r="A27" s="490" t="s">
        <v>271</v>
      </c>
      <c r="B27" s="491" t="s">
        <v>272</v>
      </c>
      <c r="C27" s="489">
        <v>3</v>
      </c>
      <c r="D27" s="491" t="s">
        <v>119</v>
      </c>
      <c r="E27" s="491"/>
      <c r="F27" s="491"/>
    </row>
    <row r="28" spans="1:6" ht="51.75" thickBot="1">
      <c r="A28" s="490" t="s">
        <v>273</v>
      </c>
      <c r="B28" s="491" t="s">
        <v>274</v>
      </c>
      <c r="C28" s="489">
        <v>4</v>
      </c>
      <c r="D28" s="491" t="s">
        <v>120</v>
      </c>
      <c r="E28" s="491" t="s">
        <v>121</v>
      </c>
      <c r="F28" s="491"/>
    </row>
    <row r="29" spans="1:6" ht="51.75" thickBot="1">
      <c r="A29" s="490" t="s">
        <v>275</v>
      </c>
      <c r="B29" s="491" t="s">
        <v>276</v>
      </c>
      <c r="C29" s="489">
        <v>5</v>
      </c>
      <c r="D29" s="491" t="s">
        <v>122</v>
      </c>
      <c r="E29" s="491" t="s">
        <v>123</v>
      </c>
      <c r="F29" s="491" t="s">
        <v>124</v>
      </c>
    </row>
    <row r="30" spans="1:6" ht="39" thickBot="1">
      <c r="A30" s="490" t="s">
        <v>277</v>
      </c>
      <c r="B30" s="491" t="s">
        <v>278</v>
      </c>
      <c r="C30" s="489">
        <v>6</v>
      </c>
      <c r="D30" s="491" t="s">
        <v>125</v>
      </c>
      <c r="E30" s="491" t="s">
        <v>126</v>
      </c>
      <c r="F30" s="491" t="s">
        <v>124</v>
      </c>
    </row>
    <row r="31" spans="1:6" ht="26.25" thickBot="1">
      <c r="A31" s="490" t="s">
        <v>279</v>
      </c>
      <c r="B31" s="491" t="s">
        <v>280</v>
      </c>
      <c r="C31" s="489">
        <v>7</v>
      </c>
      <c r="D31" s="491"/>
      <c r="E31" s="491" t="s">
        <v>247</v>
      </c>
      <c r="F31" s="491" t="s">
        <v>124</v>
      </c>
    </row>
    <row r="33" spans="1:6" ht="12.75" customHeight="1">
      <c r="A33" s="654" t="s">
        <v>281</v>
      </c>
      <c r="B33" s="655"/>
      <c r="C33" s="655"/>
      <c r="D33" s="655"/>
      <c r="E33" s="655"/>
      <c r="F33" s="655"/>
    </row>
    <row r="34" ht="13.5" thickBot="1">
      <c r="A34" s="488"/>
    </row>
    <row r="35" spans="1:6" ht="13.5" customHeight="1" thickBot="1">
      <c r="A35" s="656" t="s">
        <v>92</v>
      </c>
      <c r="B35" s="656" t="s">
        <v>88</v>
      </c>
      <c r="C35" s="656" t="s">
        <v>35</v>
      </c>
      <c r="D35" s="658" t="s">
        <v>93</v>
      </c>
      <c r="E35" s="659"/>
      <c r="F35" s="660"/>
    </row>
    <row r="36" spans="1:6" ht="13.5" thickBot="1">
      <c r="A36" s="657"/>
      <c r="B36" s="657"/>
      <c r="C36" s="657"/>
      <c r="D36" s="489" t="s">
        <v>94</v>
      </c>
      <c r="E36" s="489" t="s">
        <v>95</v>
      </c>
      <c r="F36" s="489" t="s">
        <v>96</v>
      </c>
    </row>
    <row r="37" spans="1:6" ht="39" thickBot="1">
      <c r="A37" s="490" t="s">
        <v>282</v>
      </c>
      <c r="B37" s="491" t="s">
        <v>283</v>
      </c>
      <c r="C37" s="489">
        <v>1</v>
      </c>
      <c r="D37" s="491" t="s">
        <v>127</v>
      </c>
      <c r="E37" s="491" t="s">
        <v>128</v>
      </c>
      <c r="F37" s="491" t="s">
        <v>129</v>
      </c>
    </row>
    <row r="38" spans="1:6" ht="64.5" thickBot="1">
      <c r="A38" s="490" t="s">
        <v>282</v>
      </c>
      <c r="B38" s="491" t="s">
        <v>284</v>
      </c>
      <c r="C38" s="489">
        <v>2</v>
      </c>
      <c r="D38" s="491" t="s">
        <v>130</v>
      </c>
      <c r="E38" s="491" t="s">
        <v>131</v>
      </c>
      <c r="F38" s="491" t="s">
        <v>132</v>
      </c>
    </row>
    <row r="39" spans="1:6" ht="39" thickBot="1">
      <c r="A39" s="490" t="s">
        <v>282</v>
      </c>
      <c r="B39" s="491" t="s">
        <v>285</v>
      </c>
      <c r="C39" s="489">
        <v>3</v>
      </c>
      <c r="D39" s="491" t="s">
        <v>133</v>
      </c>
      <c r="E39" s="491" t="s">
        <v>134</v>
      </c>
      <c r="F39" s="491" t="s">
        <v>135</v>
      </c>
    </row>
    <row r="40" spans="1:6" ht="39" thickBot="1">
      <c r="A40" s="490" t="s">
        <v>286</v>
      </c>
      <c r="B40" s="491" t="s">
        <v>287</v>
      </c>
      <c r="C40" s="489">
        <v>4</v>
      </c>
      <c r="D40" s="491" t="s">
        <v>136</v>
      </c>
      <c r="E40" s="491" t="s">
        <v>137</v>
      </c>
      <c r="F40" s="491"/>
    </row>
    <row r="41" spans="1:6" ht="39" thickBot="1">
      <c r="A41" s="490" t="s">
        <v>288</v>
      </c>
      <c r="B41" s="491" t="s">
        <v>289</v>
      </c>
      <c r="C41" s="489">
        <v>5</v>
      </c>
      <c r="D41" s="491" t="s">
        <v>138</v>
      </c>
      <c r="E41" s="491" t="s">
        <v>139</v>
      </c>
      <c r="F41" s="491"/>
    </row>
    <row r="42" spans="1:6" ht="39" thickBot="1">
      <c r="A42" s="490" t="s">
        <v>290</v>
      </c>
      <c r="B42" s="491" t="s">
        <v>291</v>
      </c>
      <c r="C42" s="489">
        <v>6</v>
      </c>
      <c r="D42" s="491" t="s">
        <v>140</v>
      </c>
      <c r="E42" s="491" t="s">
        <v>141</v>
      </c>
      <c r="F42" s="491"/>
    </row>
    <row r="43" spans="1:6" ht="39" thickBot="1">
      <c r="A43" s="490" t="s">
        <v>292</v>
      </c>
      <c r="B43" s="586" t="s">
        <v>293</v>
      </c>
      <c r="C43" s="587">
        <v>7</v>
      </c>
      <c r="D43" s="586" t="s">
        <v>142</v>
      </c>
      <c r="E43" s="586"/>
      <c r="F43" s="586"/>
    </row>
    <row r="44" spans="1:6" ht="51.75" thickBot="1">
      <c r="A44" s="490" t="s">
        <v>282</v>
      </c>
      <c r="B44" s="588" t="s">
        <v>294</v>
      </c>
      <c r="C44" s="589">
        <v>8</v>
      </c>
      <c r="D44" s="588" t="s">
        <v>295</v>
      </c>
      <c r="E44" s="588"/>
      <c r="F44" s="588"/>
    </row>
    <row r="45" ht="15.75">
      <c r="A45" s="487"/>
    </row>
    <row r="47" spans="1:6" ht="12.75" customHeight="1">
      <c r="A47" s="654" t="s">
        <v>296</v>
      </c>
      <c r="B47" s="655"/>
      <c r="C47" s="655"/>
      <c r="D47" s="655"/>
      <c r="E47" s="655"/>
      <c r="F47" s="655"/>
    </row>
    <row r="48" ht="13.5" thickBot="1">
      <c r="A48" s="488"/>
    </row>
    <row r="49" spans="1:6" ht="13.5" customHeight="1" thickBot="1">
      <c r="A49" s="656" t="s">
        <v>92</v>
      </c>
      <c r="B49" s="656" t="s">
        <v>88</v>
      </c>
      <c r="C49" s="656" t="s">
        <v>35</v>
      </c>
      <c r="D49" s="658" t="s">
        <v>93</v>
      </c>
      <c r="E49" s="659"/>
      <c r="F49" s="660"/>
    </row>
    <row r="50" spans="1:6" ht="13.5" thickBot="1">
      <c r="A50" s="657"/>
      <c r="B50" s="657"/>
      <c r="C50" s="657"/>
      <c r="D50" s="489" t="s">
        <v>94</v>
      </c>
      <c r="E50" s="489" t="s">
        <v>95</v>
      </c>
      <c r="F50" s="489" t="s">
        <v>96</v>
      </c>
    </row>
    <row r="51" spans="1:6" ht="39" thickBot="1">
      <c r="A51" s="490" t="s">
        <v>297</v>
      </c>
      <c r="B51" s="491" t="s">
        <v>298</v>
      </c>
      <c r="C51" s="489">
        <v>1</v>
      </c>
      <c r="D51" s="491" t="s">
        <v>143</v>
      </c>
      <c r="E51" s="491" t="s">
        <v>144</v>
      </c>
      <c r="F51" s="491"/>
    </row>
    <row r="52" spans="1:6" ht="64.5" thickBot="1">
      <c r="A52" s="490" t="s">
        <v>257</v>
      </c>
      <c r="B52" s="491" t="s">
        <v>299</v>
      </c>
      <c r="C52" s="489">
        <v>2</v>
      </c>
      <c r="D52" s="491" t="s">
        <v>145</v>
      </c>
      <c r="E52" s="491" t="s">
        <v>146</v>
      </c>
      <c r="F52" s="491" t="s">
        <v>147</v>
      </c>
    </row>
    <row r="53" spans="1:6" ht="77.25" thickBot="1">
      <c r="A53" s="490" t="s">
        <v>300</v>
      </c>
      <c r="B53" s="491" t="s">
        <v>301</v>
      </c>
      <c r="C53" s="489">
        <v>3</v>
      </c>
      <c r="D53" s="491" t="s">
        <v>148</v>
      </c>
      <c r="E53" s="491" t="s">
        <v>149</v>
      </c>
      <c r="F53" s="491"/>
    </row>
    <row r="54" spans="1:6" ht="39" thickBot="1">
      <c r="A54" s="490" t="s">
        <v>302</v>
      </c>
      <c r="B54" s="491" t="s">
        <v>303</v>
      </c>
      <c r="C54" s="489">
        <v>4</v>
      </c>
      <c r="D54" s="491" t="s">
        <v>150</v>
      </c>
      <c r="E54" s="491" t="s">
        <v>151</v>
      </c>
      <c r="F54" s="491"/>
    </row>
    <row r="55" ht="15.75">
      <c r="A55" s="487"/>
    </row>
    <row r="57" spans="1:6" ht="21" customHeight="1">
      <c r="A57" s="654" t="s">
        <v>304</v>
      </c>
      <c r="B57" s="655"/>
      <c r="C57" s="655"/>
      <c r="D57" s="655"/>
      <c r="E57" s="655"/>
      <c r="F57" s="655"/>
    </row>
    <row r="58" ht="13.5" thickBot="1">
      <c r="A58" s="488"/>
    </row>
    <row r="59" spans="1:6" ht="13.5" customHeight="1" thickBot="1">
      <c r="A59" s="656" t="s">
        <v>92</v>
      </c>
      <c r="B59" s="656" t="s">
        <v>88</v>
      </c>
      <c r="C59" s="656" t="s">
        <v>35</v>
      </c>
      <c r="D59" s="658" t="s">
        <v>93</v>
      </c>
      <c r="E59" s="659"/>
      <c r="F59" s="660"/>
    </row>
    <row r="60" spans="1:6" ht="13.5" thickBot="1">
      <c r="A60" s="657"/>
      <c r="B60" s="657"/>
      <c r="C60" s="657"/>
      <c r="D60" s="489" t="s">
        <v>94</v>
      </c>
      <c r="E60" s="489" t="s">
        <v>95</v>
      </c>
      <c r="F60" s="489" t="s">
        <v>96</v>
      </c>
    </row>
    <row r="61" spans="1:6" ht="64.5" thickBot="1">
      <c r="A61" s="490" t="s">
        <v>305</v>
      </c>
      <c r="B61" s="491" t="s">
        <v>306</v>
      </c>
      <c r="C61" s="489">
        <v>1</v>
      </c>
      <c r="D61" s="491" t="s">
        <v>152</v>
      </c>
      <c r="E61" s="491" t="s">
        <v>153</v>
      </c>
      <c r="F61" s="491" t="s">
        <v>154</v>
      </c>
    </row>
    <row r="62" spans="1:6" ht="64.5" thickBot="1">
      <c r="A62" s="490" t="s">
        <v>305</v>
      </c>
      <c r="B62" s="491" t="s">
        <v>307</v>
      </c>
      <c r="C62" s="489">
        <v>2</v>
      </c>
      <c r="D62" s="491" t="s">
        <v>155</v>
      </c>
      <c r="E62" s="491" t="s">
        <v>156</v>
      </c>
      <c r="F62" s="491" t="s">
        <v>157</v>
      </c>
    </row>
    <row r="63" spans="1:6" ht="64.5" thickBot="1">
      <c r="A63" s="490" t="s">
        <v>305</v>
      </c>
      <c r="B63" s="491" t="s">
        <v>308</v>
      </c>
      <c r="C63" s="489">
        <v>3</v>
      </c>
      <c r="D63" s="491" t="s">
        <v>158</v>
      </c>
      <c r="E63" s="491" t="s">
        <v>159</v>
      </c>
      <c r="F63" s="491" t="s">
        <v>160</v>
      </c>
    </row>
    <row r="64" spans="1:6" ht="39" thickBot="1">
      <c r="A64" s="490" t="s">
        <v>309</v>
      </c>
      <c r="B64" s="491" t="s">
        <v>310</v>
      </c>
      <c r="C64" s="489">
        <v>4</v>
      </c>
      <c r="D64" s="491" t="s">
        <v>161</v>
      </c>
      <c r="E64" s="491" t="s">
        <v>162</v>
      </c>
      <c r="F64" s="491" t="s">
        <v>163</v>
      </c>
    </row>
    <row r="65" spans="1:6" ht="77.25" thickBot="1">
      <c r="A65" s="490" t="s">
        <v>311</v>
      </c>
      <c r="B65" s="491" t="s">
        <v>312</v>
      </c>
      <c r="C65" s="489">
        <v>5</v>
      </c>
      <c r="D65" s="491" t="s">
        <v>164</v>
      </c>
      <c r="E65" s="491" t="s">
        <v>165</v>
      </c>
      <c r="F65" s="491"/>
    </row>
    <row r="66" spans="1:6" ht="13.5" thickBot="1">
      <c r="A66" s="490" t="s">
        <v>313</v>
      </c>
      <c r="B66" s="491" t="s">
        <v>314</v>
      </c>
      <c r="C66" s="489">
        <v>6</v>
      </c>
      <c r="D66" s="491" t="s">
        <v>166</v>
      </c>
      <c r="E66" s="491" t="s">
        <v>167</v>
      </c>
      <c r="F66" s="491" t="s">
        <v>168</v>
      </c>
    </row>
    <row r="67" spans="1:6" ht="39" thickBot="1">
      <c r="A67" s="490" t="s">
        <v>315</v>
      </c>
      <c r="B67" s="491" t="s">
        <v>316</v>
      </c>
      <c r="C67" s="489">
        <v>7</v>
      </c>
      <c r="D67" s="491" t="s">
        <v>169</v>
      </c>
      <c r="E67" s="491" t="s">
        <v>170</v>
      </c>
      <c r="F67" s="491" t="s">
        <v>171</v>
      </c>
    </row>
    <row r="68" ht="15.75">
      <c r="A68" s="487"/>
    </row>
    <row r="70" spans="1:6" ht="26.25" customHeight="1">
      <c r="A70" s="654" t="s">
        <v>317</v>
      </c>
      <c r="B70" s="655"/>
      <c r="C70" s="655"/>
      <c r="D70" s="655"/>
      <c r="E70" s="655"/>
      <c r="F70" s="655"/>
    </row>
    <row r="71" ht="13.5" thickBot="1">
      <c r="A71" s="488"/>
    </row>
    <row r="72" spans="1:6" ht="13.5" customHeight="1" thickBot="1">
      <c r="A72" s="656" t="s">
        <v>92</v>
      </c>
      <c r="B72" s="656" t="s">
        <v>88</v>
      </c>
      <c r="C72" s="656" t="s">
        <v>35</v>
      </c>
      <c r="D72" s="658" t="s">
        <v>93</v>
      </c>
      <c r="E72" s="659"/>
      <c r="F72" s="660"/>
    </row>
    <row r="73" spans="1:6" ht="13.5" thickBot="1">
      <c r="A73" s="657"/>
      <c r="B73" s="657"/>
      <c r="C73" s="657"/>
      <c r="D73" s="489" t="s">
        <v>94</v>
      </c>
      <c r="E73" s="489" t="s">
        <v>95</v>
      </c>
      <c r="F73" s="489" t="s">
        <v>96</v>
      </c>
    </row>
    <row r="74" spans="1:6" ht="26.25" thickBot="1">
      <c r="A74" s="490" t="s">
        <v>318</v>
      </c>
      <c r="B74" s="491" t="s">
        <v>319</v>
      </c>
      <c r="C74" s="489">
        <v>1</v>
      </c>
      <c r="D74" s="491" t="s">
        <v>172</v>
      </c>
      <c r="E74" s="491" t="s">
        <v>173</v>
      </c>
      <c r="F74" s="491" t="s">
        <v>174</v>
      </c>
    </row>
    <row r="75" spans="1:6" ht="26.25" thickBot="1">
      <c r="A75" s="490" t="s">
        <v>320</v>
      </c>
      <c r="B75" s="491" t="s">
        <v>321</v>
      </c>
      <c r="C75" s="489">
        <v>2</v>
      </c>
      <c r="D75" s="491" t="s">
        <v>175</v>
      </c>
      <c r="E75" s="491" t="s">
        <v>176</v>
      </c>
      <c r="F75" s="491" t="s">
        <v>177</v>
      </c>
    </row>
    <row r="76" spans="1:6" ht="64.5" thickBot="1">
      <c r="A76" s="490" t="s">
        <v>322</v>
      </c>
      <c r="B76" s="491" t="s">
        <v>323</v>
      </c>
      <c r="C76" s="489">
        <v>3</v>
      </c>
      <c r="D76" s="491" t="s">
        <v>178</v>
      </c>
      <c r="E76" s="491" t="s">
        <v>179</v>
      </c>
      <c r="F76" s="491" t="s">
        <v>180</v>
      </c>
    </row>
    <row r="77" spans="1:6" ht="26.25" thickBot="1">
      <c r="A77" s="490" t="s">
        <v>324</v>
      </c>
      <c r="B77" s="491" t="s">
        <v>325</v>
      </c>
      <c r="C77" s="489">
        <v>4</v>
      </c>
      <c r="D77" s="491" t="s">
        <v>181</v>
      </c>
      <c r="E77" s="491" t="s">
        <v>182</v>
      </c>
      <c r="F77" s="491" t="s">
        <v>183</v>
      </c>
    </row>
    <row r="78" spans="1:6" ht="26.25" thickBot="1">
      <c r="A78" s="490" t="s">
        <v>326</v>
      </c>
      <c r="B78" s="491" t="s">
        <v>327</v>
      </c>
      <c r="C78" s="489">
        <v>5</v>
      </c>
      <c r="D78" s="491" t="s">
        <v>184</v>
      </c>
      <c r="E78" s="491" t="s">
        <v>185</v>
      </c>
      <c r="F78" s="491" t="s">
        <v>186</v>
      </c>
    </row>
    <row r="79" spans="1:6" ht="26.25" thickBot="1">
      <c r="A79" s="490" t="s">
        <v>328</v>
      </c>
      <c r="B79" s="491" t="s">
        <v>329</v>
      </c>
      <c r="C79" s="489">
        <v>6</v>
      </c>
      <c r="D79" s="491" t="s">
        <v>187</v>
      </c>
      <c r="E79" s="491" t="s">
        <v>188</v>
      </c>
      <c r="F79" s="491" t="s">
        <v>189</v>
      </c>
    </row>
    <row r="80" spans="1:6" ht="39" thickBot="1">
      <c r="A80" s="490" t="s">
        <v>330</v>
      </c>
      <c r="B80" s="491" t="s">
        <v>331</v>
      </c>
      <c r="C80" s="489">
        <v>7</v>
      </c>
      <c r="D80" s="491" t="s">
        <v>190</v>
      </c>
      <c r="E80" s="491" t="s">
        <v>191</v>
      </c>
      <c r="F80" s="491"/>
    </row>
    <row r="81" ht="15.75">
      <c r="A81" s="487"/>
    </row>
    <row r="83" spans="1:6" ht="29.25" customHeight="1">
      <c r="A83" s="654" t="s">
        <v>332</v>
      </c>
      <c r="B83" s="655"/>
      <c r="C83" s="655"/>
      <c r="D83" s="655"/>
      <c r="E83" s="655"/>
      <c r="F83" s="655"/>
    </row>
    <row r="84" ht="13.5" thickBot="1">
      <c r="A84" s="488"/>
    </row>
    <row r="85" spans="1:6" ht="13.5" customHeight="1" thickBot="1">
      <c r="A85" s="656" t="s">
        <v>92</v>
      </c>
      <c r="B85" s="656" t="s">
        <v>88</v>
      </c>
      <c r="C85" s="656" t="s">
        <v>35</v>
      </c>
      <c r="D85" s="658" t="s">
        <v>93</v>
      </c>
      <c r="E85" s="659"/>
      <c r="F85" s="660"/>
    </row>
    <row r="86" spans="1:6" ht="13.5" thickBot="1">
      <c r="A86" s="657"/>
      <c r="B86" s="657"/>
      <c r="C86" s="657"/>
      <c r="D86" s="489" t="s">
        <v>94</v>
      </c>
      <c r="E86" s="489" t="s">
        <v>95</v>
      </c>
      <c r="F86" s="489" t="s">
        <v>96</v>
      </c>
    </row>
    <row r="87" spans="1:6" ht="26.25" thickBot="1">
      <c r="A87" s="490" t="s">
        <v>333</v>
      </c>
      <c r="B87" s="491" t="s">
        <v>334</v>
      </c>
      <c r="C87" s="489">
        <v>1</v>
      </c>
      <c r="D87" s="491" t="s">
        <v>192</v>
      </c>
      <c r="E87" s="491" t="s">
        <v>193</v>
      </c>
      <c r="F87" s="491"/>
    </row>
    <row r="88" spans="1:6" ht="26.25" thickBot="1">
      <c r="A88" s="490" t="s">
        <v>335</v>
      </c>
      <c r="B88" s="491" t="s">
        <v>336</v>
      </c>
      <c r="C88" s="489">
        <v>2</v>
      </c>
      <c r="D88" s="491" t="s">
        <v>194</v>
      </c>
      <c r="E88" s="491" t="s">
        <v>195</v>
      </c>
      <c r="F88" s="491"/>
    </row>
    <row r="89" spans="1:6" ht="39" thickBot="1">
      <c r="A89" s="490" t="s">
        <v>335</v>
      </c>
      <c r="B89" s="491" t="s">
        <v>337</v>
      </c>
      <c r="C89" s="489">
        <v>3</v>
      </c>
      <c r="D89" s="491" t="s">
        <v>196</v>
      </c>
      <c r="E89" s="491" t="s">
        <v>197</v>
      </c>
      <c r="F89" s="491"/>
    </row>
    <row r="90" spans="1:6" ht="13.5" thickBot="1">
      <c r="A90" s="490" t="s">
        <v>338</v>
      </c>
      <c r="B90" s="491" t="s">
        <v>339</v>
      </c>
      <c r="C90" s="489">
        <v>4</v>
      </c>
      <c r="D90" s="491" t="s">
        <v>198</v>
      </c>
      <c r="E90" s="491" t="s">
        <v>199</v>
      </c>
      <c r="F90" s="491"/>
    </row>
    <row r="91" spans="1:6" ht="26.25" thickBot="1">
      <c r="A91" s="490" t="s">
        <v>340</v>
      </c>
      <c r="B91" s="491" t="s">
        <v>341</v>
      </c>
      <c r="C91" s="489">
        <v>5</v>
      </c>
      <c r="D91" s="491" t="s">
        <v>200</v>
      </c>
      <c r="E91" s="491"/>
      <c r="F91" s="491"/>
    </row>
    <row r="92" spans="1:6" ht="26.25" thickBot="1">
      <c r="A92" s="490" t="s">
        <v>342</v>
      </c>
      <c r="B92" s="491" t="s">
        <v>343</v>
      </c>
      <c r="C92" s="489">
        <v>6</v>
      </c>
      <c r="D92" s="491"/>
      <c r="E92" s="491" t="s">
        <v>248</v>
      </c>
      <c r="F92" s="491"/>
    </row>
    <row r="93" spans="1:6" ht="39" thickBot="1">
      <c r="A93" s="490" t="s">
        <v>344</v>
      </c>
      <c r="B93" s="491" t="s">
        <v>345</v>
      </c>
      <c r="C93" s="489">
        <v>7</v>
      </c>
      <c r="D93" s="491"/>
      <c r="E93" s="491" t="s">
        <v>249</v>
      </c>
      <c r="F93" s="491"/>
    </row>
    <row r="94" spans="1:6" ht="39" thickBot="1">
      <c r="A94" s="490" t="s">
        <v>344</v>
      </c>
      <c r="B94" s="491" t="s">
        <v>346</v>
      </c>
      <c r="C94" s="489">
        <v>8</v>
      </c>
      <c r="D94" s="491" t="s">
        <v>347</v>
      </c>
      <c r="E94" s="491"/>
      <c r="F94" s="491"/>
    </row>
    <row r="95" ht="12.75" customHeight="1"/>
    <row r="96" spans="1:6" ht="29.25" customHeight="1">
      <c r="A96" s="654" t="s">
        <v>348</v>
      </c>
      <c r="B96" s="655"/>
      <c r="C96" s="655"/>
      <c r="D96" s="655"/>
      <c r="E96" s="655"/>
      <c r="F96" s="655"/>
    </row>
    <row r="97" ht="13.5" customHeight="1" thickBot="1">
      <c r="A97" s="488"/>
    </row>
    <row r="98" spans="1:6" ht="13.5" thickBot="1">
      <c r="A98" s="656" t="s">
        <v>92</v>
      </c>
      <c r="B98" s="656" t="s">
        <v>88</v>
      </c>
      <c r="C98" s="656" t="s">
        <v>35</v>
      </c>
      <c r="D98" s="658" t="s">
        <v>93</v>
      </c>
      <c r="E98" s="659"/>
      <c r="F98" s="660"/>
    </row>
    <row r="99" spans="1:6" ht="13.5" thickBot="1">
      <c r="A99" s="657"/>
      <c r="B99" s="657"/>
      <c r="C99" s="657"/>
      <c r="D99" s="489" t="s">
        <v>94</v>
      </c>
      <c r="E99" s="489" t="s">
        <v>95</v>
      </c>
      <c r="F99" s="489" t="s">
        <v>96</v>
      </c>
    </row>
    <row r="100" spans="1:6" ht="13.5" thickBot="1">
      <c r="A100" s="490" t="s">
        <v>349</v>
      </c>
      <c r="B100" s="491" t="s">
        <v>350</v>
      </c>
      <c r="C100" s="489">
        <v>1</v>
      </c>
      <c r="D100" s="491" t="s">
        <v>201</v>
      </c>
      <c r="E100" s="491" t="s">
        <v>202</v>
      </c>
      <c r="F100" s="491"/>
    </row>
    <row r="101" spans="1:6" ht="26.25" thickBot="1">
      <c r="A101" s="490" t="s">
        <v>351</v>
      </c>
      <c r="B101" s="491" t="s">
        <v>352</v>
      </c>
      <c r="C101" s="489">
        <v>2</v>
      </c>
      <c r="D101" s="491"/>
      <c r="E101" s="491" t="s">
        <v>203</v>
      </c>
      <c r="F101" s="491"/>
    </row>
    <row r="102" spans="1:6" ht="26.25" thickBot="1">
      <c r="A102" s="490" t="s">
        <v>353</v>
      </c>
      <c r="B102" s="491" t="s">
        <v>354</v>
      </c>
      <c r="C102" s="489">
        <v>3</v>
      </c>
      <c r="D102" s="491" t="s">
        <v>204</v>
      </c>
      <c r="E102" s="491" t="s">
        <v>205</v>
      </c>
      <c r="F102" s="491"/>
    </row>
    <row r="103" spans="1:6" ht="39" thickBot="1">
      <c r="A103" s="490" t="s">
        <v>355</v>
      </c>
      <c r="B103" s="491" t="s">
        <v>356</v>
      </c>
      <c r="C103" s="489">
        <v>4</v>
      </c>
      <c r="D103" s="491" t="s">
        <v>206</v>
      </c>
      <c r="E103" s="491" t="s">
        <v>207</v>
      </c>
      <c r="F103" s="491"/>
    </row>
    <row r="104" spans="1:6" ht="39" thickBot="1">
      <c r="A104" s="490" t="s">
        <v>357</v>
      </c>
      <c r="B104" s="491" t="s">
        <v>358</v>
      </c>
      <c r="C104" s="489">
        <v>5</v>
      </c>
      <c r="D104" s="491" t="s">
        <v>208</v>
      </c>
      <c r="E104" s="491" t="s">
        <v>209</v>
      </c>
      <c r="F104" s="491"/>
    </row>
    <row r="105" spans="1:6" ht="26.25" thickBot="1">
      <c r="A105" s="490" t="s">
        <v>357</v>
      </c>
      <c r="B105" s="491" t="s">
        <v>359</v>
      </c>
      <c r="C105" s="489">
        <v>6</v>
      </c>
      <c r="D105" s="491" t="s">
        <v>210</v>
      </c>
      <c r="E105" s="491" t="s">
        <v>211</v>
      </c>
      <c r="F105" s="491"/>
    </row>
    <row r="106" spans="1:6" ht="26.25" thickBot="1">
      <c r="A106" s="490" t="s">
        <v>357</v>
      </c>
      <c r="B106" s="491" t="s">
        <v>360</v>
      </c>
      <c r="C106" s="489">
        <v>7</v>
      </c>
      <c r="D106" s="491" t="s">
        <v>212</v>
      </c>
      <c r="E106" s="491" t="s">
        <v>213</v>
      </c>
      <c r="F106" s="491"/>
    </row>
    <row r="107" spans="1:6" ht="39" thickBot="1">
      <c r="A107" s="490" t="s">
        <v>357</v>
      </c>
      <c r="B107" s="491" t="s">
        <v>361</v>
      </c>
      <c r="C107" s="489">
        <v>8</v>
      </c>
      <c r="D107" s="491" t="s">
        <v>214</v>
      </c>
      <c r="E107" s="491" t="s">
        <v>215</v>
      </c>
      <c r="F107" s="491"/>
    </row>
    <row r="108" spans="1:6" ht="13.5" thickBot="1">
      <c r="A108" s="490" t="s">
        <v>362</v>
      </c>
      <c r="B108" s="491" t="s">
        <v>363</v>
      </c>
      <c r="C108" s="489">
        <v>9</v>
      </c>
      <c r="D108" s="491" t="s">
        <v>216</v>
      </c>
      <c r="E108" s="491" t="s">
        <v>217</v>
      </c>
      <c r="F108" s="491"/>
    </row>
    <row r="109" spans="1:6" ht="39" thickBot="1">
      <c r="A109" s="490" t="s">
        <v>364</v>
      </c>
      <c r="B109" s="491" t="s">
        <v>365</v>
      </c>
      <c r="C109" s="489">
        <v>10</v>
      </c>
      <c r="D109" s="491" t="s">
        <v>218</v>
      </c>
      <c r="E109" s="491" t="s">
        <v>219</v>
      </c>
      <c r="F109" s="491"/>
    </row>
    <row r="110" spans="1:6" ht="39" thickBot="1">
      <c r="A110" s="490" t="s">
        <v>366</v>
      </c>
      <c r="B110" s="491" t="s">
        <v>367</v>
      </c>
      <c r="C110" s="489">
        <v>11</v>
      </c>
      <c r="D110" s="491" t="s">
        <v>220</v>
      </c>
      <c r="E110" s="492"/>
      <c r="F110" s="491"/>
    </row>
    <row r="111" spans="1:6" ht="51.75" thickBot="1">
      <c r="A111" s="490" t="s">
        <v>353</v>
      </c>
      <c r="B111" s="491" t="s">
        <v>368</v>
      </c>
      <c r="C111" s="489">
        <v>12</v>
      </c>
      <c r="D111" s="491" t="s">
        <v>369</v>
      </c>
      <c r="E111" s="492"/>
      <c r="F111" s="491"/>
    </row>
    <row r="112" ht="15.75">
      <c r="A112" s="487"/>
    </row>
  </sheetData>
  <sheetProtection/>
  <mergeCells count="43">
    <mergeCell ref="A96:F96"/>
    <mergeCell ref="A98:A99"/>
    <mergeCell ref="B98:B99"/>
    <mergeCell ref="C98:C99"/>
    <mergeCell ref="D98:F98"/>
    <mergeCell ref="A72:A73"/>
    <mergeCell ref="B72:B73"/>
    <mergeCell ref="C72:C73"/>
    <mergeCell ref="D72:F72"/>
    <mergeCell ref="A83:F83"/>
    <mergeCell ref="A85:A86"/>
    <mergeCell ref="B85:B86"/>
    <mergeCell ref="C85:C86"/>
    <mergeCell ref="D85:F85"/>
    <mergeCell ref="A57:F57"/>
    <mergeCell ref="A59:A60"/>
    <mergeCell ref="B59:B60"/>
    <mergeCell ref="C59:C60"/>
    <mergeCell ref="D59:F59"/>
    <mergeCell ref="A70:F70"/>
    <mergeCell ref="A35:A36"/>
    <mergeCell ref="B35:B36"/>
    <mergeCell ref="C35:C36"/>
    <mergeCell ref="D35:F35"/>
    <mergeCell ref="A47:F47"/>
    <mergeCell ref="A49:A50"/>
    <mergeCell ref="B49:B50"/>
    <mergeCell ref="C49:C50"/>
    <mergeCell ref="D49:F49"/>
    <mergeCell ref="A21:F21"/>
    <mergeCell ref="A23:A24"/>
    <mergeCell ref="B23:B24"/>
    <mergeCell ref="C23:C24"/>
    <mergeCell ref="D23:F23"/>
    <mergeCell ref="A33:F33"/>
    <mergeCell ref="A1:F1"/>
    <mergeCell ref="A2:F2"/>
    <mergeCell ref="A4:F4"/>
    <mergeCell ref="A7:F7"/>
    <mergeCell ref="A9:A10"/>
    <mergeCell ref="B9:B10"/>
    <mergeCell ref="C9:C10"/>
    <mergeCell ref="D9:F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zoomScalePageLayoutView="0" workbookViewId="0" topLeftCell="A10">
      <selection activeCell="B21" sqref="B21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9</v>
      </c>
      <c r="B1" s="139" t="str">
        <f>CONCATENATE(B4,"-",B7,B20,B2)</f>
        <v>СГТ-421і.e</v>
      </c>
    </row>
    <row r="2" spans="1:2" ht="24" thickBot="1">
      <c r="A2" s="140" t="s">
        <v>221</v>
      </c>
      <c r="B2" s="141" t="s">
        <v>978</v>
      </c>
    </row>
    <row r="3" spans="1:2" ht="24" thickBot="1">
      <c r="A3" s="142" t="s">
        <v>86</v>
      </c>
      <c r="B3" s="143" t="s">
        <v>242</v>
      </c>
    </row>
    <row r="4" spans="1:2" ht="24" thickBot="1">
      <c r="A4" s="142" t="s">
        <v>89</v>
      </c>
      <c r="B4" s="486" t="s">
        <v>82</v>
      </c>
    </row>
    <row r="5" spans="1:2" ht="23.25">
      <c r="A5" s="441"/>
      <c r="B5" s="144"/>
    </row>
    <row r="6" spans="1:4" ht="24" thickBot="1">
      <c r="A6" s="480"/>
      <c r="B6" s="481"/>
      <c r="D6" s="154"/>
    </row>
    <row r="7" spans="1:4" ht="23.25">
      <c r="A7" s="482" t="s">
        <v>87</v>
      </c>
      <c r="B7" s="483" t="s">
        <v>243</v>
      </c>
      <c r="D7" s="154"/>
    </row>
    <row r="8" spans="1:4" ht="20.25" customHeight="1" thickBot="1">
      <c r="A8" s="484" t="s">
        <v>88</v>
      </c>
      <c r="B8" s="485" t="s">
        <v>460</v>
      </c>
      <c r="D8" s="154"/>
    </row>
    <row r="9" spans="1:4" ht="23.25">
      <c r="A9" s="478" t="s">
        <v>11</v>
      </c>
      <c r="B9" s="479" t="s">
        <v>244</v>
      </c>
      <c r="D9" s="154"/>
    </row>
    <row r="10" spans="1:4" ht="24" thickBot="1">
      <c r="A10" s="165" t="s">
        <v>12</v>
      </c>
      <c r="B10" s="145" t="s">
        <v>488</v>
      </c>
      <c r="D10" s="154"/>
    </row>
    <row r="11" spans="1:2" ht="23.25">
      <c r="A11" s="381" t="s">
        <v>14</v>
      </c>
      <c r="B11" s="164" t="s">
        <v>245</v>
      </c>
    </row>
    <row r="12" spans="1:2" ht="24" customHeight="1" thickBot="1">
      <c r="A12" s="382" t="s">
        <v>15</v>
      </c>
      <c r="B12" s="146" t="s">
        <v>460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4" thickBot="1">
      <c r="A15" s="388" t="s">
        <v>62</v>
      </c>
      <c r="B15" s="149" t="s">
        <v>461</v>
      </c>
    </row>
    <row r="16" spans="1:6" ht="23.25">
      <c r="A16" s="389" t="s">
        <v>13</v>
      </c>
      <c r="B16" s="180" t="s">
        <v>980</v>
      </c>
      <c r="E16" s="154"/>
      <c r="F16" s="154"/>
    </row>
    <row r="17" spans="1:2" ht="9.75" customHeight="1" thickBot="1">
      <c r="A17" s="172"/>
      <c r="B17" s="173"/>
    </row>
    <row r="18" spans="1:6" ht="23.25">
      <c r="A18" s="442"/>
      <c r="B18" s="174"/>
      <c r="F18" s="154"/>
    </row>
    <row r="19" spans="1:2" ht="24" thickBot="1">
      <c r="A19" s="443"/>
      <c r="B19" s="175"/>
    </row>
    <row r="20" spans="1:2" ht="24" thickBot="1">
      <c r="A20" s="177" t="s">
        <v>241</v>
      </c>
      <c r="B20" s="150" t="s">
        <v>246</v>
      </c>
    </row>
    <row r="21" spans="1:2" ht="13.5" customHeight="1" thickBot="1">
      <c r="A21" s="176"/>
      <c r="B21" s="151"/>
    </row>
    <row r="22" spans="1:2" ht="24" thickBot="1">
      <c r="A22" s="178" t="s">
        <v>10</v>
      </c>
      <c r="B22" s="179" t="s">
        <v>981</v>
      </c>
    </row>
    <row r="23" spans="1:2" s="153" customFormat="1" ht="23.25">
      <c r="A23" s="152"/>
      <c r="B23" s="205"/>
    </row>
    <row r="24" spans="1:2" ht="12.75">
      <c r="A24" s="206"/>
      <c r="B24" s="206"/>
    </row>
    <row r="25" spans="1:2" ht="20.25">
      <c r="A25" s="207" t="s">
        <v>250</v>
      </c>
      <c r="B25" s="206"/>
    </row>
  </sheetData>
  <sheetProtection password="CC79" sheet="1"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Zeros="0" view="pageBreakPreview" zoomScale="65" zoomScaleNormal="50" zoomScaleSheetLayoutView="65" zoomScalePageLayoutView="0" workbookViewId="0" topLeftCell="A1">
      <selection activeCell="B13" sqref="B13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18" width="4.375" style="8" customWidth="1"/>
    <col min="19" max="19" width="5.125" style="8" customWidth="1"/>
    <col min="20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6" width="4.375" style="8" customWidth="1"/>
    <col min="27" max="27" width="4.875" style="8" customWidth="1"/>
    <col min="28" max="31" width="4.875" style="6" customWidth="1"/>
    <col min="32" max="33" width="4.875" style="1" customWidth="1"/>
    <col min="34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8"/>
      <c r="B1" s="20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10"/>
      <c r="N1" s="210"/>
      <c r="O1" s="211"/>
      <c r="P1" s="211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  <c r="AC1" s="213"/>
      <c r="AD1" s="213"/>
      <c r="AE1" s="213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14"/>
      <c r="AR1" s="215"/>
      <c r="AS1" s="694" t="str">
        <f>'Basic data'!B1</f>
        <v>СГТ-421і.e</v>
      </c>
      <c r="AT1" s="694"/>
      <c r="AU1" s="694"/>
      <c r="AV1" s="694"/>
      <c r="AW1" s="694"/>
      <c r="AX1" s="694"/>
      <c r="AY1" s="694"/>
      <c r="AZ1" s="694"/>
      <c r="BA1" s="215"/>
    </row>
    <row r="2" spans="1:53" ht="15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10"/>
      <c r="N2" s="210"/>
      <c r="O2" s="211"/>
      <c r="P2" s="211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  <c r="AC2" s="213"/>
      <c r="AD2" s="213"/>
      <c r="AE2" s="213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16" t="str">
        <f>'Basic data'!A25</f>
        <v>Форма Б3-21  м-і</v>
      </c>
      <c r="AX2" s="216"/>
      <c r="AY2" s="216"/>
      <c r="AZ2" s="216"/>
      <c r="BA2" s="208"/>
    </row>
    <row r="3" spans="1:57" s="298" customFormat="1" ht="22.5" customHeight="1">
      <c r="A3" s="714" t="s">
        <v>462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286"/>
      <c r="BC3" s="286"/>
      <c r="BD3" s="286"/>
      <c r="BE3" s="286"/>
    </row>
    <row r="4" spans="1:70" s="300" customFormat="1" ht="31.5" customHeight="1">
      <c r="A4" s="715" t="s">
        <v>463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</row>
    <row r="5" spans="1:66" s="298" customFormat="1" ht="43.5" customHeight="1">
      <c r="A5" s="716" t="s">
        <v>464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</row>
    <row r="6" spans="1:66" s="298" customFormat="1" ht="34.5" customHeight="1">
      <c r="A6" s="477"/>
      <c r="B6" s="477"/>
      <c r="C6" s="477"/>
      <c r="D6" s="477"/>
      <c r="E6" s="477"/>
      <c r="F6" s="477"/>
      <c r="G6" s="477"/>
      <c r="H6" s="477"/>
      <c r="I6" s="477"/>
      <c r="J6" s="805" t="s">
        <v>465</v>
      </c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  <c r="AP6" s="806"/>
      <c r="AQ6" s="806"/>
      <c r="AR6" s="806"/>
      <c r="AS6" s="477"/>
      <c r="AT6" s="477"/>
      <c r="AU6" s="477"/>
      <c r="AV6" s="477"/>
      <c r="AW6" s="477"/>
      <c r="AX6" s="477"/>
      <c r="AY6" s="477"/>
      <c r="AZ6" s="477"/>
      <c r="BA6" s="477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</row>
    <row r="7" spans="1:53" s="304" customFormat="1" ht="28.5" customHeight="1">
      <c r="A7" s="302"/>
      <c r="B7" s="277" t="s">
        <v>466</v>
      </c>
      <c r="C7" s="278"/>
      <c r="D7" s="279"/>
      <c r="E7" s="279"/>
      <c r="F7" s="279"/>
      <c r="G7" s="279"/>
      <c r="H7" s="279"/>
      <c r="I7" s="279"/>
      <c r="J7" s="807" t="str">
        <f>'Basic data'!B8</f>
        <v>Psychology</v>
      </c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8"/>
      <c r="AK7" s="808"/>
      <c r="AL7" s="808"/>
      <c r="AM7" s="808"/>
      <c r="AN7" s="808"/>
      <c r="AO7" s="808"/>
      <c r="AP7" s="808"/>
      <c r="AQ7" s="808"/>
      <c r="AR7" s="808"/>
      <c r="AS7" s="303"/>
      <c r="AT7" s="303"/>
      <c r="AU7" s="303"/>
      <c r="AV7" s="303"/>
      <c r="AW7" s="303"/>
      <c r="AX7" s="303"/>
      <c r="AY7" s="303"/>
      <c r="AZ7" s="303"/>
      <c r="BA7" s="303"/>
    </row>
    <row r="8" spans="1:63" s="304" customFormat="1" ht="34.5" customHeight="1">
      <c r="A8" s="305"/>
      <c r="B8" s="280" t="s">
        <v>467</v>
      </c>
      <c r="C8" s="281"/>
      <c r="D8" s="281"/>
      <c r="E8" s="281"/>
      <c r="F8" s="281"/>
      <c r="G8" s="281"/>
      <c r="H8" s="278"/>
      <c r="I8" s="281"/>
      <c r="J8" s="281"/>
      <c r="K8" s="281"/>
      <c r="L8" s="280" t="s">
        <v>468</v>
      </c>
      <c r="N8" s="413"/>
      <c r="O8" s="413"/>
      <c r="P8" s="809" t="str">
        <f>'Basic data'!B15</f>
        <v>first (bachelor`s) level</v>
      </c>
      <c r="Q8" s="810"/>
      <c r="R8" s="810"/>
      <c r="S8" s="810"/>
      <c r="T8" s="810"/>
      <c r="U8" s="810"/>
      <c r="V8" s="810"/>
      <c r="W8" s="810"/>
      <c r="X8" s="810"/>
      <c r="Y8" s="661" t="s">
        <v>471</v>
      </c>
      <c r="Z8" s="662"/>
      <c r="AA8" s="662"/>
      <c r="AB8" s="662"/>
      <c r="AC8" s="813" t="str">
        <f>'Basic data'!B9</f>
        <v>05</v>
      </c>
      <c r="AD8" s="814"/>
      <c r="AE8" s="803" t="str">
        <f>'Basic data'!B10</f>
        <v>Social and behavioral studies</v>
      </c>
      <c r="AF8" s="804"/>
      <c r="AG8" s="804"/>
      <c r="AH8" s="804"/>
      <c r="AI8" s="804"/>
      <c r="AJ8" s="804"/>
      <c r="AK8" s="804"/>
      <c r="AL8" s="804"/>
      <c r="AM8" s="804"/>
      <c r="AN8" s="804"/>
      <c r="AO8" s="804"/>
      <c r="AP8" s="804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F8" s="306"/>
      <c r="BG8" s="306"/>
      <c r="BH8" s="306"/>
      <c r="BI8" s="306"/>
      <c r="BJ8" s="306"/>
      <c r="BK8" s="306"/>
    </row>
    <row r="9" spans="1:63" s="304" customFormat="1" ht="18">
      <c r="A9" s="302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0"/>
      <c r="N9" s="416"/>
      <c r="O9" s="417"/>
      <c r="P9" s="811" t="s">
        <v>469</v>
      </c>
      <c r="Q9" s="812"/>
      <c r="R9" s="812"/>
      <c r="S9" s="812"/>
      <c r="T9" s="812"/>
      <c r="U9" s="812"/>
      <c r="V9" s="812"/>
      <c r="W9" s="812"/>
      <c r="X9" s="812"/>
      <c r="Y9" s="418"/>
      <c r="Z9" s="418"/>
      <c r="AA9" s="418"/>
      <c r="AB9" s="278"/>
      <c r="AC9" s="278"/>
      <c r="AD9" s="418" t="s">
        <v>470</v>
      </c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419"/>
      <c r="AX9" s="419"/>
      <c r="AY9" s="419"/>
      <c r="AZ9" s="419"/>
      <c r="BA9" s="278"/>
      <c r="BF9" s="306"/>
      <c r="BG9" s="306"/>
      <c r="BH9" s="306"/>
      <c r="BI9" s="306"/>
      <c r="BJ9" s="306"/>
      <c r="BK9" s="306"/>
    </row>
    <row r="10" spans="1:63" s="304" customFormat="1" ht="42" customHeight="1">
      <c r="A10" s="302"/>
      <c r="B10" s="282" t="s">
        <v>1</v>
      </c>
      <c r="C10" s="283"/>
      <c r="D10" s="283"/>
      <c r="E10" s="283"/>
      <c r="F10" s="717" t="s">
        <v>473</v>
      </c>
      <c r="G10" s="717"/>
      <c r="H10" s="717"/>
      <c r="I10" s="717"/>
      <c r="J10" s="717"/>
      <c r="K10" s="717"/>
      <c r="L10" s="717"/>
      <c r="M10" s="283"/>
      <c r="N10" s="414" t="s">
        <v>472</v>
      </c>
      <c r="O10" s="281"/>
      <c r="P10" s="281"/>
      <c r="Q10" s="278"/>
      <c r="R10" s="420"/>
      <c r="S10" s="421"/>
      <c r="T10" s="421"/>
      <c r="U10" s="421"/>
      <c r="V10" s="285"/>
      <c r="W10" s="285"/>
      <c r="X10" s="284" t="s">
        <v>2</v>
      </c>
      <c r="Y10" s="721" t="str">
        <f>'Basic data'!B11</f>
        <v>053</v>
      </c>
      <c r="Z10" s="722"/>
      <c r="AA10" s="722"/>
      <c r="AB10" s="722"/>
      <c r="AC10" s="803" t="str">
        <f>'Basic data'!B12</f>
        <v>Psychology</v>
      </c>
      <c r="AD10" s="804"/>
      <c r="AE10" s="804"/>
      <c r="AF10" s="804"/>
      <c r="AG10" s="804"/>
      <c r="AH10" s="804"/>
      <c r="AI10" s="804"/>
      <c r="AJ10" s="804"/>
      <c r="AK10" s="804"/>
      <c r="AL10" s="804"/>
      <c r="AM10" s="804"/>
      <c r="AN10" s="804"/>
      <c r="AO10" s="278"/>
      <c r="AP10" s="414" t="s">
        <v>477</v>
      </c>
      <c r="AQ10" s="278"/>
      <c r="AR10" s="278"/>
      <c r="AS10" s="278"/>
      <c r="AT10" s="278"/>
      <c r="AU10" s="803" t="str">
        <f>'Basic data'!B16</f>
        <v>Bachelor of Psychology</v>
      </c>
      <c r="AV10" s="815"/>
      <c r="AW10" s="815"/>
      <c r="AX10" s="815"/>
      <c r="AY10" s="815"/>
      <c r="AZ10" s="815"/>
      <c r="BA10" s="285"/>
      <c r="BF10" s="307"/>
      <c r="BG10" s="307"/>
      <c r="BH10" s="307"/>
      <c r="BI10" s="307"/>
      <c r="BJ10" s="307"/>
      <c r="BK10" s="307"/>
    </row>
    <row r="11" spans="1:63" s="304" customFormat="1" ht="31.5" customHeight="1">
      <c r="A11" s="302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84"/>
      <c r="M11" s="284"/>
      <c r="N11" s="414"/>
      <c r="O11" s="422"/>
      <c r="P11" s="422"/>
      <c r="Q11" s="278"/>
      <c r="R11" s="422"/>
      <c r="S11" s="423"/>
      <c r="T11" s="423"/>
      <c r="U11" s="424"/>
      <c r="V11" s="424"/>
      <c r="W11" s="424"/>
      <c r="X11" s="284"/>
      <c r="Y11" s="723">
        <f>'Basic data'!B18</f>
        <v>0</v>
      </c>
      <c r="Z11" s="724"/>
      <c r="AA11" s="724"/>
      <c r="AB11" s="724"/>
      <c r="AC11" s="792">
        <f>'Basic data'!B19</f>
        <v>0</v>
      </c>
      <c r="AD11" s="793"/>
      <c r="AE11" s="793"/>
      <c r="AF11" s="793"/>
      <c r="AG11" s="793"/>
      <c r="AH11" s="793"/>
      <c r="AI11" s="793"/>
      <c r="AJ11" s="793"/>
      <c r="AK11" s="793"/>
      <c r="AL11" s="793"/>
      <c r="AM11" s="793"/>
      <c r="AN11" s="793"/>
      <c r="AO11" s="425"/>
      <c r="AP11" s="414" t="s">
        <v>478</v>
      </c>
      <c r="AQ11" s="278"/>
      <c r="AR11" s="278"/>
      <c r="AS11" s="278"/>
      <c r="AT11" s="278"/>
      <c r="AU11" s="278"/>
      <c r="AV11" s="414" t="s">
        <v>481</v>
      </c>
      <c r="AW11" s="419"/>
      <c r="AX11" s="278"/>
      <c r="AY11" s="278"/>
      <c r="AZ11" s="278"/>
      <c r="BA11" s="278"/>
      <c r="BF11" s="308"/>
      <c r="BG11" s="308"/>
      <c r="BH11" s="308"/>
      <c r="BI11" s="308"/>
      <c r="BJ11" s="308"/>
      <c r="BK11" s="308"/>
    </row>
    <row r="12" spans="1:63" s="304" customFormat="1" ht="51.75" customHeight="1">
      <c r="A12" s="302"/>
      <c r="B12" s="285" t="s">
        <v>474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414"/>
      <c r="O12" s="413"/>
      <c r="P12" s="413"/>
      <c r="Q12" s="278"/>
      <c r="R12" s="413"/>
      <c r="S12" s="278"/>
      <c r="T12" s="278"/>
      <c r="U12" s="278"/>
      <c r="V12" s="426"/>
      <c r="W12" s="278"/>
      <c r="X12" s="284"/>
      <c r="Y12" s="427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661" t="s">
        <v>479</v>
      </c>
      <c r="AQ12" s="663"/>
      <c r="AR12" s="663"/>
      <c r="AS12" s="663"/>
      <c r="AT12" s="664" t="s">
        <v>480</v>
      </c>
      <c r="AU12" s="665"/>
      <c r="AV12" s="665"/>
      <c r="AW12" s="665"/>
      <c r="AX12" s="665"/>
      <c r="AY12" s="665"/>
      <c r="AZ12" s="665"/>
      <c r="BA12" s="665"/>
      <c r="BB12" s="308"/>
      <c r="BF12" s="308"/>
      <c r="BG12" s="308"/>
      <c r="BH12" s="308"/>
      <c r="BI12" s="308"/>
      <c r="BJ12" s="308"/>
      <c r="BK12" s="308"/>
    </row>
    <row r="13" spans="1:63" s="304" customFormat="1" ht="21" customHeight="1">
      <c r="A13" s="302"/>
      <c r="B13" s="285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419"/>
      <c r="O13" s="414" t="s">
        <v>475</v>
      </c>
      <c r="P13" s="278"/>
      <c r="Q13" s="278"/>
      <c r="R13" s="278"/>
      <c r="S13" s="278"/>
      <c r="T13" s="428"/>
      <c r="U13" s="666" t="s">
        <v>476</v>
      </c>
      <c r="V13" s="667"/>
      <c r="W13" s="668"/>
      <c r="X13" s="426"/>
      <c r="Y13" s="427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419"/>
      <c r="AX13" s="419"/>
      <c r="AY13" s="419"/>
      <c r="AZ13" s="419"/>
      <c r="BA13" s="419"/>
      <c r="BB13" s="308"/>
      <c r="BF13" s="308"/>
      <c r="BG13" s="308"/>
      <c r="BH13" s="308"/>
      <c r="BI13" s="308"/>
      <c r="BJ13" s="308"/>
      <c r="BK13" s="308"/>
    </row>
    <row r="14" spans="1:66" ht="21" customHeight="1">
      <c r="A14" s="214"/>
      <c r="B14" s="285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419"/>
      <c r="O14" s="280"/>
      <c r="P14" s="429"/>
      <c r="Q14" s="413"/>
      <c r="R14" s="413"/>
      <c r="S14" s="413"/>
      <c r="T14" s="413"/>
      <c r="U14" s="278"/>
      <c r="V14" s="278"/>
      <c r="W14" s="278"/>
      <c r="X14" s="426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85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0.25">
      <c r="A15" s="718" t="s">
        <v>483</v>
      </c>
      <c r="B15" s="718"/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221"/>
      <c r="AY15" s="208"/>
      <c r="AZ15" s="208"/>
      <c r="BA15" s="208"/>
    </row>
    <row r="16" spans="1:66" ht="17.25" customHeight="1" thickBot="1">
      <c r="A16" s="208"/>
      <c r="B16" s="208"/>
      <c r="C16" s="208"/>
      <c r="D16" s="208"/>
      <c r="E16" s="208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223"/>
      <c r="Q16" s="217"/>
      <c r="R16" s="217"/>
      <c r="S16" s="217"/>
      <c r="T16" s="217"/>
      <c r="U16" s="219"/>
      <c r="V16" s="219"/>
      <c r="W16" s="219"/>
      <c r="X16" s="219"/>
      <c r="Y16" s="212"/>
      <c r="Z16" s="212"/>
      <c r="AA16" s="212"/>
      <c r="AB16" s="220"/>
      <c r="AC16" s="213"/>
      <c r="AD16" s="213"/>
      <c r="AE16" s="213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21"/>
      <c r="AY16" s="208"/>
      <c r="AZ16" s="208"/>
      <c r="BA16" s="208"/>
      <c r="BB16" s="353"/>
      <c r="BC16" s="796">
        <f>SUM(BC17:BJ17)</f>
        <v>198</v>
      </c>
      <c r="BD16" s="797"/>
      <c r="BE16" s="797"/>
      <c r="BF16" s="797"/>
      <c r="BG16" s="798"/>
      <c r="BH16" s="798"/>
      <c r="BI16" s="798"/>
      <c r="BJ16" s="799"/>
      <c r="BK16" s="354"/>
      <c r="BL16" s="354"/>
      <c r="BM16" s="354"/>
      <c r="BN16" s="208"/>
    </row>
    <row r="17" spans="1:66" s="12" customFormat="1" ht="21" customHeight="1" thickBot="1">
      <c r="A17" s="719" t="s">
        <v>482</v>
      </c>
      <c r="B17" s="707" t="s">
        <v>484</v>
      </c>
      <c r="C17" s="708"/>
      <c r="D17" s="708"/>
      <c r="E17" s="709"/>
      <c r="F17" s="710" t="s">
        <v>485</v>
      </c>
      <c r="G17" s="711"/>
      <c r="H17" s="711"/>
      <c r="I17" s="711"/>
      <c r="J17" s="700" t="s">
        <v>486</v>
      </c>
      <c r="K17" s="701"/>
      <c r="L17" s="701"/>
      <c r="M17" s="701"/>
      <c r="N17" s="702"/>
      <c r="O17" s="700" t="s">
        <v>487</v>
      </c>
      <c r="P17" s="701"/>
      <c r="Q17" s="701"/>
      <c r="R17" s="702"/>
      <c r="S17" s="683" t="s">
        <v>497</v>
      </c>
      <c r="T17" s="684"/>
      <c r="U17" s="684"/>
      <c r="V17" s="684"/>
      <c r="W17" s="685"/>
      <c r="X17" s="683" t="s">
        <v>489</v>
      </c>
      <c r="Y17" s="684"/>
      <c r="Z17" s="684"/>
      <c r="AA17" s="685"/>
      <c r="AB17" s="683" t="s">
        <v>490</v>
      </c>
      <c r="AC17" s="684"/>
      <c r="AD17" s="684"/>
      <c r="AE17" s="685"/>
      <c r="AF17" s="683" t="s">
        <v>491</v>
      </c>
      <c r="AG17" s="684"/>
      <c r="AH17" s="684"/>
      <c r="AI17" s="685"/>
      <c r="AJ17" s="683" t="s">
        <v>500</v>
      </c>
      <c r="AK17" s="684"/>
      <c r="AL17" s="684"/>
      <c r="AM17" s="684"/>
      <c r="AN17" s="685"/>
      <c r="AO17" s="683" t="s">
        <v>501</v>
      </c>
      <c r="AP17" s="684"/>
      <c r="AQ17" s="684"/>
      <c r="AR17" s="685"/>
      <c r="AS17" s="683" t="s">
        <v>502</v>
      </c>
      <c r="AT17" s="684"/>
      <c r="AU17" s="684"/>
      <c r="AV17" s="684"/>
      <c r="AW17" s="685"/>
      <c r="AX17" s="816" t="s">
        <v>492</v>
      </c>
      <c r="AY17" s="817"/>
      <c r="AZ17" s="817"/>
      <c r="BA17" s="818"/>
      <c r="BB17" s="355"/>
      <c r="BC17" s="770">
        <f>SUM(BC19:BD24)</f>
        <v>52</v>
      </c>
      <c r="BD17" s="770"/>
      <c r="BE17" s="770">
        <f>SUM(BE19:BF24)</f>
        <v>52</v>
      </c>
      <c r="BF17" s="770"/>
      <c r="BG17" s="794">
        <f>SUM(BG19:BH24)</f>
        <v>52</v>
      </c>
      <c r="BH17" s="795"/>
      <c r="BI17" s="794">
        <f>SUM(BI19:BJ24)</f>
        <v>42</v>
      </c>
      <c r="BJ17" s="795"/>
      <c r="BK17" s="356"/>
      <c r="BL17" s="356"/>
      <c r="BM17" s="356"/>
      <c r="BN17" s="357"/>
    </row>
    <row r="18" spans="1:66" s="13" customFormat="1" ht="27" customHeight="1" thickBot="1">
      <c r="A18" s="720"/>
      <c r="B18" s="224">
        <v>1</v>
      </c>
      <c r="C18" s="225">
        <f aca="true" t="shared" si="0" ref="C18:BA18">B18+1</f>
        <v>2</v>
      </c>
      <c r="D18" s="225">
        <f t="shared" si="0"/>
        <v>3</v>
      </c>
      <c r="E18" s="226">
        <f t="shared" si="0"/>
        <v>4</v>
      </c>
      <c r="F18" s="224">
        <f t="shared" si="0"/>
        <v>5</v>
      </c>
      <c r="G18" s="225">
        <f t="shared" si="0"/>
        <v>6</v>
      </c>
      <c r="H18" s="225">
        <f t="shared" si="0"/>
        <v>7</v>
      </c>
      <c r="I18" s="227">
        <f t="shared" si="0"/>
        <v>8</v>
      </c>
      <c r="J18" s="224">
        <f t="shared" si="0"/>
        <v>9</v>
      </c>
      <c r="K18" s="228">
        <f t="shared" si="0"/>
        <v>10</v>
      </c>
      <c r="L18" s="225">
        <f t="shared" si="0"/>
        <v>11</v>
      </c>
      <c r="M18" s="225">
        <f t="shared" si="0"/>
        <v>12</v>
      </c>
      <c r="N18" s="226">
        <f t="shared" si="0"/>
        <v>13</v>
      </c>
      <c r="O18" s="229">
        <f t="shared" si="0"/>
        <v>14</v>
      </c>
      <c r="P18" s="225">
        <f t="shared" si="0"/>
        <v>15</v>
      </c>
      <c r="Q18" s="225">
        <f t="shared" si="0"/>
        <v>16</v>
      </c>
      <c r="R18" s="226">
        <f t="shared" si="0"/>
        <v>17</v>
      </c>
      <c r="S18" s="224">
        <f t="shared" si="0"/>
        <v>18</v>
      </c>
      <c r="T18" s="228">
        <f t="shared" si="0"/>
        <v>19</v>
      </c>
      <c r="U18" s="225">
        <f t="shared" si="0"/>
        <v>20</v>
      </c>
      <c r="V18" s="225">
        <f t="shared" si="0"/>
        <v>21</v>
      </c>
      <c r="W18" s="226">
        <f t="shared" si="0"/>
        <v>22</v>
      </c>
      <c r="X18" s="224">
        <f t="shared" si="0"/>
        <v>23</v>
      </c>
      <c r="Y18" s="228">
        <f t="shared" si="0"/>
        <v>24</v>
      </c>
      <c r="Z18" s="225">
        <f t="shared" si="0"/>
        <v>25</v>
      </c>
      <c r="AA18" s="226">
        <f t="shared" si="0"/>
        <v>26</v>
      </c>
      <c r="AB18" s="224">
        <f t="shared" si="0"/>
        <v>27</v>
      </c>
      <c r="AC18" s="230">
        <f t="shared" si="0"/>
        <v>28</v>
      </c>
      <c r="AD18" s="225">
        <f t="shared" si="0"/>
        <v>29</v>
      </c>
      <c r="AE18" s="226">
        <f t="shared" si="0"/>
        <v>30</v>
      </c>
      <c r="AF18" s="224">
        <f t="shared" si="0"/>
        <v>31</v>
      </c>
      <c r="AG18" s="230">
        <f t="shared" si="0"/>
        <v>32</v>
      </c>
      <c r="AH18" s="225">
        <f t="shared" si="0"/>
        <v>33</v>
      </c>
      <c r="AI18" s="226">
        <f t="shared" si="0"/>
        <v>34</v>
      </c>
      <c r="AJ18" s="224">
        <f t="shared" si="0"/>
        <v>35</v>
      </c>
      <c r="AK18" s="230">
        <f t="shared" si="0"/>
        <v>36</v>
      </c>
      <c r="AL18" s="225">
        <f t="shared" si="0"/>
        <v>37</v>
      </c>
      <c r="AM18" s="225">
        <f t="shared" si="0"/>
        <v>38</v>
      </c>
      <c r="AN18" s="226">
        <f t="shared" si="0"/>
        <v>39</v>
      </c>
      <c r="AO18" s="229">
        <f t="shared" si="0"/>
        <v>40</v>
      </c>
      <c r="AP18" s="225">
        <f t="shared" si="0"/>
        <v>41</v>
      </c>
      <c r="AQ18" s="225">
        <f t="shared" si="0"/>
        <v>42</v>
      </c>
      <c r="AR18" s="226">
        <f t="shared" si="0"/>
        <v>43</v>
      </c>
      <c r="AS18" s="224">
        <f t="shared" si="0"/>
        <v>44</v>
      </c>
      <c r="AT18" s="230">
        <f t="shared" si="0"/>
        <v>45</v>
      </c>
      <c r="AU18" s="225">
        <f t="shared" si="0"/>
        <v>46</v>
      </c>
      <c r="AV18" s="225">
        <f t="shared" si="0"/>
        <v>47</v>
      </c>
      <c r="AW18" s="226">
        <f t="shared" si="0"/>
        <v>48</v>
      </c>
      <c r="AX18" s="229">
        <f t="shared" si="0"/>
        <v>49</v>
      </c>
      <c r="AY18" s="225">
        <f t="shared" si="0"/>
        <v>50</v>
      </c>
      <c r="AZ18" s="225">
        <f t="shared" si="0"/>
        <v>51</v>
      </c>
      <c r="BA18" s="226">
        <f t="shared" si="0"/>
        <v>52</v>
      </c>
      <c r="BB18" s="367"/>
      <c r="BC18" s="360">
        <v>1</v>
      </c>
      <c r="BD18" s="360">
        <v>2</v>
      </c>
      <c r="BE18" s="360">
        <v>3</v>
      </c>
      <c r="BF18" s="360">
        <v>4</v>
      </c>
      <c r="BG18" s="360">
        <v>5</v>
      </c>
      <c r="BH18" s="360">
        <v>6</v>
      </c>
      <c r="BI18" s="360">
        <v>7</v>
      </c>
      <c r="BJ18" s="360">
        <v>8</v>
      </c>
      <c r="BK18" s="358" t="s">
        <v>52</v>
      </c>
      <c r="BL18" s="746" t="s">
        <v>53</v>
      </c>
      <c r="BM18" s="746"/>
      <c r="BN18" s="359"/>
    </row>
    <row r="19" spans="1:66" s="15" customFormat="1" ht="22.5" customHeight="1">
      <c r="A19" s="231" t="s">
        <v>3</v>
      </c>
      <c r="B19" s="374" t="s">
        <v>60</v>
      </c>
      <c r="C19" s="375" t="s">
        <v>60</v>
      </c>
      <c r="D19" s="375" t="s">
        <v>60</v>
      </c>
      <c r="E19" s="375" t="s">
        <v>60</v>
      </c>
      <c r="F19" s="375" t="s">
        <v>60</v>
      </c>
      <c r="G19" s="375" t="s">
        <v>60</v>
      </c>
      <c r="H19" s="375" t="s">
        <v>60</v>
      </c>
      <c r="I19" s="375" t="s">
        <v>60</v>
      </c>
      <c r="J19" s="375" t="s">
        <v>60</v>
      </c>
      <c r="K19" s="375" t="s">
        <v>60</v>
      </c>
      <c r="L19" s="375" t="s">
        <v>60</v>
      </c>
      <c r="M19" s="375" t="s">
        <v>60</v>
      </c>
      <c r="N19" s="375" t="s">
        <v>60</v>
      </c>
      <c r="O19" s="375" t="s">
        <v>60</v>
      </c>
      <c r="P19" s="375" t="s">
        <v>60</v>
      </c>
      <c r="Q19" s="375" t="s">
        <v>60</v>
      </c>
      <c r="R19" s="232" t="s">
        <v>494</v>
      </c>
      <c r="S19" s="232" t="s">
        <v>495</v>
      </c>
      <c r="T19" s="232" t="s">
        <v>496</v>
      </c>
      <c r="U19" s="232" t="s">
        <v>496</v>
      </c>
      <c r="V19" s="232" t="s">
        <v>496</v>
      </c>
      <c r="W19" s="232" t="s">
        <v>495</v>
      </c>
      <c r="X19" s="375" t="s">
        <v>60</v>
      </c>
      <c r="Y19" s="375" t="s">
        <v>60</v>
      </c>
      <c r="Z19" s="375" t="s">
        <v>60</v>
      </c>
      <c r="AA19" s="375" t="s">
        <v>60</v>
      </c>
      <c r="AB19" s="375" t="s">
        <v>60</v>
      </c>
      <c r="AC19" s="375" t="s">
        <v>60</v>
      </c>
      <c r="AD19" s="375" t="s">
        <v>60</v>
      </c>
      <c r="AE19" s="375" t="s">
        <v>60</v>
      </c>
      <c r="AF19" s="375" t="s">
        <v>60</v>
      </c>
      <c r="AG19" s="375" t="s">
        <v>60</v>
      </c>
      <c r="AH19" s="375" t="s">
        <v>60</v>
      </c>
      <c r="AI19" s="375" t="s">
        <v>60</v>
      </c>
      <c r="AJ19" s="375" t="s">
        <v>60</v>
      </c>
      <c r="AK19" s="375" t="s">
        <v>60</v>
      </c>
      <c r="AL19" s="375" t="s">
        <v>60</v>
      </c>
      <c r="AM19" s="375" t="s">
        <v>60</v>
      </c>
      <c r="AN19" s="232" t="s">
        <v>494</v>
      </c>
      <c r="AO19" s="232" t="s">
        <v>496</v>
      </c>
      <c r="AP19" s="232" t="s">
        <v>496</v>
      </c>
      <c r="AQ19" s="232" t="s">
        <v>496</v>
      </c>
      <c r="AR19" s="232" t="s">
        <v>495</v>
      </c>
      <c r="AS19" s="232" t="s">
        <v>495</v>
      </c>
      <c r="AT19" s="232" t="s">
        <v>495</v>
      </c>
      <c r="AU19" s="232" t="s">
        <v>495</v>
      </c>
      <c r="AV19" s="232" t="s">
        <v>495</v>
      </c>
      <c r="AW19" s="232" t="s">
        <v>495</v>
      </c>
      <c r="AX19" s="232" t="s">
        <v>495</v>
      </c>
      <c r="AY19" s="232" t="s">
        <v>495</v>
      </c>
      <c r="AZ19" s="232" t="s">
        <v>495</v>
      </c>
      <c r="BA19" s="233" t="s">
        <v>495</v>
      </c>
      <c r="BB19" s="370" t="s">
        <v>54</v>
      </c>
      <c r="BC19" s="360">
        <f>COUNTIF(B19:W19,BL19)</f>
        <v>16</v>
      </c>
      <c r="BD19" s="360">
        <f>COUNTIF(X19:BA19,BL19)</f>
        <v>16</v>
      </c>
      <c r="BE19" s="360">
        <f>COUNTIF(B20:W20,BL19)</f>
        <v>16</v>
      </c>
      <c r="BF19" s="360">
        <f>COUNTIF(X20:BA20,BL19)</f>
        <v>16</v>
      </c>
      <c r="BG19" s="360">
        <f>COUNTIF(B21:W21,BL19)</f>
        <v>12</v>
      </c>
      <c r="BH19" s="360">
        <f>COUNTIF(X21:BA21,BL19)</f>
        <v>16</v>
      </c>
      <c r="BI19" s="360">
        <f>COUNTIF(B22:W22,BL19)</f>
        <v>16</v>
      </c>
      <c r="BJ19" s="360">
        <f>COUNTIF(X22:BA22,BL19)</f>
        <v>10</v>
      </c>
      <c r="BK19" s="360">
        <f aca="true" t="shared" si="1" ref="BK19:BK24">SUM(BC19:BJ19)</f>
        <v>118</v>
      </c>
      <c r="BL19" s="361" t="str">
        <f>F27</f>
        <v>Т</v>
      </c>
      <c r="BM19" s="360"/>
      <c r="BN19" s="362"/>
    </row>
    <row r="20" spans="1:66" s="15" customFormat="1" ht="18">
      <c r="A20" s="234" t="s">
        <v>4</v>
      </c>
      <c r="B20" s="376" t="s">
        <v>60</v>
      </c>
      <c r="C20" s="373" t="s">
        <v>60</v>
      </c>
      <c r="D20" s="373" t="s">
        <v>60</v>
      </c>
      <c r="E20" s="373" t="s">
        <v>60</v>
      </c>
      <c r="F20" s="373" t="s">
        <v>60</v>
      </c>
      <c r="G20" s="373" t="s">
        <v>60</v>
      </c>
      <c r="H20" s="373" t="s">
        <v>60</v>
      </c>
      <c r="I20" s="373" t="s">
        <v>60</v>
      </c>
      <c r="J20" s="373" t="s">
        <v>60</v>
      </c>
      <c r="K20" s="373" t="s">
        <v>60</v>
      </c>
      <c r="L20" s="373" t="s">
        <v>60</v>
      </c>
      <c r="M20" s="373" t="s">
        <v>60</v>
      </c>
      <c r="N20" s="373" t="s">
        <v>60</v>
      </c>
      <c r="O20" s="373" t="s">
        <v>60</v>
      </c>
      <c r="P20" s="373" t="s">
        <v>60</v>
      </c>
      <c r="Q20" s="373" t="s">
        <v>60</v>
      </c>
      <c r="R20" s="235" t="s">
        <v>494</v>
      </c>
      <c r="S20" s="235" t="s">
        <v>495</v>
      </c>
      <c r="T20" s="235" t="s">
        <v>496</v>
      </c>
      <c r="U20" s="235" t="s">
        <v>496</v>
      </c>
      <c r="V20" s="235" t="s">
        <v>496</v>
      </c>
      <c r="W20" s="235" t="s">
        <v>495</v>
      </c>
      <c r="X20" s="373" t="s">
        <v>60</v>
      </c>
      <c r="Y20" s="373" t="s">
        <v>60</v>
      </c>
      <c r="Z20" s="373" t="s">
        <v>60</v>
      </c>
      <c r="AA20" s="373" t="s">
        <v>60</v>
      </c>
      <c r="AB20" s="373" t="s">
        <v>60</v>
      </c>
      <c r="AC20" s="373" t="s">
        <v>60</v>
      </c>
      <c r="AD20" s="373" t="s">
        <v>60</v>
      </c>
      <c r="AE20" s="373" t="s">
        <v>60</v>
      </c>
      <c r="AF20" s="373" t="s">
        <v>60</v>
      </c>
      <c r="AG20" s="373" t="s">
        <v>60</v>
      </c>
      <c r="AH20" s="373" t="s">
        <v>60</v>
      </c>
      <c r="AI20" s="373" t="s">
        <v>60</v>
      </c>
      <c r="AJ20" s="373" t="s">
        <v>60</v>
      </c>
      <c r="AK20" s="373" t="s">
        <v>60</v>
      </c>
      <c r="AL20" s="373" t="s">
        <v>60</v>
      </c>
      <c r="AM20" s="373" t="s">
        <v>60</v>
      </c>
      <c r="AN20" s="235" t="s">
        <v>494</v>
      </c>
      <c r="AO20" s="235" t="s">
        <v>496</v>
      </c>
      <c r="AP20" s="235" t="s">
        <v>496</v>
      </c>
      <c r="AQ20" s="235" t="s">
        <v>496</v>
      </c>
      <c r="AR20" s="235" t="s">
        <v>495</v>
      </c>
      <c r="AS20" s="235" t="s">
        <v>495</v>
      </c>
      <c r="AT20" s="235" t="s">
        <v>495</v>
      </c>
      <c r="AU20" s="235" t="s">
        <v>495</v>
      </c>
      <c r="AV20" s="235" t="s">
        <v>495</v>
      </c>
      <c r="AW20" s="235" t="s">
        <v>495</v>
      </c>
      <c r="AX20" s="235" t="s">
        <v>495</v>
      </c>
      <c r="AY20" s="235" t="s">
        <v>495</v>
      </c>
      <c r="AZ20" s="235" t="s">
        <v>495</v>
      </c>
      <c r="BA20" s="236" t="s">
        <v>495</v>
      </c>
      <c r="BB20" s="371" t="s">
        <v>55</v>
      </c>
      <c r="BC20" s="360">
        <f>COUNTIF(B19:W19,BL20)+COUNTIF(B19:W19,BM20)+COUNTIF(B19:W19,BN20)</f>
        <v>4</v>
      </c>
      <c r="BD20" s="360">
        <f>COUNTIF(X19:BA19,BL20)+COUNTIF(X19:BA19,BM20)+COUNTIF(X19:BA19,BN20)</f>
        <v>4</v>
      </c>
      <c r="BE20" s="360">
        <f>COUNTIF(B20:W20,BL20)+COUNTIF(B20:W20,BM20)+COUNTIF(B20:W20,BN20)</f>
        <v>4</v>
      </c>
      <c r="BF20" s="360">
        <f>COUNTIF(X20:BA20,BL20)+COUNTIF(X20:BA20,BM20)+COUNTIF(X20:BA20,BN20)</f>
        <v>4</v>
      </c>
      <c r="BG20" s="360">
        <f>COUNTIF(B21:W21,BL20)+COUNTIF(B21:W21,BM20)+COUNTIF(B21:W21,BN20)</f>
        <v>4</v>
      </c>
      <c r="BH20" s="360">
        <f>COUNTIF(X21:BA21,BL20)+COUNTIF(X21:BA21,BM20)+COUNTIF(X21:BA21,BN20)</f>
        <v>4</v>
      </c>
      <c r="BI20" s="360">
        <f>COUNTIF(B22:W22,BL20)+COUNTIF(B22:W22,BM20)+COUNTIF(B22:W22,BN20)</f>
        <v>4</v>
      </c>
      <c r="BJ20" s="360">
        <f>COUNTIF(X22:BA22,BL20)+COUNTIF(X22:AQ22,BM20)+COUNTIF(X22:AQ22,BN20)</f>
        <v>2</v>
      </c>
      <c r="BK20" s="360">
        <f t="shared" si="1"/>
        <v>30</v>
      </c>
      <c r="BL20" s="361" t="str">
        <f>N27</f>
        <v>E</v>
      </c>
      <c r="BM20" s="360" t="str">
        <f>AI27</f>
        <v>T</v>
      </c>
      <c r="BN20" s="362">
        <f>N29</f>
        <v>0</v>
      </c>
    </row>
    <row r="21" spans="1:66" s="16" customFormat="1" ht="20.25" customHeight="1">
      <c r="A21" s="234" t="s">
        <v>5</v>
      </c>
      <c r="B21" s="557" t="s">
        <v>493</v>
      </c>
      <c r="C21" s="235" t="s">
        <v>493</v>
      </c>
      <c r="D21" s="235" t="s">
        <v>493</v>
      </c>
      <c r="E21" s="235" t="s">
        <v>493</v>
      </c>
      <c r="F21" s="373" t="s">
        <v>60</v>
      </c>
      <c r="G21" s="373" t="s">
        <v>60</v>
      </c>
      <c r="H21" s="373" t="s">
        <v>60</v>
      </c>
      <c r="I21" s="373" t="s">
        <v>60</v>
      </c>
      <c r="J21" s="373" t="s">
        <v>60</v>
      </c>
      <c r="K21" s="373" t="s">
        <v>60</v>
      </c>
      <c r="L21" s="373" t="s">
        <v>60</v>
      </c>
      <c r="M21" s="373" t="s">
        <v>60</v>
      </c>
      <c r="N21" s="373" t="s">
        <v>60</v>
      </c>
      <c r="O21" s="373" t="s">
        <v>60</v>
      </c>
      <c r="P21" s="373" t="s">
        <v>60</v>
      </c>
      <c r="Q21" s="373" t="s">
        <v>60</v>
      </c>
      <c r="R21" s="235" t="s">
        <v>494</v>
      </c>
      <c r="S21" s="235" t="s">
        <v>495</v>
      </c>
      <c r="T21" s="235" t="s">
        <v>496</v>
      </c>
      <c r="U21" s="235" t="s">
        <v>496</v>
      </c>
      <c r="V21" s="235" t="s">
        <v>496</v>
      </c>
      <c r="W21" s="235" t="s">
        <v>495</v>
      </c>
      <c r="X21" s="373" t="s">
        <v>60</v>
      </c>
      <c r="Y21" s="373" t="s">
        <v>60</v>
      </c>
      <c r="Z21" s="373" t="s">
        <v>60</v>
      </c>
      <c r="AA21" s="373" t="s">
        <v>60</v>
      </c>
      <c r="AB21" s="373" t="s">
        <v>60</v>
      </c>
      <c r="AC21" s="373" t="s">
        <v>60</v>
      </c>
      <c r="AD21" s="373" t="s">
        <v>60</v>
      </c>
      <c r="AE21" s="373" t="s">
        <v>60</v>
      </c>
      <c r="AF21" s="373" t="s">
        <v>60</v>
      </c>
      <c r="AG21" s="373" t="s">
        <v>60</v>
      </c>
      <c r="AH21" s="373" t="s">
        <v>60</v>
      </c>
      <c r="AI21" s="373" t="s">
        <v>60</v>
      </c>
      <c r="AJ21" s="373" t="s">
        <v>60</v>
      </c>
      <c r="AK21" s="373" t="s">
        <v>60</v>
      </c>
      <c r="AL21" s="373" t="s">
        <v>60</v>
      </c>
      <c r="AM21" s="373" t="s">
        <v>60</v>
      </c>
      <c r="AN21" s="235" t="s">
        <v>494</v>
      </c>
      <c r="AO21" s="235" t="s">
        <v>496</v>
      </c>
      <c r="AP21" s="235" t="s">
        <v>496</v>
      </c>
      <c r="AQ21" s="235" t="s">
        <v>496</v>
      </c>
      <c r="AR21" s="235" t="s">
        <v>495</v>
      </c>
      <c r="AS21" s="235" t="s">
        <v>495</v>
      </c>
      <c r="AT21" s="235" t="s">
        <v>495</v>
      </c>
      <c r="AU21" s="235" t="s">
        <v>495</v>
      </c>
      <c r="AV21" s="235" t="s">
        <v>495</v>
      </c>
      <c r="AW21" s="235" t="s">
        <v>495</v>
      </c>
      <c r="AX21" s="235" t="s">
        <v>495</v>
      </c>
      <c r="AY21" s="235" t="s">
        <v>495</v>
      </c>
      <c r="AZ21" s="235" t="s">
        <v>495</v>
      </c>
      <c r="BA21" s="236" t="s">
        <v>495</v>
      </c>
      <c r="BB21" s="372" t="s">
        <v>56</v>
      </c>
      <c r="BC21" s="360">
        <f>COUNTIF(B19:W19,BL21)</f>
        <v>0</v>
      </c>
      <c r="BD21" s="360">
        <f>COUNTIF(X19:BA19,BL21)</f>
        <v>0</v>
      </c>
      <c r="BE21" s="360">
        <f>COUNTIF(B20:W20,BL21)</f>
        <v>0</v>
      </c>
      <c r="BF21" s="360">
        <f>COUNTIF(X20:BA20,BL21)</f>
        <v>0</v>
      </c>
      <c r="BG21" s="360">
        <f>COUNTIF(B21:W21,BL21)</f>
        <v>4</v>
      </c>
      <c r="BH21" s="360">
        <f>COUNTIF(X21:BA21,BL21)</f>
        <v>0</v>
      </c>
      <c r="BI21" s="360">
        <f>COUNTIF(B22:W22,BL21)</f>
        <v>0</v>
      </c>
      <c r="BJ21" s="360">
        <f>COUNTIF(X22:AQ22,BL21)</f>
        <v>3</v>
      </c>
      <c r="BK21" s="360">
        <f t="shared" si="1"/>
        <v>7</v>
      </c>
      <c r="BL21" s="364" t="str">
        <f>U27</f>
        <v>P</v>
      </c>
      <c r="BM21" s="364"/>
      <c r="BN21" s="365"/>
    </row>
    <row r="22" spans="1:66" s="16" customFormat="1" ht="21" customHeight="1" thickBot="1">
      <c r="A22" s="237" t="s">
        <v>6</v>
      </c>
      <c r="B22" s="558" t="s">
        <v>60</v>
      </c>
      <c r="C22" s="559" t="s">
        <v>60</v>
      </c>
      <c r="D22" s="559" t="s">
        <v>60</v>
      </c>
      <c r="E22" s="559" t="s">
        <v>60</v>
      </c>
      <c r="F22" s="377" t="s">
        <v>60</v>
      </c>
      <c r="G22" s="377" t="s">
        <v>60</v>
      </c>
      <c r="H22" s="377" t="s">
        <v>60</v>
      </c>
      <c r="I22" s="377" t="s">
        <v>60</v>
      </c>
      <c r="J22" s="377" t="s">
        <v>60</v>
      </c>
      <c r="K22" s="377" t="s">
        <v>60</v>
      </c>
      <c r="L22" s="377" t="s">
        <v>60</v>
      </c>
      <c r="M22" s="377" t="s">
        <v>60</v>
      </c>
      <c r="N22" s="377" t="s">
        <v>60</v>
      </c>
      <c r="O22" s="377" t="s">
        <v>60</v>
      </c>
      <c r="P22" s="377" t="s">
        <v>60</v>
      </c>
      <c r="Q22" s="377" t="s">
        <v>60</v>
      </c>
      <c r="R22" s="238" t="s">
        <v>494</v>
      </c>
      <c r="S22" s="238" t="s">
        <v>495</v>
      </c>
      <c r="T22" s="238" t="s">
        <v>496</v>
      </c>
      <c r="U22" s="238" t="s">
        <v>496</v>
      </c>
      <c r="V22" s="238" t="s">
        <v>496</v>
      </c>
      <c r="W22" s="238" t="s">
        <v>495</v>
      </c>
      <c r="X22" s="377" t="s">
        <v>60</v>
      </c>
      <c r="Y22" s="377" t="s">
        <v>60</v>
      </c>
      <c r="Z22" s="377" t="s">
        <v>60</v>
      </c>
      <c r="AA22" s="377" t="s">
        <v>60</v>
      </c>
      <c r="AB22" s="377" t="s">
        <v>60</v>
      </c>
      <c r="AC22" s="377" t="s">
        <v>60</v>
      </c>
      <c r="AD22" s="377" t="s">
        <v>60</v>
      </c>
      <c r="AE22" s="377" t="s">
        <v>60</v>
      </c>
      <c r="AF22" s="377" t="s">
        <v>60</v>
      </c>
      <c r="AG22" s="377" t="s">
        <v>60</v>
      </c>
      <c r="AH22" s="238" t="s">
        <v>496</v>
      </c>
      <c r="AI22" s="238" t="s">
        <v>496</v>
      </c>
      <c r="AJ22" s="238" t="s">
        <v>493</v>
      </c>
      <c r="AK22" s="238" t="s">
        <v>493</v>
      </c>
      <c r="AL22" s="238" t="s">
        <v>493</v>
      </c>
      <c r="AM22" s="238" t="s">
        <v>498</v>
      </c>
      <c r="AN22" s="239" t="s">
        <v>499</v>
      </c>
      <c r="AO22" s="239" t="s">
        <v>499</v>
      </c>
      <c r="AP22" s="239" t="s">
        <v>498</v>
      </c>
      <c r="AQ22" s="239" t="s">
        <v>498</v>
      </c>
      <c r="AR22" s="238"/>
      <c r="AS22" s="238"/>
      <c r="AT22" s="238"/>
      <c r="AU22" s="238"/>
      <c r="AV22" s="238"/>
      <c r="AW22" s="238"/>
      <c r="AX22" s="238"/>
      <c r="AY22" s="238"/>
      <c r="AZ22" s="238"/>
      <c r="BA22" s="240"/>
      <c r="BB22" s="372" t="s">
        <v>57</v>
      </c>
      <c r="BC22" s="360">
        <f>COUNTIF(B19:W19,BL22)</f>
        <v>0</v>
      </c>
      <c r="BD22" s="360">
        <f>COUNTIF(X19:BA19,BL22)</f>
        <v>0</v>
      </c>
      <c r="BE22" s="360">
        <f>COUNTIF(B20:W20,BL22)</f>
        <v>0</v>
      </c>
      <c r="BF22" s="360">
        <f>COUNTIF(X20:BA20,BL22)</f>
        <v>0</v>
      </c>
      <c r="BG22" s="360">
        <f>COUNTIF(B21:W21,BL22)</f>
        <v>0</v>
      </c>
      <c r="BH22" s="360">
        <f>COUNTIF(X21:BA21,BL22)</f>
        <v>0</v>
      </c>
      <c r="BI22" s="360">
        <f>COUNTIF(B22:W22,BL22)</f>
        <v>0</v>
      </c>
      <c r="BJ22" s="360">
        <f>COUNTIF(X22:AQ22,BL22)</f>
        <v>2</v>
      </c>
      <c r="BK22" s="360">
        <f t="shared" si="1"/>
        <v>2</v>
      </c>
      <c r="BL22" s="364" t="str">
        <f>Y27</f>
        <v>Q</v>
      </c>
      <c r="BM22" s="363"/>
      <c r="BN22" s="366"/>
    </row>
    <row r="23" spans="1:66" s="17" customFormat="1" ht="1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2"/>
      <c r="AT23" s="242"/>
      <c r="AU23" s="242"/>
      <c r="AV23" s="242"/>
      <c r="AW23" s="242"/>
      <c r="AX23" s="242"/>
      <c r="AY23" s="242"/>
      <c r="AZ23" s="242"/>
      <c r="BA23" s="242"/>
      <c r="BB23" s="368" t="s">
        <v>58</v>
      </c>
      <c r="BC23" s="360">
        <f>COUNTIF(B19:W19,BL23)</f>
        <v>2</v>
      </c>
      <c r="BD23" s="360">
        <f>COUNTIF(X19:BA19,BL23)</f>
        <v>10</v>
      </c>
      <c r="BE23" s="360">
        <f>COUNTIF(B20:W20,BL23)</f>
        <v>2</v>
      </c>
      <c r="BF23" s="360">
        <f>COUNTIF(X20:BA20,BL23)</f>
        <v>10</v>
      </c>
      <c r="BG23" s="360">
        <f>COUNTIF(B21:W21,BL23)</f>
        <v>2</v>
      </c>
      <c r="BH23" s="360">
        <f>COUNTIF(X21:BA21,BL23)</f>
        <v>10</v>
      </c>
      <c r="BI23" s="360">
        <f>COUNTIF(B22:W22,BL23)</f>
        <v>2</v>
      </c>
      <c r="BJ23" s="360">
        <f>COUNTIF(X22:AQ22,BL23)</f>
        <v>0</v>
      </c>
      <c r="BK23" s="360">
        <f t="shared" si="1"/>
        <v>38</v>
      </c>
      <c r="BL23" s="364" t="str">
        <f>AO27</f>
        <v>V</v>
      </c>
      <c r="BM23" s="363"/>
      <c r="BN23" s="366"/>
    </row>
    <row r="24" spans="1:66" s="20" customFormat="1" ht="15">
      <c r="A24" s="243"/>
      <c r="B24" s="243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368" t="s">
        <v>59</v>
      </c>
      <c r="BC24" s="360">
        <f>COUNTIF(B19:W19,BL24)</f>
        <v>0</v>
      </c>
      <c r="BD24" s="360">
        <f>COUNTIF(X19:BA19,BL24)</f>
        <v>0</v>
      </c>
      <c r="BE24" s="360">
        <f>-COUNTIF(B20:W20,BL24)</f>
        <v>0</v>
      </c>
      <c r="BF24" s="360">
        <f>COUNTIF(X20:BA20,BL24)</f>
        <v>0</v>
      </c>
      <c r="BG24" s="360">
        <f>COUNTIF(B21:W21,BL24)</f>
        <v>0</v>
      </c>
      <c r="BH24" s="360">
        <f>COUNTIF(X21:BA21,BL24)</f>
        <v>0</v>
      </c>
      <c r="BI24" s="360">
        <f>COUNTIF(B22:W22,BL24)</f>
        <v>0</v>
      </c>
      <c r="BJ24" s="360">
        <f>COUNTIF(X22:AQ22,BL24)</f>
        <v>3</v>
      </c>
      <c r="BK24" s="360">
        <f t="shared" si="1"/>
        <v>3</v>
      </c>
      <c r="BL24" s="364" t="str">
        <f>AS27</f>
        <v>D</v>
      </c>
      <c r="BM24" s="363"/>
      <c r="BN24" s="366"/>
    </row>
    <row r="25" spans="1:66" s="20" customFormat="1" ht="15">
      <c r="A25" s="243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379" t="s">
        <v>0</v>
      </c>
      <c r="BC25" s="380">
        <f>SUM(BC19:BC24)</f>
        <v>22</v>
      </c>
      <c r="BD25" s="380">
        <f aca="true" t="shared" si="2" ref="BD25:BJ25">SUM(BD19:BD24)</f>
        <v>30</v>
      </c>
      <c r="BE25" s="380">
        <f t="shared" si="2"/>
        <v>22</v>
      </c>
      <c r="BF25" s="380">
        <f t="shared" si="2"/>
        <v>30</v>
      </c>
      <c r="BG25" s="380">
        <f t="shared" si="2"/>
        <v>22</v>
      </c>
      <c r="BH25" s="380">
        <f t="shared" si="2"/>
        <v>30</v>
      </c>
      <c r="BI25" s="380">
        <f t="shared" si="2"/>
        <v>22</v>
      </c>
      <c r="BJ25" s="380">
        <f t="shared" si="2"/>
        <v>20</v>
      </c>
      <c r="BK25" s="380">
        <f>SUM(BK19:BK24)</f>
        <v>198</v>
      </c>
      <c r="BL25" s="18"/>
      <c r="BM25" s="18"/>
      <c r="BN25" s="18"/>
    </row>
    <row r="26" spans="1:66" s="20" customFormat="1" ht="15.75" thickBot="1">
      <c r="A26" s="243"/>
      <c r="B26" s="243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.75" thickBot="1">
      <c r="A27" s="245" t="s">
        <v>511</v>
      </c>
      <c r="B27" s="241"/>
      <c r="C27" s="241"/>
      <c r="D27" s="218"/>
      <c r="E27" s="218"/>
      <c r="F27" s="369" t="s">
        <v>60</v>
      </c>
      <c r="G27" s="242" t="s">
        <v>512</v>
      </c>
      <c r="H27" s="242"/>
      <c r="I27" s="242"/>
      <c r="J27" s="242"/>
      <c r="K27" s="242"/>
      <c r="L27" s="242"/>
      <c r="M27" s="242"/>
      <c r="N27" s="246" t="s">
        <v>496</v>
      </c>
      <c r="O27" s="242" t="s">
        <v>513</v>
      </c>
      <c r="P27" s="242"/>
      <c r="Q27" s="242"/>
      <c r="R27" s="218"/>
      <c r="S27" s="218"/>
      <c r="T27" s="242"/>
      <c r="U27" s="246" t="s">
        <v>493</v>
      </c>
      <c r="V27" s="242" t="s">
        <v>514</v>
      </c>
      <c r="X27" s="242"/>
      <c r="Y27" s="246" t="s">
        <v>499</v>
      </c>
      <c r="Z27" s="218" t="s">
        <v>521</v>
      </c>
      <c r="AB27" s="549"/>
      <c r="AC27" s="399"/>
      <c r="AD27" s="242"/>
      <c r="AE27" s="242"/>
      <c r="AF27" s="242"/>
      <c r="AG27" s="218"/>
      <c r="AI27" s="246" t="s">
        <v>494</v>
      </c>
      <c r="AJ27" s="242" t="s">
        <v>509</v>
      </c>
      <c r="AK27" s="242"/>
      <c r="AL27" s="242"/>
      <c r="AM27" s="242"/>
      <c r="AN27" s="242"/>
      <c r="AO27" s="246" t="s">
        <v>495</v>
      </c>
      <c r="AP27" s="242" t="s">
        <v>508</v>
      </c>
      <c r="AR27" s="242"/>
      <c r="AS27" s="246" t="s">
        <v>498</v>
      </c>
      <c r="AT27" s="242" t="s">
        <v>510</v>
      </c>
      <c r="AW27" s="244"/>
      <c r="AX27" s="244"/>
      <c r="AY27" s="244"/>
      <c r="AZ27" s="244"/>
      <c r="BA27" s="244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43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18"/>
      <c r="AP28" s="218"/>
      <c r="AQ28" s="218"/>
      <c r="AR28" s="218"/>
      <c r="AS28" s="218"/>
      <c r="AT28" s="248"/>
      <c r="AU28" s="244"/>
      <c r="AV28" s="244"/>
      <c r="AW28" s="244"/>
      <c r="AX28" s="244"/>
      <c r="AY28" s="244"/>
      <c r="AZ28" s="244"/>
      <c r="BA28" s="244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43"/>
      <c r="B29" s="243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469"/>
      <c r="O29" s="378"/>
      <c r="P29" s="214"/>
      <c r="Q29" s="214"/>
      <c r="R29" s="214"/>
      <c r="S29" s="214"/>
      <c r="T29" s="214"/>
      <c r="U29" s="214"/>
      <c r="V29" s="21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9"/>
      <c r="AO29" s="249"/>
      <c r="AP29" s="249"/>
      <c r="AQ29" s="249"/>
      <c r="AR29" s="249"/>
      <c r="AS29" s="218"/>
      <c r="AT29" s="218"/>
      <c r="AU29" s="218"/>
      <c r="AV29" s="218"/>
      <c r="AW29" s="218"/>
      <c r="AX29" s="218"/>
      <c r="AY29" s="218"/>
      <c r="AZ29" s="218"/>
      <c r="BA29" s="218"/>
      <c r="BK29" s="18"/>
      <c r="BL29" s="18"/>
      <c r="BM29" s="18"/>
      <c r="BN29" s="18"/>
    </row>
    <row r="30" spans="1:66" s="20" customFormat="1" ht="15.75" customHeight="1">
      <c r="A30" s="243"/>
      <c r="B30" s="243"/>
      <c r="C30" s="243"/>
      <c r="D30" s="244"/>
      <c r="E30" s="244"/>
      <c r="F30" s="244"/>
      <c r="G30" s="244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50"/>
      <c r="X30" s="218"/>
      <c r="Y30" s="218"/>
      <c r="Z30" s="218"/>
      <c r="AA30" s="218"/>
      <c r="AB30" s="218"/>
      <c r="AC30" s="218"/>
      <c r="AD30" s="218"/>
      <c r="AE30" s="218"/>
      <c r="AF30" s="218"/>
      <c r="AG30" s="251"/>
      <c r="AH30" s="251"/>
      <c r="AI30" s="251"/>
      <c r="AJ30" s="251"/>
      <c r="AK30" s="218"/>
      <c r="AL30" s="252"/>
      <c r="AM30" s="252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K30" s="18"/>
      <c r="BL30" s="18"/>
      <c r="BM30" s="18"/>
      <c r="BN30" s="18"/>
    </row>
    <row r="31" spans="1:66" s="20" customFormat="1" ht="21" customHeight="1">
      <c r="A31" s="243"/>
      <c r="B31" s="243"/>
      <c r="C31" s="243"/>
      <c r="D31" s="244"/>
      <c r="E31" s="244"/>
      <c r="F31" s="244"/>
      <c r="G31" s="244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51"/>
      <c r="AH31" s="251"/>
      <c r="AI31" s="251"/>
      <c r="AJ31" s="251"/>
      <c r="AK31" s="218"/>
      <c r="AL31" s="253"/>
      <c r="AM31" s="253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K31" s="18"/>
      <c r="BL31" s="18"/>
      <c r="BM31" s="18"/>
      <c r="BN31" s="18"/>
    </row>
    <row r="32" spans="1:66" s="20" customFormat="1" ht="20.25">
      <c r="A32" s="243"/>
      <c r="B32" s="243"/>
      <c r="C32" s="243"/>
      <c r="D32" s="244"/>
      <c r="E32" s="247" t="s">
        <v>505</v>
      </c>
      <c r="F32" s="244"/>
      <c r="G32" s="244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765" t="s">
        <v>506</v>
      </c>
      <c r="AD32" s="765"/>
      <c r="AE32" s="765"/>
      <c r="AF32" s="765"/>
      <c r="AG32" s="765"/>
      <c r="AH32" s="255"/>
      <c r="AI32" s="255"/>
      <c r="AJ32" s="255"/>
      <c r="AK32" s="218"/>
      <c r="AL32" s="253"/>
      <c r="AM32" s="253"/>
      <c r="AN32" s="218"/>
      <c r="AO32" s="218"/>
      <c r="AP32" s="218"/>
      <c r="AQ32" s="218"/>
      <c r="AR32" s="254" t="s">
        <v>507</v>
      </c>
      <c r="AS32" s="218"/>
      <c r="AT32" s="218"/>
      <c r="AU32" s="218"/>
      <c r="AV32" s="218"/>
      <c r="AW32" s="218"/>
      <c r="AX32" s="218"/>
      <c r="AY32" s="218"/>
      <c r="AZ32" s="218"/>
      <c r="BA32" s="218"/>
      <c r="BK32" s="18"/>
      <c r="BL32" s="18"/>
      <c r="BM32" s="18"/>
      <c r="BN32" s="18"/>
    </row>
    <row r="33" spans="1:66" s="20" customFormat="1" ht="18">
      <c r="A33" s="243"/>
      <c r="B33" s="243"/>
      <c r="C33" s="243"/>
      <c r="D33" s="244"/>
      <c r="E33" s="244"/>
      <c r="F33" s="244"/>
      <c r="G33" s="244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55"/>
      <c r="AH33" s="255"/>
      <c r="AI33" s="255"/>
      <c r="AJ33" s="255"/>
      <c r="AK33" s="253"/>
      <c r="AL33" s="253"/>
      <c r="AM33" s="253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49"/>
      <c r="AY33" s="244"/>
      <c r="AZ33" s="244"/>
      <c r="BA33" s="244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.75" thickBot="1">
      <c r="A34" s="243"/>
      <c r="B34" s="243"/>
      <c r="C34" s="243"/>
      <c r="D34" s="244"/>
      <c r="E34" s="244"/>
      <c r="F34" s="244"/>
      <c r="G34" s="244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55"/>
      <c r="AH34" s="255"/>
      <c r="AI34" s="255"/>
      <c r="AJ34" s="255"/>
      <c r="AK34" s="244"/>
      <c r="AL34" s="244"/>
      <c r="AM34" s="244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4"/>
      <c r="AZ34" s="244"/>
      <c r="BA34" s="244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1.5" customHeight="1" thickBot="1">
      <c r="A35" s="696" t="s">
        <v>482</v>
      </c>
      <c r="B35" s="712"/>
      <c r="C35" s="703" t="s">
        <v>512</v>
      </c>
      <c r="D35" s="703"/>
      <c r="E35" s="703"/>
      <c r="F35" s="703"/>
      <c r="G35" s="703" t="s">
        <v>513</v>
      </c>
      <c r="H35" s="703"/>
      <c r="I35" s="703"/>
      <c r="J35" s="703" t="s">
        <v>514</v>
      </c>
      <c r="K35" s="703"/>
      <c r="L35" s="703"/>
      <c r="M35" s="703" t="s">
        <v>516</v>
      </c>
      <c r="N35" s="703"/>
      <c r="O35" s="703"/>
      <c r="P35" s="696" t="s">
        <v>515</v>
      </c>
      <c r="Q35" s="697"/>
      <c r="R35" s="697"/>
      <c r="S35" s="697"/>
      <c r="T35" s="705" t="s">
        <v>508</v>
      </c>
      <c r="U35" s="705"/>
      <c r="V35" s="705"/>
      <c r="W35" s="705" t="s">
        <v>504</v>
      </c>
      <c r="X35" s="705"/>
      <c r="Y35" s="705"/>
      <c r="Z35" s="218"/>
      <c r="AA35" s="218"/>
      <c r="AB35" s="725" t="s">
        <v>517</v>
      </c>
      <c r="AC35" s="726"/>
      <c r="AD35" s="726"/>
      <c r="AE35" s="727"/>
      <c r="AF35" s="731" t="s">
        <v>518</v>
      </c>
      <c r="AG35" s="732"/>
      <c r="AH35" s="733"/>
      <c r="AI35" s="696" t="s">
        <v>519</v>
      </c>
      <c r="AJ35" s="697"/>
      <c r="AK35" s="712"/>
      <c r="AL35" s="244"/>
      <c r="AM35" s="244"/>
      <c r="AN35" s="777" t="s">
        <v>521</v>
      </c>
      <c r="AO35" s="778"/>
      <c r="AP35" s="778"/>
      <c r="AQ35" s="778"/>
      <c r="AR35" s="779"/>
      <c r="AS35" s="777" t="s">
        <v>520</v>
      </c>
      <c r="AT35" s="778"/>
      <c r="AU35" s="778"/>
      <c r="AV35" s="778"/>
      <c r="AW35" s="779"/>
      <c r="AX35" s="696" t="s">
        <v>519</v>
      </c>
      <c r="AY35" s="697"/>
      <c r="AZ35" s="712"/>
      <c r="BA35" s="218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30.75" customHeight="1" thickBot="1">
      <c r="A36" s="698"/>
      <c r="B36" s="713"/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698"/>
      <c r="Q36" s="699"/>
      <c r="R36" s="699"/>
      <c r="S36" s="699"/>
      <c r="T36" s="705"/>
      <c r="U36" s="705"/>
      <c r="V36" s="705"/>
      <c r="W36" s="705"/>
      <c r="X36" s="705"/>
      <c r="Y36" s="705"/>
      <c r="Z36" s="218"/>
      <c r="AA36" s="218"/>
      <c r="AB36" s="728"/>
      <c r="AC36" s="729"/>
      <c r="AD36" s="729"/>
      <c r="AE36" s="730"/>
      <c r="AF36" s="734"/>
      <c r="AG36" s="735"/>
      <c r="AH36" s="736"/>
      <c r="AI36" s="698"/>
      <c r="AJ36" s="699"/>
      <c r="AK36" s="713"/>
      <c r="AL36" s="244"/>
      <c r="AM36" s="244"/>
      <c r="AN36" s="753" t="s">
        <v>521</v>
      </c>
      <c r="AO36" s="754"/>
      <c r="AP36" s="754"/>
      <c r="AQ36" s="754"/>
      <c r="AR36" s="755"/>
      <c r="AS36" s="759">
        <f>1.5*BK22</f>
        <v>3</v>
      </c>
      <c r="AT36" s="760"/>
      <c r="AU36" s="760"/>
      <c r="AV36" s="760"/>
      <c r="AW36" s="761"/>
      <c r="AX36" s="780">
        <f>BJ18</f>
        <v>8</v>
      </c>
      <c r="AY36" s="781"/>
      <c r="AZ36" s="782"/>
      <c r="BA36" s="218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31.5" customHeight="1" thickBot="1">
      <c r="A37" s="706" t="s">
        <v>3</v>
      </c>
      <c r="B37" s="706"/>
      <c r="C37" s="695">
        <f>BC19+BD19</f>
        <v>32</v>
      </c>
      <c r="D37" s="695"/>
      <c r="E37" s="695"/>
      <c r="F37" s="695"/>
      <c r="G37" s="695">
        <f>BC20+BD20</f>
        <v>8</v>
      </c>
      <c r="H37" s="695"/>
      <c r="I37" s="695"/>
      <c r="J37" s="695">
        <f>BC21+BD21</f>
        <v>0</v>
      </c>
      <c r="K37" s="695"/>
      <c r="L37" s="695"/>
      <c r="M37" s="695">
        <f>BC24+BD24</f>
        <v>0</v>
      </c>
      <c r="N37" s="695"/>
      <c r="O37" s="695"/>
      <c r="P37" s="686">
        <f>BC22+BD22</f>
        <v>0</v>
      </c>
      <c r="Q37" s="687"/>
      <c r="R37" s="687"/>
      <c r="S37" s="687"/>
      <c r="T37" s="695">
        <f>BC23+BD23</f>
        <v>12</v>
      </c>
      <c r="U37" s="695"/>
      <c r="V37" s="695"/>
      <c r="W37" s="682">
        <f>SUM(C37:V37)</f>
        <v>52</v>
      </c>
      <c r="X37" s="682"/>
      <c r="Y37" s="682"/>
      <c r="Z37" s="244"/>
      <c r="AA37" s="244"/>
      <c r="AB37" s="743" t="s">
        <v>638</v>
      </c>
      <c r="AC37" s="744"/>
      <c r="AD37" s="744"/>
      <c r="AE37" s="745"/>
      <c r="AF37" s="800">
        <f>BG21</f>
        <v>4</v>
      </c>
      <c r="AG37" s="801"/>
      <c r="AH37" s="802"/>
      <c r="AI37" s="800">
        <f>BG18</f>
        <v>5</v>
      </c>
      <c r="AJ37" s="801"/>
      <c r="AK37" s="802"/>
      <c r="AL37" s="244"/>
      <c r="AM37" s="244"/>
      <c r="AN37" s="756"/>
      <c r="AO37" s="757"/>
      <c r="AP37" s="757"/>
      <c r="AQ37" s="757"/>
      <c r="AR37" s="758"/>
      <c r="AS37" s="762"/>
      <c r="AT37" s="763"/>
      <c r="AU37" s="763"/>
      <c r="AV37" s="763"/>
      <c r="AW37" s="764"/>
      <c r="AX37" s="783"/>
      <c r="AY37" s="784"/>
      <c r="AZ37" s="785"/>
      <c r="BA37" s="244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2.5" customHeight="1" thickBot="1">
      <c r="A38" s="706" t="s">
        <v>4</v>
      </c>
      <c r="B38" s="706"/>
      <c r="C38" s="695">
        <f>BE19+BF19</f>
        <v>32</v>
      </c>
      <c r="D38" s="695"/>
      <c r="E38" s="695"/>
      <c r="F38" s="695"/>
      <c r="G38" s="695">
        <f>BE20+BF20</f>
        <v>8</v>
      </c>
      <c r="H38" s="695"/>
      <c r="I38" s="695"/>
      <c r="J38" s="695">
        <f>BE21+BF21</f>
        <v>0</v>
      </c>
      <c r="K38" s="695"/>
      <c r="L38" s="695"/>
      <c r="M38" s="695">
        <f>BE24+BF24</f>
        <v>0</v>
      </c>
      <c r="N38" s="695"/>
      <c r="O38" s="695"/>
      <c r="P38" s="686">
        <f>BE22+BF22</f>
        <v>0</v>
      </c>
      <c r="Q38" s="687"/>
      <c r="R38" s="687"/>
      <c r="S38" s="687"/>
      <c r="T38" s="695">
        <f>BE23+BF23</f>
        <v>12</v>
      </c>
      <c r="U38" s="695"/>
      <c r="V38" s="695"/>
      <c r="W38" s="682">
        <f>SUM(C38:V38)</f>
        <v>52</v>
      </c>
      <c r="X38" s="682"/>
      <c r="Y38" s="682"/>
      <c r="Z38" s="256"/>
      <c r="AA38" s="218"/>
      <c r="AB38" s="737" t="s">
        <v>503</v>
      </c>
      <c r="AC38" s="738"/>
      <c r="AD38" s="738"/>
      <c r="AE38" s="739"/>
      <c r="AF38" s="740">
        <f>BJ21</f>
        <v>3</v>
      </c>
      <c r="AG38" s="741"/>
      <c r="AH38" s="742"/>
      <c r="AI38" s="740">
        <f>BJ18</f>
        <v>8</v>
      </c>
      <c r="AJ38" s="741"/>
      <c r="AK38" s="742"/>
      <c r="AL38" s="254"/>
      <c r="AM38" s="218"/>
      <c r="AN38" s="771" t="s">
        <v>510</v>
      </c>
      <c r="AO38" s="772"/>
      <c r="AP38" s="772"/>
      <c r="AQ38" s="772"/>
      <c r="AR38" s="773"/>
      <c r="AS38" s="747">
        <v>3</v>
      </c>
      <c r="AT38" s="748"/>
      <c r="AU38" s="748"/>
      <c r="AV38" s="748"/>
      <c r="AW38" s="749"/>
      <c r="AX38" s="786">
        <v>8</v>
      </c>
      <c r="AY38" s="787"/>
      <c r="AZ38" s="788"/>
      <c r="BA38" s="244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24.75" customHeight="1" thickBot="1">
      <c r="A39" s="689" t="s">
        <v>5</v>
      </c>
      <c r="B39" s="690"/>
      <c r="C39" s="695">
        <f>BG19+BH19</f>
        <v>28</v>
      </c>
      <c r="D39" s="695"/>
      <c r="E39" s="695"/>
      <c r="F39" s="695"/>
      <c r="G39" s="686">
        <f>BG20+BH20</f>
        <v>8</v>
      </c>
      <c r="H39" s="687"/>
      <c r="I39" s="688"/>
      <c r="J39" s="686">
        <f>BG21+BH21</f>
        <v>4</v>
      </c>
      <c r="K39" s="687"/>
      <c r="L39" s="688"/>
      <c r="M39" s="686">
        <f>BG24+BH24</f>
        <v>0</v>
      </c>
      <c r="N39" s="687"/>
      <c r="O39" s="688"/>
      <c r="P39" s="686">
        <f>BG22+BH22</f>
        <v>0</v>
      </c>
      <c r="Q39" s="687"/>
      <c r="R39" s="687"/>
      <c r="S39" s="688"/>
      <c r="T39" s="695">
        <f>BG23+BH23</f>
        <v>12</v>
      </c>
      <c r="U39" s="695"/>
      <c r="V39" s="695"/>
      <c r="W39" s="682">
        <f>SUM(C39:V39)</f>
        <v>52</v>
      </c>
      <c r="X39" s="682"/>
      <c r="Y39" s="682"/>
      <c r="Z39" s="257"/>
      <c r="AA39" s="258"/>
      <c r="AB39" s="766"/>
      <c r="AC39" s="767"/>
      <c r="AD39" s="767"/>
      <c r="AE39" s="767"/>
      <c r="AF39" s="768"/>
      <c r="AG39" s="769"/>
      <c r="AH39" s="769"/>
      <c r="AI39" s="768"/>
      <c r="AJ39" s="769"/>
      <c r="AK39" s="769"/>
      <c r="AL39" s="254"/>
      <c r="AM39" s="218"/>
      <c r="AN39" s="774"/>
      <c r="AO39" s="775"/>
      <c r="AP39" s="775"/>
      <c r="AQ39" s="775"/>
      <c r="AR39" s="776"/>
      <c r="AS39" s="750"/>
      <c r="AT39" s="751"/>
      <c r="AU39" s="751"/>
      <c r="AV39" s="751"/>
      <c r="AW39" s="752"/>
      <c r="AX39" s="783"/>
      <c r="AY39" s="784"/>
      <c r="AZ39" s="785"/>
      <c r="BA39" s="244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customHeight="1" thickBot="1">
      <c r="A40" s="689" t="s">
        <v>6</v>
      </c>
      <c r="B40" s="690"/>
      <c r="C40" s="695">
        <f>BI19+BJ19</f>
        <v>26</v>
      </c>
      <c r="D40" s="695"/>
      <c r="E40" s="695"/>
      <c r="F40" s="695"/>
      <c r="G40" s="686">
        <f>BI20+BJ20</f>
        <v>6</v>
      </c>
      <c r="H40" s="687"/>
      <c r="I40" s="688"/>
      <c r="J40" s="686">
        <f>BI21+BJ21</f>
        <v>3</v>
      </c>
      <c r="K40" s="687"/>
      <c r="L40" s="688"/>
      <c r="M40" s="686">
        <f>BI24+BJ24</f>
        <v>3</v>
      </c>
      <c r="N40" s="687"/>
      <c r="O40" s="688"/>
      <c r="P40" s="686">
        <f>BI22+BJ22</f>
        <v>2</v>
      </c>
      <c r="Q40" s="687"/>
      <c r="R40" s="687"/>
      <c r="S40" s="688"/>
      <c r="T40" s="695">
        <f>BI23+BJ23</f>
        <v>2</v>
      </c>
      <c r="U40" s="695"/>
      <c r="V40" s="695"/>
      <c r="W40" s="682">
        <f>SUM(C40:V40)</f>
        <v>42</v>
      </c>
      <c r="X40" s="682"/>
      <c r="Y40" s="682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789" t="s">
        <v>522</v>
      </c>
      <c r="AO40" s="790"/>
      <c r="AP40" s="790"/>
      <c r="AQ40" s="790"/>
      <c r="AR40" s="791"/>
      <c r="AS40" s="669">
        <v>1.5</v>
      </c>
      <c r="AT40" s="670"/>
      <c r="AU40" s="670"/>
      <c r="AV40" s="670"/>
      <c r="AW40" s="671"/>
      <c r="AX40" s="675">
        <v>8</v>
      </c>
      <c r="AY40" s="676"/>
      <c r="AZ40" s="677"/>
      <c r="BA40" s="244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.75" thickBot="1">
      <c r="A41" s="689" t="s">
        <v>504</v>
      </c>
      <c r="B41" s="690"/>
      <c r="C41" s="691">
        <f>SUM(C37:F40)</f>
        <v>118</v>
      </c>
      <c r="D41" s="692"/>
      <c r="E41" s="692"/>
      <c r="F41" s="693"/>
      <c r="G41" s="691">
        <f>SUM(G37:I40)</f>
        <v>30</v>
      </c>
      <c r="H41" s="692"/>
      <c r="I41" s="693"/>
      <c r="J41" s="691">
        <f>SUM(J37:L40)</f>
        <v>7</v>
      </c>
      <c r="K41" s="692"/>
      <c r="L41" s="693"/>
      <c r="M41" s="691">
        <f>SUM(M37:O40)</f>
        <v>3</v>
      </c>
      <c r="N41" s="692"/>
      <c r="O41" s="693"/>
      <c r="P41" s="691">
        <f>SUM(P37:S40)</f>
        <v>2</v>
      </c>
      <c r="Q41" s="692"/>
      <c r="R41" s="692"/>
      <c r="S41" s="693"/>
      <c r="T41" s="681">
        <f>SUM(T37:V40)</f>
        <v>38</v>
      </c>
      <c r="U41" s="681"/>
      <c r="V41" s="681"/>
      <c r="W41" s="681">
        <f>SUM(W37:Y40)</f>
        <v>198</v>
      </c>
      <c r="X41" s="681"/>
      <c r="Y41" s="681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678"/>
      <c r="AO41" s="679"/>
      <c r="AP41" s="679"/>
      <c r="AQ41" s="679"/>
      <c r="AR41" s="680"/>
      <c r="AS41" s="672"/>
      <c r="AT41" s="673"/>
      <c r="AU41" s="673"/>
      <c r="AV41" s="673"/>
      <c r="AW41" s="674"/>
      <c r="AX41" s="678"/>
      <c r="AY41" s="679"/>
      <c r="AZ41" s="680"/>
      <c r="BA41" s="244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>
        <v>306</v>
      </c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0.25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8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8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8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Rows="0" deleteColumns="0" deleteRows="0" sort="0" autoFilter="0"/>
  <mergeCells count="113">
    <mergeCell ref="BE17:BF17"/>
    <mergeCell ref="AC10:AN10"/>
    <mergeCell ref="J6:AR6"/>
    <mergeCell ref="J7:AR7"/>
    <mergeCell ref="P8:X8"/>
    <mergeCell ref="P9:X9"/>
    <mergeCell ref="AC8:AD8"/>
    <mergeCell ref="AE8:AP8"/>
    <mergeCell ref="AU10:AZ10"/>
    <mergeCell ref="AX17:BA17"/>
    <mergeCell ref="AN40:AR41"/>
    <mergeCell ref="AS17:AW17"/>
    <mergeCell ref="AC11:AN11"/>
    <mergeCell ref="BI17:BJ17"/>
    <mergeCell ref="BC16:BJ16"/>
    <mergeCell ref="BG17:BH17"/>
    <mergeCell ref="AF37:AH37"/>
    <mergeCell ref="AI37:AK37"/>
    <mergeCell ref="AJ17:AN17"/>
    <mergeCell ref="AO17:AR17"/>
    <mergeCell ref="BC17:BD17"/>
    <mergeCell ref="AN38:AR39"/>
    <mergeCell ref="AS35:AW35"/>
    <mergeCell ref="AN35:AR35"/>
    <mergeCell ref="AX36:AZ37"/>
    <mergeCell ref="AX38:AZ39"/>
    <mergeCell ref="BL18:BM18"/>
    <mergeCell ref="AX35:AZ35"/>
    <mergeCell ref="AS38:AW39"/>
    <mergeCell ref="AN36:AR37"/>
    <mergeCell ref="AS36:AW37"/>
    <mergeCell ref="AC32:AG32"/>
    <mergeCell ref="AB39:AE39"/>
    <mergeCell ref="AF39:AH39"/>
    <mergeCell ref="AI38:AK38"/>
    <mergeCell ref="AI39:AK39"/>
    <mergeCell ref="AB35:AE36"/>
    <mergeCell ref="AF35:AH36"/>
    <mergeCell ref="AI35:AK36"/>
    <mergeCell ref="AB38:AE38"/>
    <mergeCell ref="AF38:AH38"/>
    <mergeCell ref="AB37:AE37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C40:F40"/>
    <mergeCell ref="C39:F39"/>
    <mergeCell ref="A39:B39"/>
    <mergeCell ref="A38:B38"/>
    <mergeCell ref="B17:E17"/>
    <mergeCell ref="F17:I17"/>
    <mergeCell ref="G35:I36"/>
    <mergeCell ref="A35:B36"/>
    <mergeCell ref="C35:F36"/>
    <mergeCell ref="A37:B37"/>
    <mergeCell ref="C37:F37"/>
    <mergeCell ref="G37:I37"/>
    <mergeCell ref="J37:L37"/>
    <mergeCell ref="M37:O37"/>
    <mergeCell ref="C38:F38"/>
    <mergeCell ref="G38:I38"/>
    <mergeCell ref="M38:O38"/>
    <mergeCell ref="S17:W17"/>
    <mergeCell ref="J17:N17"/>
    <mergeCell ref="J35:L36"/>
    <mergeCell ref="O17:R17"/>
    <mergeCell ref="T35:V36"/>
    <mergeCell ref="M35:O36"/>
    <mergeCell ref="W35:Y36"/>
    <mergeCell ref="T41:V41"/>
    <mergeCell ref="P38:S38"/>
    <mergeCell ref="T38:V38"/>
    <mergeCell ref="P39:S39"/>
    <mergeCell ref="T39:V39"/>
    <mergeCell ref="P35:S36"/>
    <mergeCell ref="P37:S37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T40:V40"/>
    <mergeCell ref="G39:I39"/>
    <mergeCell ref="A41:B41"/>
    <mergeCell ref="P40:S40"/>
    <mergeCell ref="P41:S41"/>
    <mergeCell ref="M40:O40"/>
    <mergeCell ref="M41:O41"/>
    <mergeCell ref="C41:F41"/>
    <mergeCell ref="J41:L41"/>
    <mergeCell ref="G41:I41"/>
    <mergeCell ref="M39:O39"/>
    <mergeCell ref="Y8:AB8"/>
    <mergeCell ref="AP12:AS12"/>
    <mergeCell ref="AT12:BA12"/>
    <mergeCell ref="U13:W13"/>
    <mergeCell ref="AS40:AW41"/>
    <mergeCell ref="AX40:AZ41"/>
    <mergeCell ref="W41:Y41"/>
    <mergeCell ref="W38:Y38"/>
    <mergeCell ref="W40:Y40"/>
    <mergeCell ref="X17:AA17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2"/>
  <sheetViews>
    <sheetView showZeros="0" view="pageBreakPreview" zoomScale="40" zoomScaleNormal="50" zoomScaleSheetLayoutView="40" zoomScalePageLayoutView="0" workbookViewId="0" topLeftCell="A1">
      <pane ySplit="11" topLeftCell="A165" activePane="bottomLeft" state="frozen"/>
      <selection pane="topLeft" activeCell="B60" sqref="B60"/>
      <selection pane="bottomLeft" activeCell="S70" sqref="S70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4.37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7.75390625" style="136" customWidth="1"/>
    <col min="30" max="30" width="22.75390625" style="202" bestFit="1" customWidth="1"/>
    <col min="31" max="16384" width="5.875" style="136" customWidth="1"/>
  </cols>
  <sheetData>
    <row r="1" spans="1:30" ht="27.75">
      <c r="A1" s="444" t="str">
        <f>'Basic data'!A25</f>
        <v>Форма Б3-21  м-і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3" t="str">
        <f>'Basic data'!B1</f>
        <v>СГТ-421і.e</v>
      </c>
      <c r="V1" s="833"/>
      <c r="W1" s="833"/>
      <c r="X1" s="833"/>
      <c r="Y1" s="833"/>
      <c r="Z1" s="833"/>
      <c r="AA1" s="833"/>
      <c r="AB1" s="833"/>
      <c r="AC1" s="833"/>
      <c r="AD1" s="198"/>
    </row>
    <row r="2" spans="1:30" ht="27.75" customHeight="1">
      <c r="A2" s="857" t="s">
        <v>637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75" t="s">
        <v>612</v>
      </c>
      <c r="B4" s="878" t="s">
        <v>613</v>
      </c>
      <c r="C4" s="854" t="s">
        <v>614</v>
      </c>
      <c r="D4" s="855"/>
      <c r="E4" s="856"/>
      <c r="F4" s="851" t="s">
        <v>615</v>
      </c>
      <c r="G4" s="834" t="s">
        <v>616</v>
      </c>
      <c r="H4" s="835"/>
      <c r="I4" s="835"/>
      <c r="J4" s="835"/>
      <c r="K4" s="835"/>
      <c r="L4" s="836"/>
      <c r="M4" s="854" t="s">
        <v>617</v>
      </c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6"/>
      <c r="AC4" s="851" t="s">
        <v>618</v>
      </c>
      <c r="AD4" s="198"/>
    </row>
    <row r="5" spans="1:30" ht="33.75" customHeight="1" thickBot="1">
      <c r="A5" s="876"/>
      <c r="B5" s="879"/>
      <c r="C5" s="851" t="s">
        <v>619</v>
      </c>
      <c r="D5" s="851" t="s">
        <v>620</v>
      </c>
      <c r="E5" s="851" t="s">
        <v>621</v>
      </c>
      <c r="F5" s="852"/>
      <c r="G5" s="851" t="s">
        <v>622</v>
      </c>
      <c r="H5" s="834" t="s">
        <v>623</v>
      </c>
      <c r="I5" s="835"/>
      <c r="J5" s="835"/>
      <c r="K5" s="836"/>
      <c r="L5" s="851" t="s">
        <v>624</v>
      </c>
      <c r="M5" s="834" t="s">
        <v>625</v>
      </c>
      <c r="N5" s="835"/>
      <c r="O5" s="835"/>
      <c r="P5" s="836"/>
      <c r="Q5" s="834" t="s">
        <v>626</v>
      </c>
      <c r="R5" s="835"/>
      <c r="S5" s="835"/>
      <c r="T5" s="836"/>
      <c r="U5" s="834" t="s">
        <v>627</v>
      </c>
      <c r="V5" s="835"/>
      <c r="W5" s="835"/>
      <c r="X5" s="836"/>
      <c r="Y5" s="834" t="s">
        <v>628</v>
      </c>
      <c r="Z5" s="835"/>
      <c r="AA5" s="835"/>
      <c r="AB5" s="836"/>
      <c r="AC5" s="852"/>
      <c r="AD5" s="198"/>
    </row>
    <row r="6" spans="1:30" ht="31.5" customHeight="1" thickBot="1">
      <c r="A6" s="876"/>
      <c r="B6" s="879"/>
      <c r="C6" s="852"/>
      <c r="D6" s="852"/>
      <c r="E6" s="852"/>
      <c r="F6" s="852"/>
      <c r="G6" s="852"/>
      <c r="H6" s="851" t="s">
        <v>504</v>
      </c>
      <c r="I6" s="884" t="s">
        <v>629</v>
      </c>
      <c r="J6" s="885"/>
      <c r="K6" s="886"/>
      <c r="L6" s="852"/>
      <c r="M6" s="858" t="s">
        <v>630</v>
      </c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60"/>
      <c r="AC6" s="852"/>
      <c r="AD6" s="198"/>
    </row>
    <row r="7" spans="1:30" ht="31.5" customHeight="1" thickBot="1">
      <c r="A7" s="876"/>
      <c r="B7" s="879"/>
      <c r="C7" s="852"/>
      <c r="D7" s="852"/>
      <c r="E7" s="852"/>
      <c r="F7" s="852"/>
      <c r="G7" s="852"/>
      <c r="H7" s="852"/>
      <c r="I7" s="887"/>
      <c r="J7" s="888"/>
      <c r="K7" s="889"/>
      <c r="L7" s="852"/>
      <c r="M7" s="828">
        <v>1</v>
      </c>
      <c r="N7" s="829"/>
      <c r="O7" s="828">
        <v>2</v>
      </c>
      <c r="P7" s="829"/>
      <c r="Q7" s="828">
        <v>3</v>
      </c>
      <c r="R7" s="829"/>
      <c r="S7" s="828">
        <v>4</v>
      </c>
      <c r="T7" s="829"/>
      <c r="U7" s="828">
        <v>5</v>
      </c>
      <c r="V7" s="829"/>
      <c r="W7" s="828">
        <v>6</v>
      </c>
      <c r="X7" s="829"/>
      <c r="Y7" s="828">
        <v>7</v>
      </c>
      <c r="Z7" s="829"/>
      <c r="AA7" s="828">
        <v>8</v>
      </c>
      <c r="AB7" s="829"/>
      <c r="AC7" s="852"/>
      <c r="AD7" s="198"/>
    </row>
    <row r="8" spans="1:30" ht="30" customHeight="1" thickBot="1">
      <c r="A8" s="876"/>
      <c r="B8" s="879"/>
      <c r="C8" s="852"/>
      <c r="D8" s="852"/>
      <c r="E8" s="852"/>
      <c r="F8" s="852"/>
      <c r="G8" s="852"/>
      <c r="H8" s="852"/>
      <c r="I8" s="851" t="s">
        <v>631</v>
      </c>
      <c r="J8" s="881" t="s">
        <v>632</v>
      </c>
      <c r="K8" s="851" t="s">
        <v>633</v>
      </c>
      <c r="L8" s="852"/>
      <c r="M8" s="834" t="s">
        <v>634</v>
      </c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6"/>
      <c r="AC8" s="852"/>
      <c r="AD8" s="198"/>
    </row>
    <row r="9" spans="1:30" ht="33" customHeight="1" thickBot="1">
      <c r="A9" s="876"/>
      <c r="B9" s="879"/>
      <c r="C9" s="852"/>
      <c r="D9" s="852"/>
      <c r="E9" s="852"/>
      <c r="F9" s="852"/>
      <c r="G9" s="852"/>
      <c r="H9" s="852"/>
      <c r="I9" s="852"/>
      <c r="J9" s="882"/>
      <c r="K9" s="852"/>
      <c r="L9" s="852"/>
      <c r="M9" s="828">
        <v>20</v>
      </c>
      <c r="N9" s="829"/>
      <c r="O9" s="828">
        <v>20</v>
      </c>
      <c r="P9" s="829"/>
      <c r="Q9" s="828">
        <v>20</v>
      </c>
      <c r="R9" s="829"/>
      <c r="S9" s="828">
        <v>20</v>
      </c>
      <c r="T9" s="829"/>
      <c r="U9" s="828">
        <v>20</v>
      </c>
      <c r="V9" s="829"/>
      <c r="W9" s="828">
        <v>20</v>
      </c>
      <c r="X9" s="829"/>
      <c r="Y9" s="828">
        <v>20</v>
      </c>
      <c r="Z9" s="829"/>
      <c r="AA9" s="828">
        <v>20</v>
      </c>
      <c r="AB9" s="829"/>
      <c r="AC9" s="852"/>
      <c r="AD9" s="198"/>
    </row>
    <row r="10" spans="1:30" ht="104.25" customHeight="1" thickBot="1">
      <c r="A10" s="877"/>
      <c r="B10" s="880"/>
      <c r="C10" s="853"/>
      <c r="D10" s="853"/>
      <c r="E10" s="853"/>
      <c r="F10" s="853"/>
      <c r="G10" s="853"/>
      <c r="H10" s="853"/>
      <c r="I10" s="853"/>
      <c r="J10" s="883"/>
      <c r="K10" s="853"/>
      <c r="L10" s="853"/>
      <c r="M10" s="192" t="s">
        <v>635</v>
      </c>
      <c r="N10" s="192" t="s">
        <v>636</v>
      </c>
      <c r="O10" s="192" t="s">
        <v>635</v>
      </c>
      <c r="P10" s="192" t="s">
        <v>636</v>
      </c>
      <c r="Q10" s="192" t="s">
        <v>635</v>
      </c>
      <c r="R10" s="192" t="s">
        <v>636</v>
      </c>
      <c r="S10" s="192" t="s">
        <v>635</v>
      </c>
      <c r="T10" s="192" t="s">
        <v>636</v>
      </c>
      <c r="U10" s="192" t="s">
        <v>635</v>
      </c>
      <c r="V10" s="192" t="s">
        <v>636</v>
      </c>
      <c r="W10" s="192" t="s">
        <v>635</v>
      </c>
      <c r="X10" s="192" t="s">
        <v>636</v>
      </c>
      <c r="Y10" s="192" t="s">
        <v>635</v>
      </c>
      <c r="Z10" s="192" t="s">
        <v>636</v>
      </c>
      <c r="AA10" s="192" t="s">
        <v>635</v>
      </c>
      <c r="AB10" s="192" t="s">
        <v>636</v>
      </c>
      <c r="AC10" s="853"/>
      <c r="AD10" s="198"/>
    </row>
    <row r="11" spans="1:82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</row>
    <row r="12" spans="1:82" s="155" customFormat="1" ht="30.75" thickBot="1">
      <c r="A12" s="273">
        <v>1</v>
      </c>
      <c r="B12" s="274" t="s">
        <v>611</v>
      </c>
      <c r="C12" s="411"/>
      <c r="D12" s="411"/>
      <c r="E12" s="274"/>
      <c r="F12" s="297">
        <f>F13+F55</f>
        <v>178</v>
      </c>
      <c r="G12" s="297">
        <f aca="true" t="shared" si="0" ref="G12:AB12">G13+G55</f>
        <v>5340</v>
      </c>
      <c r="H12" s="297">
        <f t="shared" si="0"/>
        <v>2088</v>
      </c>
      <c r="I12" s="297">
        <f t="shared" si="0"/>
        <v>920</v>
      </c>
      <c r="J12" s="297">
        <f t="shared" si="0"/>
        <v>32</v>
      </c>
      <c r="K12" s="297">
        <f t="shared" si="0"/>
        <v>1136</v>
      </c>
      <c r="L12" s="297">
        <f t="shared" si="0"/>
        <v>3252</v>
      </c>
      <c r="M12" s="297">
        <f t="shared" si="0"/>
        <v>25</v>
      </c>
      <c r="N12" s="297">
        <f t="shared" si="0"/>
        <v>30</v>
      </c>
      <c r="O12" s="297">
        <f t="shared" si="0"/>
        <v>26</v>
      </c>
      <c r="P12" s="297">
        <f t="shared" si="0"/>
        <v>30</v>
      </c>
      <c r="Q12" s="297">
        <f t="shared" si="0"/>
        <v>19</v>
      </c>
      <c r="R12" s="297">
        <f t="shared" si="0"/>
        <v>26</v>
      </c>
      <c r="S12" s="297">
        <f t="shared" si="0"/>
        <v>22</v>
      </c>
      <c r="T12" s="297">
        <f t="shared" si="0"/>
        <v>24</v>
      </c>
      <c r="U12" s="297">
        <f t="shared" si="0"/>
        <v>9</v>
      </c>
      <c r="V12" s="297">
        <f t="shared" si="0"/>
        <v>14</v>
      </c>
      <c r="W12" s="297">
        <f t="shared" si="0"/>
        <v>13</v>
      </c>
      <c r="X12" s="297">
        <f t="shared" si="0"/>
        <v>15</v>
      </c>
      <c r="Y12" s="297">
        <f t="shared" si="0"/>
        <v>10</v>
      </c>
      <c r="Z12" s="297">
        <f t="shared" si="0"/>
        <v>15</v>
      </c>
      <c r="AA12" s="297">
        <f t="shared" si="0"/>
        <v>14</v>
      </c>
      <c r="AB12" s="297">
        <f t="shared" si="0"/>
        <v>24</v>
      </c>
      <c r="AC12" s="309"/>
      <c r="AD12" s="196" t="str">
        <f>'Basic data'!$B$1</f>
        <v>СГТ-421і.e</v>
      </c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</row>
    <row r="13" spans="1:82" s="155" customFormat="1" ht="28.5" thickBot="1">
      <c r="A13" s="493" t="s">
        <v>222</v>
      </c>
      <c r="B13" s="494" t="s">
        <v>523</v>
      </c>
      <c r="C13" s="497"/>
      <c r="D13" s="497"/>
      <c r="E13" s="497"/>
      <c r="F13" s="498">
        <f>SUM(F14:F54)</f>
        <v>73</v>
      </c>
      <c r="G13" s="498">
        <f aca="true" t="shared" si="1" ref="G13:AB13">SUM(G14:G54)</f>
        <v>2190</v>
      </c>
      <c r="H13" s="498">
        <f t="shared" si="1"/>
        <v>988</v>
      </c>
      <c r="I13" s="498">
        <f t="shared" si="1"/>
        <v>416</v>
      </c>
      <c r="J13" s="498">
        <f t="shared" si="1"/>
        <v>32</v>
      </c>
      <c r="K13" s="498">
        <f t="shared" si="1"/>
        <v>540</v>
      </c>
      <c r="L13" s="498">
        <f t="shared" si="1"/>
        <v>1202</v>
      </c>
      <c r="M13" s="498">
        <f t="shared" si="1"/>
        <v>21</v>
      </c>
      <c r="N13" s="498">
        <f t="shared" si="1"/>
        <v>26</v>
      </c>
      <c r="O13" s="498">
        <f t="shared" si="1"/>
        <v>16</v>
      </c>
      <c r="P13" s="498">
        <f t="shared" si="1"/>
        <v>17</v>
      </c>
      <c r="Q13" s="498">
        <f t="shared" si="1"/>
        <v>8</v>
      </c>
      <c r="R13" s="498">
        <f t="shared" si="1"/>
        <v>10</v>
      </c>
      <c r="S13" s="498">
        <f t="shared" si="1"/>
        <v>10</v>
      </c>
      <c r="T13" s="498">
        <f t="shared" si="1"/>
        <v>11</v>
      </c>
      <c r="U13" s="498">
        <f t="shared" si="1"/>
        <v>2</v>
      </c>
      <c r="V13" s="498">
        <f t="shared" si="1"/>
        <v>2</v>
      </c>
      <c r="W13" s="498">
        <f t="shared" si="1"/>
        <v>2</v>
      </c>
      <c r="X13" s="498">
        <f t="shared" si="1"/>
        <v>3</v>
      </c>
      <c r="Y13" s="498">
        <f t="shared" si="1"/>
        <v>2</v>
      </c>
      <c r="Z13" s="498">
        <f t="shared" si="1"/>
        <v>2</v>
      </c>
      <c r="AA13" s="498">
        <f t="shared" si="1"/>
        <v>2</v>
      </c>
      <c r="AB13" s="498">
        <f t="shared" si="1"/>
        <v>2</v>
      </c>
      <c r="AC13" s="499"/>
      <c r="AD13" s="196" t="str">
        <f>'Basic data'!$B$1</f>
        <v>СГТ-421і.e</v>
      </c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  <c r="BC13" s="551"/>
      <c r="BD13" s="551"/>
      <c r="BE13" s="551"/>
      <c r="BF13" s="551"/>
      <c r="BG13" s="551"/>
      <c r="BH13" s="551"/>
      <c r="BI13" s="551"/>
      <c r="BJ13" s="551"/>
      <c r="BK13" s="551"/>
      <c r="BL13" s="551"/>
      <c r="BM13" s="551"/>
      <c r="BN13" s="551"/>
      <c r="BO13" s="551"/>
      <c r="BP13" s="551"/>
      <c r="BQ13" s="551"/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</row>
    <row r="14" spans="1:82" s="155" customFormat="1" ht="27">
      <c r="A14" s="410" t="s">
        <v>527</v>
      </c>
      <c r="B14" s="624" t="s">
        <v>524</v>
      </c>
      <c r="C14" s="572">
        <v>1</v>
      </c>
      <c r="D14" s="572"/>
      <c r="E14" s="572" t="s">
        <v>8</v>
      </c>
      <c r="F14" s="292">
        <f>N14+P14+R14+T14+V14+X14+Z14+AB14</f>
        <v>4</v>
      </c>
      <c r="G14" s="293">
        <f>F14*30</f>
        <v>120</v>
      </c>
      <c r="H14" s="292">
        <f>(M14*Title!BC$19)+(O14*Title!BD$19)+(Q14*Title!BE$19)+(S14*Title!BF$19)+(U14*Title!BG$19)+(W14*Title!BH$19)+(Y14*Title!BI$19)+(AA14*Title!BJ$19)</f>
        <v>48</v>
      </c>
      <c r="I14" s="574">
        <v>16</v>
      </c>
      <c r="J14" s="575"/>
      <c r="K14" s="576">
        <v>32</v>
      </c>
      <c r="L14" s="292">
        <f>IF(H14=I14+J14+K14,G14-H14,"!ОШИБКА!")</f>
        <v>72</v>
      </c>
      <c r="M14" s="574">
        <v>3</v>
      </c>
      <c r="N14" s="575">
        <v>4</v>
      </c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80">
        <v>310</v>
      </c>
      <c r="AD14" s="196" t="str">
        <f>'Basic data'!$B$1</f>
        <v>СГТ-421і.e</v>
      </c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551"/>
      <c r="BE14" s="551"/>
      <c r="BF14" s="551"/>
      <c r="BG14" s="551"/>
      <c r="BH14" s="551"/>
      <c r="BI14" s="551"/>
      <c r="BJ14" s="551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</row>
    <row r="15" spans="1:82" s="155" customFormat="1" ht="27">
      <c r="A15" s="410" t="s">
        <v>528</v>
      </c>
      <c r="B15" s="625" t="s">
        <v>525</v>
      </c>
      <c r="C15" s="573">
        <v>3</v>
      </c>
      <c r="D15" s="573"/>
      <c r="E15" s="573" t="s">
        <v>8</v>
      </c>
      <c r="F15" s="287">
        <f>N15+P15+R15+T15+V15+X15+Z15+AB15</f>
        <v>3</v>
      </c>
      <c r="G15" s="288">
        <f aca="true" t="shared" si="2" ref="G15:G32">F15*30</f>
        <v>90</v>
      </c>
      <c r="H15" s="287">
        <f>(M15*Title!BC$19)+(O15*Title!BD$19)+(Q15*Title!BE$19)+(S15*Title!BF$19)+(U15*Title!BG$19)+(W15*Title!BH$19)+(Y15*Title!BI$19)+(AA15*Title!BJ$19)</f>
        <v>32</v>
      </c>
      <c r="I15" s="577">
        <v>16</v>
      </c>
      <c r="J15" s="578"/>
      <c r="K15" s="579">
        <v>16</v>
      </c>
      <c r="L15" s="287">
        <f>IF(H15=I15+J15+K15,G15-H15,"!ОШИБКА!")</f>
        <v>58</v>
      </c>
      <c r="M15" s="577"/>
      <c r="N15" s="578"/>
      <c r="O15" s="578"/>
      <c r="P15" s="578"/>
      <c r="Q15" s="578">
        <v>2</v>
      </c>
      <c r="R15" s="578">
        <v>3</v>
      </c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81">
        <v>307</v>
      </c>
      <c r="AD15" s="196" t="str">
        <f>'Basic data'!$B$1</f>
        <v>СГТ-421і.e</v>
      </c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1"/>
      <c r="BQ15" s="551"/>
      <c r="BR15" s="551"/>
      <c r="BS15" s="551"/>
      <c r="BT15" s="551"/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</row>
    <row r="16" spans="1:82" s="155" customFormat="1" ht="27">
      <c r="A16" s="410" t="s">
        <v>529</v>
      </c>
      <c r="B16" s="625" t="s">
        <v>526</v>
      </c>
      <c r="C16" s="573"/>
      <c r="D16" s="573">
        <v>3</v>
      </c>
      <c r="E16" s="573" t="s">
        <v>8</v>
      </c>
      <c r="F16" s="287">
        <f aca="true" t="shared" si="3" ref="F16:F32">N16+P16+R16+T16+V16+X16+Z16+AB16</f>
        <v>3</v>
      </c>
      <c r="G16" s="288">
        <f t="shared" si="2"/>
        <v>90</v>
      </c>
      <c r="H16" s="287">
        <f>(M16*Title!BC$19)+(O16*Title!BD$19)+(Q16*Title!BE$19)+(S16*Title!BF$19)+(U16*Title!BG$19)+(W16*Title!BH$19)+(Y16*Title!BI$19)+(AA16*Title!BJ$19)</f>
        <v>32</v>
      </c>
      <c r="I16" s="577">
        <v>16</v>
      </c>
      <c r="J16" s="578"/>
      <c r="K16" s="579">
        <v>16</v>
      </c>
      <c r="L16" s="287">
        <f aca="true" t="shared" si="4" ref="L16:L32">IF(H16=I16+J16+K16,G16-H16,"!ОШИБКА!")</f>
        <v>58</v>
      </c>
      <c r="M16" s="577"/>
      <c r="N16" s="578"/>
      <c r="O16" s="578"/>
      <c r="P16" s="578"/>
      <c r="Q16" s="578">
        <v>2</v>
      </c>
      <c r="R16" s="578">
        <v>3</v>
      </c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81">
        <v>306</v>
      </c>
      <c r="AD16" s="196" t="str">
        <f>'Basic data'!$B$1</f>
        <v>СГТ-421і.e</v>
      </c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</row>
    <row r="17" spans="1:82" s="155" customFormat="1" ht="27">
      <c r="A17" s="410" t="s">
        <v>530</v>
      </c>
      <c r="B17" s="619" t="s">
        <v>1056</v>
      </c>
      <c r="C17" s="395">
        <v>8</v>
      </c>
      <c r="D17" s="395" t="s">
        <v>1055</v>
      </c>
      <c r="E17" s="395"/>
      <c r="F17" s="287">
        <f t="shared" si="3"/>
        <v>9</v>
      </c>
      <c r="G17" s="288">
        <f t="shared" si="2"/>
        <v>270</v>
      </c>
      <c r="H17" s="287">
        <f>(M17*Title!BC$19)+(O17*Title!BD$19)+(Q17*Title!BE$19)+(S17*Title!BF$19)+(U17*Title!BG$19)+(W17*Title!BH$19)+(Y17*Title!BI$19)+(AA17*Title!BJ$19)</f>
        <v>108</v>
      </c>
      <c r="I17" s="289"/>
      <c r="J17" s="290"/>
      <c r="K17" s="629">
        <f>52+32+24</f>
        <v>108</v>
      </c>
      <c r="L17" s="287">
        <f t="shared" si="4"/>
        <v>162</v>
      </c>
      <c r="M17" s="289"/>
      <c r="N17" s="290"/>
      <c r="O17" s="290"/>
      <c r="P17" s="290"/>
      <c r="Q17" s="290"/>
      <c r="R17" s="290"/>
      <c r="S17" s="290"/>
      <c r="T17" s="290"/>
      <c r="U17" s="290">
        <v>2</v>
      </c>
      <c r="V17" s="290">
        <v>2</v>
      </c>
      <c r="W17" s="290">
        <v>2</v>
      </c>
      <c r="X17" s="628">
        <v>3</v>
      </c>
      <c r="Y17" s="290">
        <v>2</v>
      </c>
      <c r="Z17" s="290">
        <v>2</v>
      </c>
      <c r="AA17" s="290">
        <v>2</v>
      </c>
      <c r="AB17" s="290">
        <v>2</v>
      </c>
      <c r="AC17" s="310">
        <v>275</v>
      </c>
      <c r="AD17" s="196" t="str">
        <f>'Basic data'!$B$1</f>
        <v>СГТ-421і.e</v>
      </c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</row>
    <row r="18" spans="1:82" s="155" customFormat="1" ht="54">
      <c r="A18" s="410" t="s">
        <v>531</v>
      </c>
      <c r="B18" s="620" t="s">
        <v>1013</v>
      </c>
      <c r="C18" s="601"/>
      <c r="D18" s="601">
        <v>1</v>
      </c>
      <c r="E18" s="314" t="s">
        <v>710</v>
      </c>
      <c r="F18" s="287">
        <f t="shared" si="3"/>
        <v>4</v>
      </c>
      <c r="G18" s="288">
        <f t="shared" si="2"/>
        <v>120</v>
      </c>
      <c r="H18" s="287">
        <f>(M18*Title!BC$19)+(O18*Title!BD$19)+(Q18*Title!BE$19)+(S18*Title!BF$19)+(U18*Title!BG$19)+(W18*Title!BH$19)+(Y18*Title!BI$19)+(AA18*Title!BJ$19)</f>
        <v>48</v>
      </c>
      <c r="I18" s="593">
        <v>16</v>
      </c>
      <c r="J18" s="594"/>
      <c r="K18" s="596">
        <v>32</v>
      </c>
      <c r="L18" s="287">
        <f t="shared" si="4"/>
        <v>72</v>
      </c>
      <c r="M18" s="593">
        <v>3</v>
      </c>
      <c r="N18" s="594">
        <v>4</v>
      </c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310">
        <v>301</v>
      </c>
      <c r="AD18" s="196" t="str">
        <f>'Basic data'!$B$1</f>
        <v>СГТ-421і.e</v>
      </c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</row>
    <row r="19" spans="1:82" s="155" customFormat="1" ht="54">
      <c r="A19" s="410" t="s">
        <v>532</v>
      </c>
      <c r="B19" s="619" t="s">
        <v>1014</v>
      </c>
      <c r="C19" s="601">
        <v>1</v>
      </c>
      <c r="D19" s="601"/>
      <c r="E19" s="314" t="s">
        <v>710</v>
      </c>
      <c r="F19" s="287">
        <f t="shared" si="3"/>
        <v>6</v>
      </c>
      <c r="G19" s="288">
        <f t="shared" si="2"/>
        <v>180</v>
      </c>
      <c r="H19" s="287">
        <f>(M19*Title!BC$19)+(O19*Title!BD$19)+(Q19*Title!BE$19)+(S19*Title!BF$19)+(U19*Title!BG$19)+(W19*Title!BH$19)+(Y19*Title!BI$19)+(AA19*Title!BJ$19)</f>
        <v>64</v>
      </c>
      <c r="I19" s="593">
        <v>32</v>
      </c>
      <c r="J19" s="594"/>
      <c r="K19" s="596">
        <v>32</v>
      </c>
      <c r="L19" s="287">
        <f t="shared" si="4"/>
        <v>116</v>
      </c>
      <c r="M19" s="593">
        <v>4</v>
      </c>
      <c r="N19" s="594">
        <v>6</v>
      </c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310">
        <v>301</v>
      </c>
      <c r="AD19" s="196" t="str">
        <f>'Basic data'!$B$1</f>
        <v>СГТ-421і.e</v>
      </c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</row>
    <row r="20" spans="1:82" s="155" customFormat="1" ht="54">
      <c r="A20" s="410" t="s">
        <v>533</v>
      </c>
      <c r="B20" s="621" t="s">
        <v>1015</v>
      </c>
      <c r="C20" s="395">
        <v>2</v>
      </c>
      <c r="D20" s="395"/>
      <c r="E20" s="395" t="s">
        <v>708</v>
      </c>
      <c r="F20" s="287">
        <f t="shared" si="3"/>
        <v>5</v>
      </c>
      <c r="G20" s="288">
        <f t="shared" si="2"/>
        <v>150</v>
      </c>
      <c r="H20" s="287">
        <f>(M20*Title!BC$19)+(O20*Title!BD$19)+(Q20*Title!BE$19)+(S20*Title!BF$19)+(U20*Title!BG$19)+(W20*Title!BH$19)+(Y20*Title!BI$19)+(AA20*Title!BJ$19)</f>
        <v>48</v>
      </c>
      <c r="I20" s="289">
        <v>16</v>
      </c>
      <c r="J20" s="290">
        <v>32</v>
      </c>
      <c r="K20" s="291"/>
      <c r="L20" s="287">
        <f t="shared" si="4"/>
        <v>102</v>
      </c>
      <c r="M20" s="289"/>
      <c r="N20" s="290"/>
      <c r="O20" s="290">
        <v>3</v>
      </c>
      <c r="P20" s="290">
        <v>5</v>
      </c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310">
        <v>301</v>
      </c>
      <c r="AD20" s="196" t="str">
        <f>'Basic data'!$B$1</f>
        <v>СГТ-421і.e</v>
      </c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1"/>
      <c r="BJ20" s="551"/>
      <c r="BK20" s="551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/>
      <c r="CA20" s="551"/>
      <c r="CB20" s="551"/>
      <c r="CC20" s="551"/>
      <c r="CD20" s="551"/>
    </row>
    <row r="21" spans="1:82" s="155" customFormat="1" ht="65.25" customHeight="1">
      <c r="A21" s="410" t="s">
        <v>534</v>
      </c>
      <c r="B21" s="620" t="s">
        <v>1057</v>
      </c>
      <c r="C21" s="395">
        <v>2</v>
      </c>
      <c r="D21" s="395">
        <v>1</v>
      </c>
      <c r="E21" s="395"/>
      <c r="F21" s="287">
        <f t="shared" si="3"/>
        <v>5</v>
      </c>
      <c r="G21" s="288">
        <f t="shared" si="2"/>
        <v>150</v>
      </c>
      <c r="H21" s="287">
        <f>(M21*Title!BC$19)+(O21*Title!BD$19)+(Q21*Title!BE$19)+(S21*Title!BF$19)+(U21*Title!BG$19)+(W21*Title!BH$19)+(Y21*Title!BI$19)+(AA21*Title!BJ$19)</f>
        <v>128</v>
      </c>
      <c r="I21" s="289">
        <v>64</v>
      </c>
      <c r="J21" s="290"/>
      <c r="K21" s="291">
        <v>64</v>
      </c>
      <c r="L21" s="287">
        <f t="shared" si="4"/>
        <v>22</v>
      </c>
      <c r="M21" s="289">
        <v>4</v>
      </c>
      <c r="N21" s="290">
        <v>3</v>
      </c>
      <c r="O21" s="290">
        <v>4</v>
      </c>
      <c r="P21" s="290">
        <v>2</v>
      </c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630" t="s">
        <v>1058</v>
      </c>
      <c r="AD21" s="196" t="str">
        <f>'Basic data'!$B$1</f>
        <v>СГТ-421і.e</v>
      </c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1"/>
      <c r="BD21" s="551"/>
      <c r="BE21" s="551"/>
      <c r="BF21" s="551"/>
      <c r="BG21" s="551"/>
      <c r="BH21" s="551"/>
      <c r="BI21" s="551"/>
      <c r="BJ21" s="551"/>
      <c r="BK21" s="551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</row>
    <row r="22" spans="1:82" s="155" customFormat="1" ht="27">
      <c r="A22" s="410" t="s">
        <v>535</v>
      </c>
      <c r="B22" s="622" t="s">
        <v>1016</v>
      </c>
      <c r="C22" s="395"/>
      <c r="D22" s="395">
        <v>2</v>
      </c>
      <c r="E22" s="314" t="s">
        <v>710</v>
      </c>
      <c r="F22" s="287">
        <f t="shared" si="3"/>
        <v>3</v>
      </c>
      <c r="G22" s="288">
        <f t="shared" si="2"/>
        <v>90</v>
      </c>
      <c r="H22" s="287">
        <f>(M22*Title!BC$19)+(O22*Title!BD$19)+(Q22*Title!BE$19)+(S22*Title!BF$19)+(U22*Title!BG$19)+(W22*Title!BH$19)+(Y22*Title!BI$19)+(AA22*Title!BJ$19)</f>
        <v>48</v>
      </c>
      <c r="I22" s="289">
        <v>32</v>
      </c>
      <c r="J22" s="290"/>
      <c r="K22" s="291">
        <v>16</v>
      </c>
      <c r="L22" s="287">
        <f t="shared" si="4"/>
        <v>42</v>
      </c>
      <c r="M22" s="289"/>
      <c r="N22" s="290"/>
      <c r="O22" s="290">
        <v>3</v>
      </c>
      <c r="P22" s="290">
        <v>3</v>
      </c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310">
        <v>301</v>
      </c>
      <c r="AD22" s="196" t="str">
        <f>'Basic data'!$B$1</f>
        <v>СГТ-421і.e</v>
      </c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</row>
    <row r="23" spans="1:82" s="155" customFormat="1" ht="27">
      <c r="A23" s="410" t="s">
        <v>536</v>
      </c>
      <c r="B23" s="607" t="s">
        <v>1017</v>
      </c>
      <c r="C23" s="395"/>
      <c r="D23" s="395">
        <v>1</v>
      </c>
      <c r="E23" s="395"/>
      <c r="F23" s="287">
        <f t="shared" si="3"/>
        <v>5</v>
      </c>
      <c r="G23" s="288">
        <f t="shared" si="2"/>
        <v>150</v>
      </c>
      <c r="H23" s="287">
        <f>(M23*Title!BC$19)+(O23*Title!BD$19)+(Q23*Title!BE$19)+(S23*Title!BF$19)+(U23*Title!BG$19)+(W23*Title!BH$19)+(Y23*Title!BI$19)+(AA23*Title!BJ$19)</f>
        <v>48</v>
      </c>
      <c r="I23" s="289">
        <v>32</v>
      </c>
      <c r="J23" s="290"/>
      <c r="K23" s="291">
        <v>16</v>
      </c>
      <c r="L23" s="287">
        <f t="shared" si="4"/>
        <v>102</v>
      </c>
      <c r="M23" s="289">
        <v>3</v>
      </c>
      <c r="N23" s="290">
        <v>5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310">
        <v>301</v>
      </c>
      <c r="AD23" s="196" t="str">
        <f>'Basic data'!$B$1</f>
        <v>СГТ-421і.e</v>
      </c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/>
      <c r="BB23" s="551"/>
      <c r="BC23" s="551"/>
      <c r="BD23" s="551"/>
      <c r="BE23" s="551"/>
      <c r="BF23" s="551"/>
      <c r="BG23" s="551"/>
      <c r="BH23" s="551"/>
      <c r="BI23" s="551"/>
      <c r="BJ23" s="551"/>
      <c r="BK23" s="551"/>
      <c r="BL23" s="551"/>
      <c r="BM23" s="551"/>
      <c r="BN23" s="551"/>
      <c r="BO23" s="551"/>
      <c r="BP23" s="551"/>
      <c r="BQ23" s="551"/>
      <c r="BR23" s="551"/>
      <c r="BS23" s="551"/>
      <c r="BT23" s="551"/>
      <c r="BU23" s="551"/>
      <c r="BV23" s="551"/>
      <c r="BW23" s="551"/>
      <c r="BX23" s="551"/>
      <c r="BY23" s="551"/>
      <c r="BZ23" s="551"/>
      <c r="CA23" s="551"/>
      <c r="CB23" s="551"/>
      <c r="CC23" s="551"/>
      <c r="CD23" s="551"/>
    </row>
    <row r="24" spans="1:82" s="155" customFormat="1" ht="27">
      <c r="A24" s="410" t="s">
        <v>537</v>
      </c>
      <c r="B24" s="619" t="s">
        <v>1018</v>
      </c>
      <c r="C24" s="601">
        <v>2</v>
      </c>
      <c r="D24" s="601"/>
      <c r="E24" s="314" t="s">
        <v>710</v>
      </c>
      <c r="F24" s="287">
        <f t="shared" si="3"/>
        <v>4</v>
      </c>
      <c r="G24" s="288">
        <f t="shared" si="2"/>
        <v>120</v>
      </c>
      <c r="H24" s="287">
        <f>(M24*Title!BC$19)+(O24*Title!BD$19)+(Q24*Title!BE$19)+(S24*Title!BF$19)+(U24*Title!BG$19)+(W24*Title!BH$19)+(Y24*Title!BI$19)+(AA24*Title!BJ$19)</f>
        <v>64</v>
      </c>
      <c r="I24" s="598">
        <v>32</v>
      </c>
      <c r="J24" s="595"/>
      <c r="K24" s="599">
        <v>32</v>
      </c>
      <c r="L24" s="287">
        <f t="shared" si="4"/>
        <v>56</v>
      </c>
      <c r="M24" s="289"/>
      <c r="N24" s="290"/>
      <c r="O24" s="290">
        <v>4</v>
      </c>
      <c r="P24" s="290">
        <v>4</v>
      </c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310">
        <v>301</v>
      </c>
      <c r="AD24" s="196" t="str">
        <f>'Basic data'!$B$1</f>
        <v>СГТ-421і.e</v>
      </c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</row>
    <row r="25" spans="1:82" s="155" customFormat="1" ht="27">
      <c r="A25" s="410" t="s">
        <v>538</v>
      </c>
      <c r="B25" s="622" t="s">
        <v>1019</v>
      </c>
      <c r="C25" s="601"/>
      <c r="D25" s="601">
        <v>4</v>
      </c>
      <c r="E25" s="395"/>
      <c r="F25" s="287">
        <f t="shared" si="3"/>
        <v>5</v>
      </c>
      <c r="G25" s="288">
        <f t="shared" si="2"/>
        <v>150</v>
      </c>
      <c r="H25" s="287">
        <f>(M25*Title!BC$19)+(O25*Title!BD$19)+(Q25*Title!BE$19)+(S25*Title!BF$19)+(U25*Title!BG$19)+(W25*Title!BH$19)+(Y25*Title!BI$19)+(AA25*Title!BJ$19)</f>
        <v>64</v>
      </c>
      <c r="I25" s="289">
        <v>32</v>
      </c>
      <c r="J25" s="290"/>
      <c r="K25" s="291">
        <v>32</v>
      </c>
      <c r="L25" s="287">
        <f t="shared" si="4"/>
        <v>86</v>
      </c>
      <c r="M25" s="289"/>
      <c r="N25" s="290"/>
      <c r="O25" s="290"/>
      <c r="P25" s="290"/>
      <c r="Q25" s="290"/>
      <c r="R25" s="290"/>
      <c r="S25" s="290">
        <v>4</v>
      </c>
      <c r="T25" s="290">
        <v>5</v>
      </c>
      <c r="U25" s="290"/>
      <c r="V25" s="290"/>
      <c r="W25" s="290"/>
      <c r="X25" s="290"/>
      <c r="Y25" s="290"/>
      <c r="Z25" s="290"/>
      <c r="AA25" s="290"/>
      <c r="AB25" s="290"/>
      <c r="AC25" s="310">
        <v>301</v>
      </c>
      <c r="AD25" s="196" t="str">
        <f>'Basic data'!$B$1</f>
        <v>СГТ-421і.e</v>
      </c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</row>
    <row r="26" spans="1:82" s="155" customFormat="1" ht="27">
      <c r="A26" s="410" t="s">
        <v>539</v>
      </c>
      <c r="B26" s="623" t="s">
        <v>1020</v>
      </c>
      <c r="C26" s="601"/>
      <c r="D26" s="601">
        <v>4</v>
      </c>
      <c r="E26" s="314" t="s">
        <v>710</v>
      </c>
      <c r="F26" s="287">
        <f t="shared" si="3"/>
        <v>4</v>
      </c>
      <c r="G26" s="288">
        <f t="shared" si="2"/>
        <v>120</v>
      </c>
      <c r="H26" s="287">
        <f>(M26*Title!BC$19)+(O26*Title!BD$19)+(Q26*Title!BE$19)+(S26*Title!BF$19)+(U26*Title!BG$19)+(W26*Title!BH$19)+(Y26*Title!BI$19)+(AA26*Title!BJ$19)</f>
        <v>64</v>
      </c>
      <c r="I26" s="593">
        <v>32</v>
      </c>
      <c r="J26" s="594"/>
      <c r="K26" s="596">
        <v>32</v>
      </c>
      <c r="L26" s="287">
        <f t="shared" si="4"/>
        <v>56</v>
      </c>
      <c r="M26" s="289"/>
      <c r="N26" s="290"/>
      <c r="O26" s="290"/>
      <c r="P26" s="290"/>
      <c r="Q26" s="290"/>
      <c r="R26" s="290"/>
      <c r="S26" s="290">
        <v>4</v>
      </c>
      <c r="T26" s="290">
        <v>4</v>
      </c>
      <c r="U26" s="290"/>
      <c r="V26" s="290"/>
      <c r="W26" s="290"/>
      <c r="X26" s="290"/>
      <c r="Y26" s="290"/>
      <c r="Z26" s="290"/>
      <c r="AA26" s="290"/>
      <c r="AB26" s="290"/>
      <c r="AC26" s="310">
        <v>301</v>
      </c>
      <c r="AD26" s="196" t="str">
        <f>'Basic data'!$B$1</f>
        <v>СГТ-421і.e</v>
      </c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1"/>
      <c r="BT26" s="551"/>
      <c r="BU26" s="551"/>
      <c r="BV26" s="551"/>
      <c r="BW26" s="551"/>
      <c r="BX26" s="551"/>
      <c r="BY26" s="551"/>
      <c r="BZ26" s="551"/>
      <c r="CA26" s="551"/>
      <c r="CB26" s="551"/>
      <c r="CC26" s="551"/>
      <c r="CD26" s="551"/>
    </row>
    <row r="27" spans="1:82" s="155" customFormat="1" ht="27">
      <c r="A27" s="410" t="s">
        <v>540</v>
      </c>
      <c r="B27" s="619" t="s">
        <v>1021</v>
      </c>
      <c r="C27" s="395">
        <v>4</v>
      </c>
      <c r="D27" s="395" t="s">
        <v>1054</v>
      </c>
      <c r="E27" s="395"/>
      <c r="F27" s="287">
        <f t="shared" si="3"/>
        <v>11</v>
      </c>
      <c r="G27" s="288">
        <f t="shared" si="2"/>
        <v>330</v>
      </c>
      <c r="H27" s="287">
        <f>(M27*Title!BC$19)+(O27*Title!BD$19)+(Q27*Title!BE$19)+(S27*Title!BF$19)+(U27*Title!BG$19)+(W27*Title!BH$19)+(Y27*Title!BI$19)+(AA27*Title!BJ$19)</f>
        <v>160</v>
      </c>
      <c r="I27" s="289">
        <v>80</v>
      </c>
      <c r="J27" s="290"/>
      <c r="K27" s="291">
        <v>80</v>
      </c>
      <c r="L27" s="287">
        <f t="shared" si="4"/>
        <v>170</v>
      </c>
      <c r="M27" s="289">
        <v>2</v>
      </c>
      <c r="N27" s="290">
        <v>2</v>
      </c>
      <c r="O27" s="290">
        <v>2</v>
      </c>
      <c r="P27" s="290">
        <v>3</v>
      </c>
      <c r="Q27" s="627">
        <v>4</v>
      </c>
      <c r="R27" s="627">
        <v>4</v>
      </c>
      <c r="S27" s="627">
        <v>2</v>
      </c>
      <c r="T27" s="627">
        <v>2</v>
      </c>
      <c r="U27" s="627"/>
      <c r="V27" s="627"/>
      <c r="W27" s="627"/>
      <c r="X27" s="290"/>
      <c r="Y27" s="290"/>
      <c r="Z27" s="290"/>
      <c r="AA27" s="290"/>
      <c r="AB27" s="290"/>
      <c r="AC27" s="310">
        <v>273</v>
      </c>
      <c r="AD27" s="196" t="str">
        <f>'Basic data'!$B$1</f>
        <v>СГТ-421і.e</v>
      </c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1"/>
      <c r="BG27" s="551"/>
      <c r="BH27" s="551"/>
      <c r="BI27" s="551"/>
      <c r="BJ27" s="551"/>
      <c r="BK27" s="551"/>
      <c r="BL27" s="551"/>
      <c r="BM27" s="551"/>
      <c r="BN27" s="551"/>
      <c r="BO27" s="551"/>
      <c r="BP27" s="551"/>
      <c r="BQ27" s="551"/>
      <c r="BR27" s="551"/>
      <c r="BS27" s="551"/>
      <c r="BT27" s="551"/>
      <c r="BU27" s="551"/>
      <c r="BV27" s="551"/>
      <c r="BW27" s="551"/>
      <c r="BX27" s="551"/>
      <c r="BY27" s="551"/>
      <c r="BZ27" s="551"/>
      <c r="CA27" s="551"/>
      <c r="CB27" s="551"/>
      <c r="CC27" s="551"/>
      <c r="CD27" s="551"/>
    </row>
    <row r="28" spans="1:82" s="155" customFormat="1" ht="30" hidden="1">
      <c r="A28" s="410" t="s">
        <v>541</v>
      </c>
      <c r="B28" s="547"/>
      <c r="C28" s="395"/>
      <c r="D28" s="395"/>
      <c r="E28" s="395"/>
      <c r="F28" s="287">
        <f t="shared" si="3"/>
        <v>0</v>
      </c>
      <c r="G28" s="288">
        <f t="shared" si="2"/>
        <v>0</v>
      </c>
      <c r="H28" s="287">
        <f>(M28*Title!BC$19)+(O28*Title!BD$19)+(Q28*Title!BE$19)+(S28*Title!BF$19)+(U28*Title!BG$19)+(W28*Title!BH$19)+(Y28*Title!BI$19)+(AA28*Title!BJ$19)</f>
        <v>0</v>
      </c>
      <c r="I28" s="289"/>
      <c r="J28" s="290"/>
      <c r="K28" s="291"/>
      <c r="L28" s="287">
        <f t="shared" si="4"/>
        <v>0</v>
      </c>
      <c r="M28" s="289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310"/>
      <c r="AD28" s="196" t="str">
        <f>'Basic data'!$B$1</f>
        <v>СГТ-421і.e</v>
      </c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</row>
    <row r="29" spans="1:82" s="155" customFormat="1" ht="30" hidden="1">
      <c r="A29" s="410" t="s">
        <v>542</v>
      </c>
      <c r="B29" s="547"/>
      <c r="C29" s="395"/>
      <c r="D29" s="395"/>
      <c r="E29" s="395"/>
      <c r="F29" s="287">
        <f t="shared" si="3"/>
        <v>0</v>
      </c>
      <c r="G29" s="288">
        <f t="shared" si="2"/>
        <v>0</v>
      </c>
      <c r="H29" s="287">
        <f>(M29*Title!BC$19)+(O29*Title!BD$19)+(Q29*Title!BE$19)+(S29*Title!BF$19)+(U29*Title!BG$19)+(W29*Title!BH$19)+(Y29*Title!BI$19)+(AA29*Title!BJ$19)</f>
        <v>0</v>
      </c>
      <c r="I29" s="289"/>
      <c r="J29" s="290"/>
      <c r="K29" s="291"/>
      <c r="L29" s="287">
        <f t="shared" si="4"/>
        <v>0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310"/>
      <c r="AD29" s="196" t="str">
        <f>'Basic data'!$B$1</f>
        <v>СГТ-421і.e</v>
      </c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1"/>
      <c r="BF29" s="551"/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551"/>
    </row>
    <row r="30" spans="1:82" s="155" customFormat="1" ht="30" hidden="1">
      <c r="A30" s="410" t="s">
        <v>543</v>
      </c>
      <c r="B30" s="547"/>
      <c r="C30" s="395"/>
      <c r="D30" s="395"/>
      <c r="E30" s="395"/>
      <c r="F30" s="287">
        <f t="shared" si="3"/>
        <v>0</v>
      </c>
      <c r="G30" s="288">
        <f t="shared" si="2"/>
        <v>0</v>
      </c>
      <c r="H30" s="287">
        <f>(M30*Title!BC$19)+(O30*Title!BD$19)+(Q30*Title!BE$19)+(S30*Title!BF$19)+(U30*Title!BG$19)+(W30*Title!BH$19)+(Y30*Title!BI$19)+(AA30*Title!BJ$19)</f>
        <v>0</v>
      </c>
      <c r="I30" s="289"/>
      <c r="J30" s="290"/>
      <c r="K30" s="291"/>
      <c r="L30" s="287">
        <f t="shared" si="4"/>
        <v>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310"/>
      <c r="AD30" s="196" t="str">
        <f>'Basic data'!$B$1</f>
        <v>СГТ-421і.e</v>
      </c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</row>
    <row r="31" spans="1:82" s="155" customFormat="1" ht="30" hidden="1">
      <c r="A31" s="410" t="s">
        <v>544</v>
      </c>
      <c r="B31" s="547"/>
      <c r="C31" s="395"/>
      <c r="D31" s="395"/>
      <c r="E31" s="395"/>
      <c r="F31" s="287">
        <f t="shared" si="3"/>
        <v>0</v>
      </c>
      <c r="G31" s="288">
        <f t="shared" si="2"/>
        <v>0</v>
      </c>
      <c r="H31" s="287">
        <f>(M31*Title!BC$19)+(O31*Title!BD$19)+(Q31*Title!BE$19)+(S31*Title!BF$19)+(U31*Title!BG$19)+(W31*Title!BH$19)+(Y31*Title!BI$19)+(AA31*Title!BJ$19)</f>
        <v>0</v>
      </c>
      <c r="I31" s="289"/>
      <c r="J31" s="290"/>
      <c r="K31" s="291"/>
      <c r="L31" s="287">
        <f t="shared" si="4"/>
        <v>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310"/>
      <c r="AD31" s="196" t="str">
        <f>'Basic data'!$B$1</f>
        <v>СГТ-421і.e</v>
      </c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1"/>
      <c r="BV31" s="551"/>
      <c r="BW31" s="551"/>
      <c r="BX31" s="551"/>
      <c r="BY31" s="551"/>
      <c r="BZ31" s="551"/>
      <c r="CA31" s="551"/>
      <c r="CB31" s="551"/>
      <c r="CC31" s="551"/>
      <c r="CD31" s="551"/>
    </row>
    <row r="32" spans="1:82" s="155" customFormat="1" ht="30" hidden="1">
      <c r="A32" s="410" t="s">
        <v>545</v>
      </c>
      <c r="B32" s="547"/>
      <c r="C32" s="395"/>
      <c r="D32" s="395"/>
      <c r="E32" s="395"/>
      <c r="F32" s="287">
        <f t="shared" si="3"/>
        <v>0</v>
      </c>
      <c r="G32" s="288">
        <f t="shared" si="2"/>
        <v>0</v>
      </c>
      <c r="H32" s="287">
        <f>(M32*Title!BC$19)+(O32*Title!BD$19)+(Q32*Title!BE$19)+(S32*Title!BF$19)+(U32*Title!BG$19)+(W32*Title!BH$19)+(Y32*Title!BI$19)+(AA32*Title!BJ$19)</f>
        <v>0</v>
      </c>
      <c r="I32" s="289"/>
      <c r="J32" s="290"/>
      <c r="K32" s="291"/>
      <c r="L32" s="287">
        <f t="shared" si="4"/>
        <v>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310"/>
      <c r="AD32" s="196" t="str">
        <f>'Basic data'!$B$1</f>
        <v>СГТ-421і.e</v>
      </c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</row>
    <row r="33" spans="1:82" s="155" customFormat="1" ht="30" hidden="1">
      <c r="A33" s="410" t="s">
        <v>546</v>
      </c>
      <c r="B33" s="547"/>
      <c r="C33" s="395"/>
      <c r="D33" s="395"/>
      <c r="E33" s="395"/>
      <c r="F33" s="287">
        <f aca="true" t="shared" si="5" ref="F33:F52">N33+P33+R33+T33+V33+X33+Z33+AB33</f>
        <v>0</v>
      </c>
      <c r="G33" s="288">
        <f aca="true" t="shared" si="6" ref="G33:G52">F33*30</f>
        <v>0</v>
      </c>
      <c r="H33" s="287">
        <f>(M33*Title!BC$19)+(O33*Title!BD$19)+(Q33*Title!BE$19)+(S33*Title!BF$19)+(U33*Title!BG$19)+(W33*Title!BH$19)+(Y33*Title!BI$19)+(AA33*Title!BJ$19)</f>
        <v>0</v>
      </c>
      <c r="I33" s="289"/>
      <c r="J33" s="290"/>
      <c r="K33" s="291"/>
      <c r="L33" s="287">
        <f aca="true" t="shared" si="7" ref="L33:L52">IF(H33=I33+J33+K33,G33-H33,"!ОШИБКА!")</f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0"/>
      <c r="AD33" s="196" t="str">
        <f>'Basic data'!$B$1</f>
        <v>СГТ-421і.e</v>
      </c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1"/>
    </row>
    <row r="34" spans="1:82" s="155" customFormat="1" ht="30" hidden="1">
      <c r="A34" s="410" t="s">
        <v>547</v>
      </c>
      <c r="B34" s="547"/>
      <c r="C34" s="395"/>
      <c r="D34" s="395"/>
      <c r="E34" s="395"/>
      <c r="F34" s="287">
        <f t="shared" si="5"/>
        <v>0</v>
      </c>
      <c r="G34" s="288">
        <f t="shared" si="6"/>
        <v>0</v>
      </c>
      <c r="H34" s="287">
        <f>(M34*Title!BC$19)+(O34*Title!BD$19)+(Q34*Title!BE$19)+(S34*Title!BF$19)+(U34*Title!BG$19)+(W34*Title!BH$19)+(Y34*Title!BI$19)+(AA34*Title!BJ$19)</f>
        <v>0</v>
      </c>
      <c r="I34" s="289"/>
      <c r="J34" s="290"/>
      <c r="K34" s="291"/>
      <c r="L34" s="287">
        <f t="shared" si="7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0"/>
      <c r="AD34" s="196" t="str">
        <f>'Basic data'!$B$1</f>
        <v>СГТ-421і.e</v>
      </c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1"/>
      <c r="CD34" s="551"/>
    </row>
    <row r="35" spans="1:82" s="155" customFormat="1" ht="30" hidden="1">
      <c r="A35" s="410" t="s">
        <v>548</v>
      </c>
      <c r="B35" s="547"/>
      <c r="C35" s="395"/>
      <c r="D35" s="395"/>
      <c r="E35" s="395"/>
      <c r="F35" s="287">
        <f t="shared" si="5"/>
        <v>0</v>
      </c>
      <c r="G35" s="288">
        <f t="shared" si="6"/>
        <v>0</v>
      </c>
      <c r="H35" s="287">
        <f>(M35*Title!BC$19)+(O35*Title!BD$19)+(Q35*Title!BE$19)+(S35*Title!BF$19)+(U35*Title!BG$19)+(W35*Title!BH$19)+(Y35*Title!BI$19)+(AA35*Title!BJ$19)</f>
        <v>0</v>
      </c>
      <c r="I35" s="289"/>
      <c r="J35" s="290"/>
      <c r="K35" s="291"/>
      <c r="L35" s="287">
        <f t="shared" si="7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0"/>
      <c r="AD35" s="196" t="str">
        <f>'Basic data'!$B$1</f>
        <v>СГТ-421і.e</v>
      </c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</row>
    <row r="36" spans="1:82" s="155" customFormat="1" ht="30" hidden="1">
      <c r="A36" s="410" t="s">
        <v>549</v>
      </c>
      <c r="B36" s="547"/>
      <c r="C36" s="395"/>
      <c r="D36" s="395"/>
      <c r="E36" s="395"/>
      <c r="F36" s="287">
        <f t="shared" si="5"/>
        <v>0</v>
      </c>
      <c r="G36" s="288">
        <f t="shared" si="6"/>
        <v>0</v>
      </c>
      <c r="H36" s="287">
        <f>(M36*Title!BC$19)+(O36*Title!BD$19)+(Q36*Title!BE$19)+(S36*Title!BF$19)+(U36*Title!BG$19)+(W36*Title!BH$19)+(Y36*Title!BI$19)+(AA36*Title!BJ$19)</f>
        <v>0</v>
      </c>
      <c r="I36" s="289"/>
      <c r="J36" s="290"/>
      <c r="K36" s="291"/>
      <c r="L36" s="287">
        <f t="shared" si="7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0"/>
      <c r="AD36" s="196" t="str">
        <f>'Basic data'!$B$1</f>
        <v>СГТ-421і.e</v>
      </c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51"/>
    </row>
    <row r="37" spans="1:82" s="155" customFormat="1" ht="30" hidden="1">
      <c r="A37" s="410" t="s">
        <v>550</v>
      </c>
      <c r="B37" s="547"/>
      <c r="C37" s="395"/>
      <c r="D37" s="395"/>
      <c r="E37" s="395"/>
      <c r="F37" s="287">
        <f t="shared" si="5"/>
        <v>0</v>
      </c>
      <c r="G37" s="288">
        <f t="shared" si="6"/>
        <v>0</v>
      </c>
      <c r="H37" s="287">
        <f>(M37*Title!BC$19)+(O37*Title!BD$19)+(Q37*Title!BE$19)+(S37*Title!BF$19)+(U37*Title!BG$19)+(W37*Title!BH$19)+(Y37*Title!BI$19)+(AA37*Title!BJ$19)</f>
        <v>0</v>
      </c>
      <c r="I37" s="289"/>
      <c r="J37" s="290"/>
      <c r="K37" s="291"/>
      <c r="L37" s="287">
        <f t="shared" si="7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0"/>
      <c r="AD37" s="196" t="str">
        <f>'Basic data'!$B$1</f>
        <v>СГТ-421і.e</v>
      </c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1"/>
      <c r="BJ37" s="551"/>
      <c r="BK37" s="551"/>
      <c r="BL37" s="551"/>
      <c r="BM37" s="551"/>
      <c r="BN37" s="551"/>
      <c r="BO37" s="551"/>
      <c r="BP37" s="551"/>
      <c r="BQ37" s="551"/>
      <c r="BR37" s="551"/>
      <c r="BS37" s="551"/>
      <c r="BT37" s="551"/>
      <c r="BU37" s="551"/>
      <c r="BV37" s="551"/>
      <c r="BW37" s="551"/>
      <c r="BX37" s="551"/>
      <c r="BY37" s="551"/>
      <c r="BZ37" s="551"/>
      <c r="CA37" s="551"/>
      <c r="CB37" s="551"/>
      <c r="CC37" s="551"/>
      <c r="CD37" s="551"/>
    </row>
    <row r="38" spans="1:82" s="155" customFormat="1" ht="30" hidden="1">
      <c r="A38" s="410" t="s">
        <v>551</v>
      </c>
      <c r="B38" s="547"/>
      <c r="C38" s="395"/>
      <c r="D38" s="395"/>
      <c r="E38" s="395"/>
      <c r="F38" s="287">
        <f t="shared" si="5"/>
        <v>0</v>
      </c>
      <c r="G38" s="288">
        <f t="shared" si="6"/>
        <v>0</v>
      </c>
      <c r="H38" s="287">
        <f>(M38*Title!BC$19)+(O38*Title!BD$19)+(Q38*Title!BE$19)+(S38*Title!BF$19)+(U38*Title!BG$19)+(W38*Title!BH$19)+(Y38*Title!BI$19)+(AA38*Title!BJ$19)</f>
        <v>0</v>
      </c>
      <c r="I38" s="289"/>
      <c r="J38" s="290"/>
      <c r="K38" s="291"/>
      <c r="L38" s="287">
        <f t="shared" si="7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0"/>
      <c r="AD38" s="196" t="str">
        <f>'Basic data'!$B$1</f>
        <v>СГТ-421і.e</v>
      </c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</row>
    <row r="39" spans="1:82" s="155" customFormat="1" ht="30" hidden="1">
      <c r="A39" s="410" t="s">
        <v>552</v>
      </c>
      <c r="B39" s="547"/>
      <c r="C39" s="395"/>
      <c r="D39" s="395"/>
      <c r="E39" s="395"/>
      <c r="F39" s="287">
        <f t="shared" si="5"/>
        <v>0</v>
      </c>
      <c r="G39" s="288">
        <f t="shared" si="6"/>
        <v>0</v>
      </c>
      <c r="H39" s="287">
        <f>(M39*Title!BC$19)+(O39*Title!BD$19)+(Q39*Title!BE$19)+(S39*Title!BF$19)+(U39*Title!BG$19)+(W39*Title!BH$19)+(Y39*Title!BI$19)+(AA39*Title!BJ$19)</f>
        <v>0</v>
      </c>
      <c r="I39" s="289"/>
      <c r="J39" s="290"/>
      <c r="K39" s="291"/>
      <c r="L39" s="287">
        <f t="shared" si="7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0"/>
      <c r="AD39" s="196" t="str">
        <f>'Basic data'!$B$1</f>
        <v>СГТ-421і.e</v>
      </c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1"/>
      <c r="BG39" s="551"/>
      <c r="BH39" s="551"/>
      <c r="BI39" s="551"/>
      <c r="BJ39" s="551"/>
      <c r="BK39" s="551"/>
      <c r="BL39" s="551"/>
      <c r="BM39" s="551"/>
      <c r="BN39" s="551"/>
      <c r="BO39" s="551"/>
      <c r="BP39" s="551"/>
      <c r="BQ39" s="551"/>
      <c r="BR39" s="551"/>
      <c r="BS39" s="551"/>
      <c r="BT39" s="551"/>
      <c r="BU39" s="551"/>
      <c r="BV39" s="551"/>
      <c r="BW39" s="551"/>
      <c r="BX39" s="551"/>
      <c r="BY39" s="551"/>
      <c r="BZ39" s="551"/>
      <c r="CA39" s="551"/>
      <c r="CB39" s="551"/>
      <c r="CC39" s="551"/>
      <c r="CD39" s="551"/>
    </row>
    <row r="40" spans="1:82" s="155" customFormat="1" ht="30" hidden="1">
      <c r="A40" s="410" t="s">
        <v>553</v>
      </c>
      <c r="B40" s="547"/>
      <c r="C40" s="395"/>
      <c r="D40" s="395"/>
      <c r="E40" s="395"/>
      <c r="F40" s="287">
        <f t="shared" si="5"/>
        <v>0</v>
      </c>
      <c r="G40" s="288">
        <f t="shared" si="6"/>
        <v>0</v>
      </c>
      <c r="H40" s="287">
        <f>(M40*Title!BC$19)+(O40*Title!BD$19)+(Q40*Title!BE$19)+(S40*Title!BF$19)+(U40*Title!BG$19)+(W40*Title!BH$19)+(Y40*Title!BI$19)+(AA40*Title!BJ$19)</f>
        <v>0</v>
      </c>
      <c r="I40" s="289"/>
      <c r="J40" s="290"/>
      <c r="K40" s="291"/>
      <c r="L40" s="287">
        <f t="shared" si="7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0"/>
      <c r="AD40" s="196" t="str">
        <f>'Basic data'!$B$1</f>
        <v>СГТ-421і.e</v>
      </c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</row>
    <row r="41" spans="1:82" s="155" customFormat="1" ht="30" hidden="1">
      <c r="A41" s="410" t="s">
        <v>554</v>
      </c>
      <c r="B41" s="547"/>
      <c r="C41" s="395"/>
      <c r="D41" s="395"/>
      <c r="E41" s="395"/>
      <c r="F41" s="287">
        <f t="shared" si="5"/>
        <v>0</v>
      </c>
      <c r="G41" s="288">
        <f t="shared" si="6"/>
        <v>0</v>
      </c>
      <c r="H41" s="287">
        <f>(M41*Title!BC$19)+(O41*Title!BD$19)+(Q41*Title!BE$19)+(S41*Title!BF$19)+(U41*Title!BG$19)+(W41*Title!BH$19)+(Y41*Title!BI$19)+(AA41*Title!BJ$19)</f>
        <v>0</v>
      </c>
      <c r="I41" s="289"/>
      <c r="J41" s="290"/>
      <c r="K41" s="291"/>
      <c r="L41" s="287">
        <f t="shared" si="7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0"/>
      <c r="AD41" s="196" t="str">
        <f>'Basic data'!$B$1</f>
        <v>СГТ-421і.e</v>
      </c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/>
      <c r="BT41" s="551"/>
      <c r="BU41" s="551"/>
      <c r="BV41" s="551"/>
      <c r="BW41" s="551"/>
      <c r="BX41" s="551"/>
      <c r="BY41" s="551"/>
      <c r="BZ41" s="551"/>
      <c r="CA41" s="551"/>
      <c r="CB41" s="551"/>
      <c r="CC41" s="551"/>
      <c r="CD41" s="551"/>
    </row>
    <row r="42" spans="1:82" s="155" customFormat="1" ht="30" hidden="1">
      <c r="A42" s="410" t="s">
        <v>555</v>
      </c>
      <c r="B42" s="547"/>
      <c r="C42" s="395"/>
      <c r="D42" s="395"/>
      <c r="E42" s="395"/>
      <c r="F42" s="287">
        <f t="shared" si="5"/>
        <v>0</v>
      </c>
      <c r="G42" s="288">
        <f t="shared" si="6"/>
        <v>0</v>
      </c>
      <c r="H42" s="287">
        <f>(M42*Title!BC$19)+(O42*Title!BD$19)+(Q42*Title!BE$19)+(S42*Title!BF$19)+(U42*Title!BG$19)+(W42*Title!BH$19)+(Y42*Title!BI$19)+(AA42*Title!BJ$19)</f>
        <v>0</v>
      </c>
      <c r="I42" s="289"/>
      <c r="J42" s="290"/>
      <c r="K42" s="291"/>
      <c r="L42" s="287">
        <f t="shared" si="7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0"/>
      <c r="AD42" s="196" t="str">
        <f>'Basic data'!$B$1</f>
        <v>СГТ-421і.e</v>
      </c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1"/>
      <c r="BV42" s="551"/>
      <c r="BW42" s="551"/>
      <c r="BX42" s="551"/>
      <c r="BY42" s="551"/>
      <c r="BZ42" s="551"/>
      <c r="CA42" s="551"/>
      <c r="CB42" s="551"/>
      <c r="CC42" s="551"/>
      <c r="CD42" s="551"/>
    </row>
    <row r="43" spans="1:82" s="155" customFormat="1" ht="30" hidden="1">
      <c r="A43" s="410" t="s">
        <v>556</v>
      </c>
      <c r="B43" s="547"/>
      <c r="C43" s="395"/>
      <c r="D43" s="395"/>
      <c r="E43" s="395"/>
      <c r="F43" s="287">
        <f t="shared" si="5"/>
        <v>0</v>
      </c>
      <c r="G43" s="288">
        <f t="shared" si="6"/>
        <v>0</v>
      </c>
      <c r="H43" s="287">
        <f>(M43*Title!BC$19)+(O43*Title!BD$19)+(Q43*Title!BE$19)+(S43*Title!BF$19)+(U43*Title!BG$19)+(W43*Title!BH$19)+(Y43*Title!BI$19)+(AA43*Title!BJ$19)</f>
        <v>0</v>
      </c>
      <c r="I43" s="289"/>
      <c r="J43" s="290"/>
      <c r="K43" s="291"/>
      <c r="L43" s="287">
        <f t="shared" si="7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0"/>
      <c r="AD43" s="196" t="str">
        <f>'Basic data'!$B$1</f>
        <v>СГТ-421і.e</v>
      </c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</row>
    <row r="44" spans="1:82" s="155" customFormat="1" ht="30" hidden="1">
      <c r="A44" s="410" t="s">
        <v>557</v>
      </c>
      <c r="B44" s="547"/>
      <c r="C44" s="395"/>
      <c r="D44" s="395"/>
      <c r="E44" s="395"/>
      <c r="F44" s="287">
        <f t="shared" si="5"/>
        <v>0</v>
      </c>
      <c r="G44" s="288">
        <f t="shared" si="6"/>
        <v>0</v>
      </c>
      <c r="H44" s="287">
        <f>(M44*Title!BC$19)+(O44*Title!BD$19)+(Q44*Title!BE$19)+(S44*Title!BF$19)+(U44*Title!BG$19)+(W44*Title!BH$19)+(Y44*Title!BI$19)+(AA44*Title!BJ$19)</f>
        <v>0</v>
      </c>
      <c r="I44" s="289"/>
      <c r="J44" s="290"/>
      <c r="K44" s="291"/>
      <c r="L44" s="287">
        <f t="shared" si="7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0"/>
      <c r="AD44" s="196" t="str">
        <f>'Basic data'!$B$1</f>
        <v>СГТ-421і.e</v>
      </c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1"/>
      <c r="BJ44" s="551"/>
      <c r="BK44" s="551"/>
      <c r="BL44" s="551"/>
      <c r="BM44" s="551"/>
      <c r="BN44" s="551"/>
      <c r="BO44" s="551"/>
      <c r="BP44" s="551"/>
      <c r="BQ44" s="551"/>
      <c r="BR44" s="551"/>
      <c r="BS44" s="551"/>
      <c r="BT44" s="551"/>
      <c r="BU44" s="551"/>
      <c r="BV44" s="551"/>
      <c r="BW44" s="551"/>
      <c r="BX44" s="551"/>
      <c r="BY44" s="551"/>
      <c r="BZ44" s="551"/>
      <c r="CA44" s="551"/>
      <c r="CB44" s="551"/>
      <c r="CC44" s="551"/>
      <c r="CD44" s="551"/>
    </row>
    <row r="45" spans="1:82" s="155" customFormat="1" ht="30" hidden="1">
      <c r="A45" s="410" t="s">
        <v>558</v>
      </c>
      <c r="B45" s="547"/>
      <c r="C45" s="395"/>
      <c r="D45" s="395"/>
      <c r="E45" s="395"/>
      <c r="F45" s="287">
        <f t="shared" si="5"/>
        <v>0</v>
      </c>
      <c r="G45" s="288">
        <f t="shared" si="6"/>
        <v>0</v>
      </c>
      <c r="H45" s="287">
        <f>(M45*Title!BC$19)+(O45*Title!BD$19)+(Q45*Title!BE$19)+(S45*Title!BF$19)+(U45*Title!BG$19)+(W45*Title!BH$19)+(Y45*Title!BI$19)+(AA45*Title!BJ$19)</f>
        <v>0</v>
      </c>
      <c r="I45" s="289"/>
      <c r="J45" s="290"/>
      <c r="K45" s="291"/>
      <c r="L45" s="287">
        <f t="shared" si="7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0"/>
      <c r="AD45" s="196" t="str">
        <f>'Basic data'!$B$1</f>
        <v>СГТ-421і.e</v>
      </c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  <c r="AY45" s="551"/>
      <c r="AZ45" s="551"/>
      <c r="BA45" s="551"/>
      <c r="BB45" s="551"/>
      <c r="BC45" s="551"/>
      <c r="BD45" s="551"/>
      <c r="BE45" s="551"/>
      <c r="BF45" s="551"/>
      <c r="BG45" s="551"/>
      <c r="BH45" s="551"/>
      <c r="BI45" s="551"/>
      <c r="BJ45" s="551"/>
      <c r="BK45" s="551"/>
      <c r="BL45" s="551"/>
      <c r="BM45" s="551"/>
      <c r="BN45" s="551"/>
      <c r="BO45" s="551"/>
      <c r="BP45" s="551"/>
      <c r="BQ45" s="551"/>
      <c r="BR45" s="551"/>
      <c r="BS45" s="551"/>
      <c r="BT45" s="551"/>
      <c r="BU45" s="551"/>
      <c r="BV45" s="551"/>
      <c r="BW45" s="551"/>
      <c r="BX45" s="551"/>
      <c r="BY45" s="551"/>
      <c r="BZ45" s="551"/>
      <c r="CA45" s="551"/>
      <c r="CB45" s="551"/>
      <c r="CC45" s="551"/>
      <c r="CD45" s="551"/>
    </row>
    <row r="46" spans="1:82" s="155" customFormat="1" ht="30" hidden="1">
      <c r="A46" s="410" t="s">
        <v>559</v>
      </c>
      <c r="B46" s="547"/>
      <c r="C46" s="395"/>
      <c r="D46" s="395"/>
      <c r="E46" s="395"/>
      <c r="F46" s="287">
        <f t="shared" si="5"/>
        <v>0</v>
      </c>
      <c r="G46" s="288">
        <f t="shared" si="6"/>
        <v>0</v>
      </c>
      <c r="H46" s="287">
        <f>(M46*Title!BC$19)+(O46*Title!BD$19)+(Q46*Title!BE$19)+(S46*Title!BF$19)+(U46*Title!BG$19)+(W46*Title!BH$19)+(Y46*Title!BI$19)+(AA46*Title!BJ$19)</f>
        <v>0</v>
      </c>
      <c r="I46" s="289"/>
      <c r="J46" s="290"/>
      <c r="K46" s="291"/>
      <c r="L46" s="287">
        <f t="shared" si="7"/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0"/>
      <c r="AD46" s="196" t="str">
        <f>'Basic data'!$B$1</f>
        <v>СГТ-421і.e</v>
      </c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</row>
    <row r="47" spans="1:82" s="155" customFormat="1" ht="30" hidden="1">
      <c r="A47" s="410" t="s">
        <v>560</v>
      </c>
      <c r="B47" s="547"/>
      <c r="C47" s="395"/>
      <c r="D47" s="395"/>
      <c r="E47" s="395"/>
      <c r="F47" s="287">
        <f t="shared" si="5"/>
        <v>0</v>
      </c>
      <c r="G47" s="288">
        <f t="shared" si="6"/>
        <v>0</v>
      </c>
      <c r="H47" s="287">
        <f>(M47*Title!BC$19)+(O47*Title!BD$19)+(Q47*Title!BE$19)+(S47*Title!BF$19)+(U47*Title!BG$19)+(W47*Title!BH$19)+(Y47*Title!BI$19)+(AA47*Title!BJ$19)</f>
        <v>0</v>
      </c>
      <c r="I47" s="289"/>
      <c r="J47" s="290"/>
      <c r="K47" s="291"/>
      <c r="L47" s="287">
        <f t="shared" si="7"/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0"/>
      <c r="AD47" s="196" t="str">
        <f>'Basic data'!$B$1</f>
        <v>СГТ-421і.e</v>
      </c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</row>
    <row r="48" spans="1:82" s="155" customFormat="1" ht="30" hidden="1">
      <c r="A48" s="410" t="s">
        <v>561</v>
      </c>
      <c r="B48" s="547"/>
      <c r="C48" s="395"/>
      <c r="D48" s="395"/>
      <c r="E48" s="395"/>
      <c r="F48" s="287">
        <f t="shared" si="5"/>
        <v>0</v>
      </c>
      <c r="G48" s="288">
        <f t="shared" si="6"/>
        <v>0</v>
      </c>
      <c r="H48" s="287">
        <f>(M48*Title!BC$19)+(O48*Title!BD$19)+(Q48*Title!BE$19)+(S48*Title!BF$19)+(U48*Title!BG$19)+(W48*Title!BH$19)+(Y48*Title!BI$19)+(AA48*Title!BJ$19)</f>
        <v>0</v>
      </c>
      <c r="I48" s="289"/>
      <c r="J48" s="290"/>
      <c r="K48" s="291"/>
      <c r="L48" s="287">
        <f t="shared" si="7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0"/>
      <c r="AD48" s="196" t="str">
        <f>'Basic data'!$B$1</f>
        <v>СГТ-421і.e</v>
      </c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1"/>
      <c r="BW48" s="551"/>
      <c r="BX48" s="551"/>
      <c r="BY48" s="551"/>
      <c r="BZ48" s="551"/>
      <c r="CA48" s="551"/>
      <c r="CB48" s="551"/>
      <c r="CC48" s="551"/>
      <c r="CD48" s="551"/>
    </row>
    <row r="49" spans="1:82" s="155" customFormat="1" ht="30" hidden="1">
      <c r="A49" s="410" t="s">
        <v>562</v>
      </c>
      <c r="B49" s="547"/>
      <c r="C49" s="395"/>
      <c r="D49" s="395"/>
      <c r="E49" s="395"/>
      <c r="F49" s="287">
        <f t="shared" si="5"/>
        <v>0</v>
      </c>
      <c r="G49" s="288">
        <f t="shared" si="6"/>
        <v>0</v>
      </c>
      <c r="H49" s="287">
        <f>(M49*Title!BC$19)+(O49*Title!BD$19)+(Q49*Title!BE$19)+(S49*Title!BF$19)+(U49*Title!BG$19)+(W49*Title!BH$19)+(Y49*Title!BI$19)+(AA49*Title!BJ$19)</f>
        <v>0</v>
      </c>
      <c r="I49" s="289"/>
      <c r="J49" s="290"/>
      <c r="K49" s="291"/>
      <c r="L49" s="287">
        <f t="shared" si="7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0"/>
      <c r="AD49" s="196" t="str">
        <f>'Basic data'!$B$1</f>
        <v>СГТ-421і.e</v>
      </c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</row>
    <row r="50" spans="1:82" s="155" customFormat="1" ht="30" hidden="1">
      <c r="A50" s="410" t="s">
        <v>563</v>
      </c>
      <c r="B50" s="547"/>
      <c r="C50" s="395"/>
      <c r="D50" s="395"/>
      <c r="E50" s="395"/>
      <c r="F50" s="287">
        <f t="shared" si="5"/>
        <v>0</v>
      </c>
      <c r="G50" s="288">
        <f t="shared" si="6"/>
        <v>0</v>
      </c>
      <c r="H50" s="287">
        <f>(M50*Title!BC$19)+(O50*Title!BD$19)+(Q50*Title!BE$19)+(S50*Title!BF$19)+(U50*Title!BG$19)+(W50*Title!BH$19)+(Y50*Title!BI$19)+(AA50*Title!BJ$19)</f>
        <v>0</v>
      </c>
      <c r="I50" s="289"/>
      <c r="J50" s="290"/>
      <c r="K50" s="291"/>
      <c r="L50" s="287">
        <f t="shared" si="7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0"/>
      <c r="AD50" s="196" t="str">
        <f>'Basic data'!$B$1</f>
        <v>СГТ-421і.e</v>
      </c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1"/>
      <c r="CB50" s="551"/>
      <c r="CC50" s="551"/>
      <c r="CD50" s="551"/>
    </row>
    <row r="51" spans="1:82" s="155" customFormat="1" ht="30" hidden="1">
      <c r="A51" s="410" t="s">
        <v>564</v>
      </c>
      <c r="B51" s="547"/>
      <c r="C51" s="395"/>
      <c r="D51" s="395"/>
      <c r="E51" s="395"/>
      <c r="F51" s="287">
        <f t="shared" si="5"/>
        <v>0</v>
      </c>
      <c r="G51" s="288">
        <f t="shared" si="6"/>
        <v>0</v>
      </c>
      <c r="H51" s="287">
        <f>(M51*Title!BC$19)+(O51*Title!BD$19)+(Q51*Title!BE$19)+(S51*Title!BF$19)+(U51*Title!BG$19)+(W51*Title!BH$19)+(Y51*Title!BI$19)+(AA51*Title!BJ$19)</f>
        <v>0</v>
      </c>
      <c r="I51" s="289"/>
      <c r="J51" s="290"/>
      <c r="K51" s="291"/>
      <c r="L51" s="287">
        <f t="shared" si="7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0"/>
      <c r="AD51" s="196" t="str">
        <f>'Basic data'!$B$1</f>
        <v>СГТ-421і.e</v>
      </c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</row>
    <row r="52" spans="1:82" s="155" customFormat="1" ht="30" hidden="1">
      <c r="A52" s="410" t="s">
        <v>565</v>
      </c>
      <c r="B52" s="547"/>
      <c r="C52" s="395"/>
      <c r="D52" s="395"/>
      <c r="E52" s="395"/>
      <c r="F52" s="287">
        <f t="shared" si="5"/>
        <v>0</v>
      </c>
      <c r="G52" s="288">
        <f t="shared" si="6"/>
        <v>0</v>
      </c>
      <c r="H52" s="287">
        <f>(M52*Title!BC$19)+(O52*Title!BD$19)+(Q52*Title!BE$19)+(S52*Title!BF$19)+(U52*Title!BG$19)+(W52*Title!BH$19)+(Y52*Title!BI$19)+(AA52*Title!BJ$19)</f>
        <v>0</v>
      </c>
      <c r="I52" s="289"/>
      <c r="J52" s="290"/>
      <c r="K52" s="291"/>
      <c r="L52" s="287">
        <f t="shared" si="7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0"/>
      <c r="AD52" s="196" t="str">
        <f>'Basic data'!$B$1</f>
        <v>СГТ-421і.e</v>
      </c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1"/>
      <c r="BX52" s="551"/>
      <c r="BY52" s="551"/>
      <c r="BZ52" s="551"/>
      <c r="CA52" s="551"/>
      <c r="CB52" s="551"/>
      <c r="CC52" s="551"/>
      <c r="CD52" s="551"/>
    </row>
    <row r="53" spans="1:82" s="155" customFormat="1" ht="30" hidden="1">
      <c r="A53" s="410" t="s">
        <v>566</v>
      </c>
      <c r="B53" s="547"/>
      <c r="C53" s="395"/>
      <c r="D53" s="395"/>
      <c r="E53" s="395"/>
      <c r="F53" s="287">
        <f>N53+P53+R53+T53+V53+X53+Z53+AB53</f>
        <v>0</v>
      </c>
      <c r="G53" s="288">
        <f>F53*30</f>
        <v>0</v>
      </c>
      <c r="H53" s="287">
        <f>(M53*Title!BC$19)+(O53*Title!BD$19)+(Q53*Title!BE$19)+(S53*Title!BF$19)+(U53*Title!BG$19)+(W53*Title!BH$19)+(Y53*Title!BI$19)+(AA53*Title!BJ$19)</f>
        <v>0</v>
      </c>
      <c r="I53" s="289"/>
      <c r="J53" s="290"/>
      <c r="K53" s="291"/>
      <c r="L53" s="287">
        <f>IF(H53=I53+J53+K53,G53-H53,"!ОШИБКА!")</f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0"/>
      <c r="AD53" s="196" t="str">
        <f>'Basic data'!$B$1</f>
        <v>СГТ-421і.e</v>
      </c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1"/>
      <c r="AX53" s="551"/>
      <c r="AY53" s="551"/>
      <c r="AZ53" s="551"/>
      <c r="BA53" s="551"/>
      <c r="BB53" s="551"/>
      <c r="BC53" s="551"/>
      <c r="BD53" s="551"/>
      <c r="BE53" s="551"/>
      <c r="BF53" s="551"/>
      <c r="BG53" s="551"/>
      <c r="BH53" s="551"/>
      <c r="BI53" s="551"/>
      <c r="BJ53" s="551"/>
      <c r="BK53" s="551"/>
      <c r="BL53" s="551"/>
      <c r="BM53" s="551"/>
      <c r="BN53" s="551"/>
      <c r="BO53" s="551"/>
      <c r="BP53" s="551"/>
      <c r="BQ53" s="551"/>
      <c r="BR53" s="551"/>
      <c r="BS53" s="551"/>
      <c r="BT53" s="551"/>
      <c r="BU53" s="551"/>
      <c r="BV53" s="551"/>
      <c r="BW53" s="551"/>
      <c r="BX53" s="551"/>
      <c r="BY53" s="551"/>
      <c r="BZ53" s="551"/>
      <c r="CA53" s="551"/>
      <c r="CB53" s="551"/>
      <c r="CC53" s="551"/>
      <c r="CD53" s="551"/>
    </row>
    <row r="54" spans="1:82" s="383" customFormat="1" ht="39" customHeight="1" thickBot="1">
      <c r="A54" s="400" t="s">
        <v>567</v>
      </c>
      <c r="B54" s="401" t="s">
        <v>568</v>
      </c>
      <c r="C54" s="402"/>
      <c r="D54" s="402" t="s">
        <v>1053</v>
      </c>
      <c r="E54" s="402"/>
      <c r="F54" s="403">
        <f>N54+P54+R54+T54+V54+X54+Z54+AB54</f>
        <v>2</v>
      </c>
      <c r="G54" s="404">
        <f>F54*30</f>
        <v>60</v>
      </c>
      <c r="H54" s="403">
        <f>(M54*Title!BC$19)+(O54*Title!BD$19)+(Q54*Title!BE$19)+(S54*Title!BF$19)+(U54*Title!BG$19)+(W54*Title!BH$19)+(Y54*Title!BI$19)+(AA54*Title!BJ$19)</f>
        <v>32</v>
      </c>
      <c r="I54" s="405"/>
      <c r="J54" s="406"/>
      <c r="K54" s="407">
        <f>H54</f>
        <v>32</v>
      </c>
      <c r="L54" s="403">
        <f>IF(H54=I54+J54+K54,G54-H54,"!ОШИБКА!")</f>
        <v>28</v>
      </c>
      <c r="M54" s="405">
        <v>2</v>
      </c>
      <c r="N54" s="406">
        <v>2</v>
      </c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9">
        <v>302</v>
      </c>
      <c r="AD54" s="196" t="str">
        <f>'Basic data'!$B$1</f>
        <v>СГТ-421і.e</v>
      </c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</row>
    <row r="55" spans="1:82" s="155" customFormat="1" ht="30.75" thickBot="1">
      <c r="A55" s="493" t="s">
        <v>223</v>
      </c>
      <c r="B55" s="494" t="s">
        <v>569</v>
      </c>
      <c r="C55" s="495"/>
      <c r="D55" s="495"/>
      <c r="E55" s="495"/>
      <c r="F55" s="496">
        <f>SUM(F56:F98)</f>
        <v>105</v>
      </c>
      <c r="G55" s="496">
        <f aca="true" t="shared" si="8" ref="G55:AB55">SUM(G56:G98)</f>
        <v>3150</v>
      </c>
      <c r="H55" s="496">
        <f t="shared" si="8"/>
        <v>1100</v>
      </c>
      <c r="I55" s="496">
        <f t="shared" si="8"/>
        <v>504</v>
      </c>
      <c r="J55" s="496">
        <f t="shared" si="8"/>
        <v>0</v>
      </c>
      <c r="K55" s="496">
        <f t="shared" si="8"/>
        <v>596</v>
      </c>
      <c r="L55" s="496">
        <f t="shared" si="8"/>
        <v>2050</v>
      </c>
      <c r="M55" s="496">
        <f t="shared" si="8"/>
        <v>4</v>
      </c>
      <c r="N55" s="496">
        <f t="shared" si="8"/>
        <v>4</v>
      </c>
      <c r="O55" s="496">
        <f t="shared" si="8"/>
        <v>10</v>
      </c>
      <c r="P55" s="496">
        <f t="shared" si="8"/>
        <v>13</v>
      </c>
      <c r="Q55" s="496">
        <f t="shared" si="8"/>
        <v>11</v>
      </c>
      <c r="R55" s="496">
        <f t="shared" si="8"/>
        <v>16</v>
      </c>
      <c r="S55" s="496">
        <f t="shared" si="8"/>
        <v>12</v>
      </c>
      <c r="T55" s="496">
        <f t="shared" si="8"/>
        <v>13</v>
      </c>
      <c r="U55" s="496">
        <f t="shared" si="8"/>
        <v>7</v>
      </c>
      <c r="V55" s="496">
        <f t="shared" si="8"/>
        <v>12</v>
      </c>
      <c r="W55" s="496">
        <f t="shared" si="8"/>
        <v>11</v>
      </c>
      <c r="X55" s="496">
        <f t="shared" si="8"/>
        <v>12</v>
      </c>
      <c r="Y55" s="496">
        <f t="shared" si="8"/>
        <v>8</v>
      </c>
      <c r="Z55" s="496">
        <f t="shared" si="8"/>
        <v>13</v>
      </c>
      <c r="AA55" s="496">
        <f t="shared" si="8"/>
        <v>12</v>
      </c>
      <c r="AB55" s="496">
        <f t="shared" si="8"/>
        <v>22</v>
      </c>
      <c r="AC55" s="309"/>
      <c r="AD55" s="196" t="str">
        <f>'Basic data'!$B$1</f>
        <v>СГТ-421і.e</v>
      </c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551"/>
      <c r="BQ55" s="551"/>
      <c r="BR55" s="551"/>
      <c r="BS55" s="551"/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</row>
    <row r="56" spans="1:82" s="155" customFormat="1" ht="54">
      <c r="A56" s="410" t="s">
        <v>570</v>
      </c>
      <c r="B56" s="605" t="s">
        <v>1030</v>
      </c>
      <c r="C56" s="600"/>
      <c r="D56" s="600">
        <v>1</v>
      </c>
      <c r="E56" s="451"/>
      <c r="F56" s="292">
        <f>N56+P56+R56+T56+V56+X56+Z56+AB56</f>
        <v>4</v>
      </c>
      <c r="G56" s="293">
        <f aca="true" t="shared" si="9" ref="G56:G86">F56*30</f>
        <v>120</v>
      </c>
      <c r="H56" s="292">
        <f>(M56*Title!BC$19)+(O56*Title!BD$19)+(Q56*Title!BE$19)+(S56*Title!BF$19)+(U56*Title!BG$19)+(W56*Title!BH$19)+(Y56*Title!BI$19)+(AA56*Title!BJ$19)</f>
        <v>64</v>
      </c>
      <c r="I56" s="294">
        <v>32</v>
      </c>
      <c r="J56" s="295"/>
      <c r="K56" s="296">
        <v>32</v>
      </c>
      <c r="L56" s="292">
        <f>IF(H56=I56+J56+K56,G56-H56,"!ОШИБКА!")</f>
        <v>56</v>
      </c>
      <c r="M56" s="591">
        <v>4</v>
      </c>
      <c r="N56" s="592">
        <v>4</v>
      </c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311">
        <v>301</v>
      </c>
      <c r="AD56" s="196" t="str">
        <f>'Basic data'!$B$1</f>
        <v>СГТ-421і.e</v>
      </c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1"/>
      <c r="BX56" s="551"/>
      <c r="BY56" s="551"/>
      <c r="BZ56" s="551"/>
      <c r="CA56" s="551"/>
      <c r="CB56" s="551"/>
      <c r="CC56" s="551"/>
      <c r="CD56" s="551"/>
    </row>
    <row r="57" spans="1:82" s="155" customFormat="1" ht="27">
      <c r="A57" s="410" t="s">
        <v>571</v>
      </c>
      <c r="B57" s="606" t="s">
        <v>982</v>
      </c>
      <c r="C57" s="601">
        <v>2</v>
      </c>
      <c r="D57" s="601"/>
      <c r="E57" s="314" t="s">
        <v>710</v>
      </c>
      <c r="F57" s="287">
        <f>N57+P57+R57+T57+V57+X57+Z57+AB57</f>
        <v>4</v>
      </c>
      <c r="G57" s="288">
        <f t="shared" si="9"/>
        <v>120</v>
      </c>
      <c r="H57" s="287">
        <f>(M57*Title!BC$19)+(O57*Title!BD$19)+(Q57*Title!BE$19)+(S57*Title!BF$19)+(U57*Title!BG$19)+(W57*Title!BH$19)+(Y57*Title!BI$19)+(AA57*Title!BJ$19)</f>
        <v>64</v>
      </c>
      <c r="I57" s="593">
        <v>16</v>
      </c>
      <c r="J57" s="594"/>
      <c r="K57" s="596">
        <v>48</v>
      </c>
      <c r="L57" s="287">
        <f>IF(H57=I57+J57+K57,G57-H57,"!ОШИБКА!")</f>
        <v>56</v>
      </c>
      <c r="M57" s="593"/>
      <c r="N57" s="594"/>
      <c r="O57" s="594">
        <v>4</v>
      </c>
      <c r="P57" s="594">
        <v>4</v>
      </c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312">
        <v>301</v>
      </c>
      <c r="AD57" s="196" t="str">
        <f>'Basic data'!$B$1</f>
        <v>СГТ-421і.e</v>
      </c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1"/>
      <c r="AU57" s="551"/>
      <c r="AV57" s="551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551"/>
      <c r="BH57" s="551"/>
      <c r="BI57" s="551"/>
      <c r="BJ57" s="551"/>
      <c r="BK57" s="551"/>
      <c r="BL57" s="551"/>
      <c r="BM57" s="551"/>
      <c r="BN57" s="551"/>
      <c r="BO57" s="551"/>
      <c r="BP57" s="551"/>
      <c r="BQ57" s="551"/>
      <c r="BR57" s="551"/>
      <c r="BS57" s="551"/>
      <c r="BT57" s="551"/>
      <c r="BU57" s="551"/>
      <c r="BV57" s="551"/>
      <c r="BW57" s="551"/>
      <c r="BX57" s="551"/>
      <c r="BY57" s="551"/>
      <c r="BZ57" s="551"/>
      <c r="CA57" s="551"/>
      <c r="CB57" s="551"/>
      <c r="CC57" s="551"/>
      <c r="CD57" s="551"/>
    </row>
    <row r="58" spans="1:82" s="155" customFormat="1" ht="54">
      <c r="A58" s="410" t="s">
        <v>572</v>
      </c>
      <c r="B58" s="606" t="s">
        <v>983</v>
      </c>
      <c r="C58" s="601">
        <v>2</v>
      </c>
      <c r="D58" s="601"/>
      <c r="E58" s="395" t="s">
        <v>708</v>
      </c>
      <c r="F58" s="287">
        <f aca="true" t="shared" si="10" ref="F58:F86">N58+P58+R58+T58+V58+X58+Z58+AB58</f>
        <v>5</v>
      </c>
      <c r="G58" s="288">
        <f t="shared" si="9"/>
        <v>150</v>
      </c>
      <c r="H58" s="287">
        <f>(M58*Title!BC$19)+(O58*Title!BD$19)+(Q58*Title!BE$19)+(S58*Title!BF$19)+(U58*Title!BG$19)+(W58*Title!BH$19)+(Y58*Title!BI$19)+(AA58*Title!BJ$19)</f>
        <v>64</v>
      </c>
      <c r="I58" s="289">
        <v>32</v>
      </c>
      <c r="J58" s="290"/>
      <c r="K58" s="291">
        <v>32</v>
      </c>
      <c r="L58" s="287">
        <f aca="true" t="shared" si="11" ref="L58:L86">IF(H58=I58+J58+K58,G58-H58,"!ОШИБКА!")</f>
        <v>86</v>
      </c>
      <c r="M58" s="593"/>
      <c r="N58" s="594"/>
      <c r="O58" s="594">
        <v>4</v>
      </c>
      <c r="P58" s="594">
        <v>5</v>
      </c>
      <c r="Q58" s="594"/>
      <c r="R58" s="594"/>
      <c r="S58" s="594"/>
      <c r="T58" s="594"/>
      <c r="U58" s="594"/>
      <c r="V58" s="594"/>
      <c r="W58" s="594"/>
      <c r="X58" s="594"/>
      <c r="Y58" s="594"/>
      <c r="Z58" s="594"/>
      <c r="AA58" s="594"/>
      <c r="AB58" s="594"/>
      <c r="AC58" s="312">
        <v>301</v>
      </c>
      <c r="AD58" s="196" t="str">
        <f>'Basic data'!$B$1</f>
        <v>СГТ-421і.e</v>
      </c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1"/>
      <c r="BI58" s="551"/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1"/>
      <c r="BX58" s="551"/>
      <c r="BY58" s="551"/>
      <c r="BZ58" s="551"/>
      <c r="CA58" s="551"/>
      <c r="CB58" s="551"/>
      <c r="CC58" s="551"/>
      <c r="CD58" s="551"/>
    </row>
    <row r="59" spans="1:82" s="155" customFormat="1" ht="27">
      <c r="A59" s="410" t="s">
        <v>573</v>
      </c>
      <c r="B59" s="606" t="s">
        <v>984</v>
      </c>
      <c r="C59" s="601"/>
      <c r="D59" s="601">
        <v>2</v>
      </c>
      <c r="E59" s="314" t="s">
        <v>710</v>
      </c>
      <c r="F59" s="287">
        <f t="shared" si="10"/>
        <v>4</v>
      </c>
      <c r="G59" s="288">
        <f t="shared" si="9"/>
        <v>120</v>
      </c>
      <c r="H59" s="287">
        <f>(M59*Title!BC$19)+(O59*Title!BD$19)+(Q59*Title!BE$19)+(S59*Title!BF$19)+(U59*Title!BG$19)+(W59*Title!BH$19)+(Y59*Title!BI$19)+(AA59*Title!BJ$19)</f>
        <v>32</v>
      </c>
      <c r="I59" s="593">
        <v>16</v>
      </c>
      <c r="J59" s="597"/>
      <c r="K59" s="596">
        <v>16</v>
      </c>
      <c r="L59" s="287">
        <f t="shared" si="11"/>
        <v>88</v>
      </c>
      <c r="M59" s="593"/>
      <c r="N59" s="594"/>
      <c r="O59" s="594">
        <v>2</v>
      </c>
      <c r="P59" s="594">
        <v>4</v>
      </c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312">
        <v>301</v>
      </c>
      <c r="AD59" s="196" t="str">
        <f>'Basic data'!$B$1</f>
        <v>СГТ-421і.e</v>
      </c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551"/>
      <c r="BQ59" s="551"/>
      <c r="BR59" s="551"/>
      <c r="BS59" s="551"/>
      <c r="BT59" s="551"/>
      <c r="BU59" s="551"/>
      <c r="BV59" s="551"/>
      <c r="BW59" s="551"/>
      <c r="BX59" s="551"/>
      <c r="BY59" s="551"/>
      <c r="BZ59" s="551"/>
      <c r="CA59" s="551"/>
      <c r="CB59" s="551"/>
      <c r="CC59" s="551"/>
      <c r="CD59" s="551"/>
    </row>
    <row r="60" spans="1:82" s="155" customFormat="1" ht="27">
      <c r="A60" s="410" t="s">
        <v>574</v>
      </c>
      <c r="B60" s="607" t="s">
        <v>985</v>
      </c>
      <c r="C60" s="602"/>
      <c r="D60" s="602">
        <v>3</v>
      </c>
      <c r="E60" s="315"/>
      <c r="F60" s="287">
        <f t="shared" si="10"/>
        <v>5</v>
      </c>
      <c r="G60" s="288">
        <f t="shared" si="9"/>
        <v>150</v>
      </c>
      <c r="H60" s="287">
        <f>(M60*Title!BC$19)+(O60*Title!BD$19)+(Q60*Title!BE$19)+(S60*Title!BF$19)+(U60*Title!BG$19)+(W60*Title!BH$19)+(Y60*Title!BI$19)+(AA60*Title!BJ$19)</f>
        <v>64</v>
      </c>
      <c r="I60" s="593">
        <v>32</v>
      </c>
      <c r="J60" s="594"/>
      <c r="K60" s="596">
        <v>32</v>
      </c>
      <c r="L60" s="287">
        <f t="shared" si="11"/>
        <v>86</v>
      </c>
      <c r="M60" s="593"/>
      <c r="N60" s="594"/>
      <c r="O60" s="594"/>
      <c r="P60" s="594"/>
      <c r="Q60" s="594">
        <v>4</v>
      </c>
      <c r="R60" s="594">
        <v>5</v>
      </c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310">
        <v>301</v>
      </c>
      <c r="AD60" s="196" t="str">
        <f>'Basic data'!$B$1</f>
        <v>СГТ-421і.e</v>
      </c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1"/>
      <c r="AX60" s="551"/>
      <c r="AY60" s="551"/>
      <c r="AZ60" s="551"/>
      <c r="BA60" s="551"/>
      <c r="BB60" s="551"/>
      <c r="BC60" s="551"/>
      <c r="BD60" s="551"/>
      <c r="BE60" s="551"/>
      <c r="BF60" s="551"/>
      <c r="BG60" s="551"/>
      <c r="BH60" s="551"/>
      <c r="BI60" s="551"/>
      <c r="BJ60" s="551"/>
      <c r="BK60" s="551"/>
      <c r="BL60" s="551"/>
      <c r="BM60" s="551"/>
      <c r="BN60" s="551"/>
      <c r="BO60" s="551"/>
      <c r="BP60" s="551"/>
      <c r="BQ60" s="551"/>
      <c r="BR60" s="551"/>
      <c r="BS60" s="551"/>
      <c r="BT60" s="551"/>
      <c r="BU60" s="551"/>
      <c r="BV60" s="551"/>
      <c r="BW60" s="551"/>
      <c r="BX60" s="551"/>
      <c r="BY60" s="551"/>
      <c r="BZ60" s="551"/>
      <c r="CA60" s="551"/>
      <c r="CB60" s="551"/>
      <c r="CC60" s="551"/>
      <c r="CD60" s="551"/>
    </row>
    <row r="61" spans="1:82" s="155" customFormat="1" ht="27">
      <c r="A61" s="410" t="s">
        <v>575</v>
      </c>
      <c r="B61" s="608" t="s">
        <v>986</v>
      </c>
      <c r="C61" s="602">
        <v>3</v>
      </c>
      <c r="D61" s="602"/>
      <c r="E61" s="314" t="s">
        <v>712</v>
      </c>
      <c r="F61" s="287">
        <f t="shared" si="10"/>
        <v>5</v>
      </c>
      <c r="G61" s="288">
        <f t="shared" si="9"/>
        <v>150</v>
      </c>
      <c r="H61" s="287">
        <f>(M61*Title!BC$19)+(O61*Title!BD$19)+(Q61*Title!BE$19)+(S61*Title!BF$19)+(U61*Title!BG$19)+(W61*Title!BH$19)+(Y61*Title!BI$19)+(AA61*Title!BJ$19)</f>
        <v>48</v>
      </c>
      <c r="I61" s="289">
        <v>16</v>
      </c>
      <c r="J61" s="290"/>
      <c r="K61" s="291">
        <v>32</v>
      </c>
      <c r="L61" s="287">
        <f t="shared" si="11"/>
        <v>102</v>
      </c>
      <c r="M61" s="593"/>
      <c r="N61" s="594"/>
      <c r="O61" s="594"/>
      <c r="P61" s="594"/>
      <c r="Q61" s="594">
        <v>3</v>
      </c>
      <c r="R61" s="594">
        <v>5</v>
      </c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310">
        <v>301</v>
      </c>
      <c r="AD61" s="196" t="str">
        <f>'Basic data'!$B$1</f>
        <v>СГТ-421і.e</v>
      </c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1"/>
      <c r="AX61" s="551"/>
      <c r="AY61" s="551"/>
      <c r="AZ61" s="551"/>
      <c r="BA61" s="551"/>
      <c r="BB61" s="551"/>
      <c r="BC61" s="551"/>
      <c r="BD61" s="551"/>
      <c r="BE61" s="551"/>
      <c r="BF61" s="551"/>
      <c r="BG61" s="551"/>
      <c r="BH61" s="551"/>
      <c r="BI61" s="551"/>
      <c r="BJ61" s="551"/>
      <c r="BK61" s="551"/>
      <c r="BL61" s="551"/>
      <c r="BM61" s="551"/>
      <c r="BN61" s="551"/>
      <c r="BO61" s="551"/>
      <c r="BP61" s="551"/>
      <c r="BQ61" s="551"/>
      <c r="BR61" s="551"/>
      <c r="BS61" s="551"/>
      <c r="BT61" s="551"/>
      <c r="BU61" s="551"/>
      <c r="BV61" s="551"/>
      <c r="BW61" s="551"/>
      <c r="BX61" s="551"/>
      <c r="BY61" s="551"/>
      <c r="BZ61" s="551"/>
      <c r="CA61" s="551"/>
      <c r="CB61" s="551"/>
      <c r="CC61" s="551"/>
      <c r="CD61" s="551"/>
    </row>
    <row r="62" spans="1:82" s="155" customFormat="1" ht="27">
      <c r="A62" s="410" t="s">
        <v>576</v>
      </c>
      <c r="B62" s="609" t="s">
        <v>987</v>
      </c>
      <c r="C62" s="601">
        <v>3</v>
      </c>
      <c r="D62" s="603"/>
      <c r="E62" s="314" t="s">
        <v>710</v>
      </c>
      <c r="F62" s="287">
        <f t="shared" si="10"/>
        <v>6</v>
      </c>
      <c r="G62" s="288">
        <f t="shared" si="9"/>
        <v>180</v>
      </c>
      <c r="H62" s="287">
        <f>(M62*Title!BC$19)+(O62*Title!BD$19)+(Q62*Title!BE$19)+(S62*Title!BF$19)+(U62*Title!BG$19)+(W62*Title!BH$19)+(Y62*Title!BI$19)+(AA62*Title!BJ$19)</f>
        <v>64</v>
      </c>
      <c r="I62" s="289">
        <v>32</v>
      </c>
      <c r="J62" s="290"/>
      <c r="K62" s="291">
        <v>32</v>
      </c>
      <c r="L62" s="287">
        <f t="shared" si="11"/>
        <v>116</v>
      </c>
      <c r="M62" s="593"/>
      <c r="N62" s="594"/>
      <c r="O62" s="594"/>
      <c r="P62" s="594"/>
      <c r="Q62" s="594">
        <v>4</v>
      </c>
      <c r="R62" s="594">
        <v>6</v>
      </c>
      <c r="S62" s="594"/>
      <c r="T62" s="594"/>
      <c r="U62" s="594"/>
      <c r="V62" s="594"/>
      <c r="W62" s="594"/>
      <c r="X62" s="594"/>
      <c r="Y62" s="594"/>
      <c r="Z62" s="594"/>
      <c r="AA62" s="594"/>
      <c r="AB62" s="594"/>
      <c r="AC62" s="312">
        <v>301</v>
      </c>
      <c r="AD62" s="196" t="str">
        <f>'Basic data'!$B$1</f>
        <v>СГТ-421і.e</v>
      </c>
      <c r="AE62" s="551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1"/>
      <c r="BJ62" s="551"/>
      <c r="BK62" s="551"/>
      <c r="BL62" s="551"/>
      <c r="BM62" s="551"/>
      <c r="BN62" s="551"/>
      <c r="BO62" s="551"/>
      <c r="BP62" s="551"/>
      <c r="BQ62" s="551"/>
      <c r="BR62" s="551"/>
      <c r="BS62" s="551"/>
      <c r="BT62" s="551"/>
      <c r="BU62" s="551"/>
      <c r="BV62" s="551"/>
      <c r="BW62" s="551"/>
      <c r="BX62" s="551"/>
      <c r="BY62" s="551"/>
      <c r="BZ62" s="551"/>
      <c r="CA62" s="551"/>
      <c r="CB62" s="551"/>
      <c r="CC62" s="551"/>
      <c r="CD62" s="551"/>
    </row>
    <row r="63" spans="1:82" s="155" customFormat="1" ht="27">
      <c r="A63" s="410" t="s">
        <v>577</v>
      </c>
      <c r="B63" s="610" t="s">
        <v>988</v>
      </c>
      <c r="C63" s="601">
        <v>4</v>
      </c>
      <c r="D63" s="603"/>
      <c r="E63" s="314"/>
      <c r="F63" s="287">
        <f t="shared" si="10"/>
        <v>4</v>
      </c>
      <c r="G63" s="288">
        <f t="shared" si="9"/>
        <v>120</v>
      </c>
      <c r="H63" s="287">
        <f>(M63*Title!BC$19)+(O63*Title!BD$19)+(Q63*Title!BE$19)+(S63*Title!BF$19)+(U63*Title!BG$19)+(W63*Title!BH$19)+(Y63*Title!BI$19)+(AA63*Title!BJ$19)</f>
        <v>64</v>
      </c>
      <c r="I63" s="593">
        <v>32</v>
      </c>
      <c r="J63" s="594"/>
      <c r="K63" s="596">
        <v>32</v>
      </c>
      <c r="L63" s="287">
        <f t="shared" si="11"/>
        <v>56</v>
      </c>
      <c r="M63" s="593"/>
      <c r="N63" s="594"/>
      <c r="O63" s="594"/>
      <c r="P63" s="594"/>
      <c r="Q63" s="594"/>
      <c r="R63" s="594"/>
      <c r="S63" s="594">
        <v>4</v>
      </c>
      <c r="T63" s="594">
        <v>4</v>
      </c>
      <c r="U63" s="594"/>
      <c r="V63" s="594"/>
      <c r="W63" s="594"/>
      <c r="X63" s="594"/>
      <c r="Y63" s="594"/>
      <c r="Z63" s="594"/>
      <c r="AA63" s="594"/>
      <c r="AB63" s="594"/>
      <c r="AC63" s="312">
        <v>301</v>
      </c>
      <c r="AD63" s="196" t="str">
        <f>'Basic data'!$B$1</f>
        <v>СГТ-421і.e</v>
      </c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551"/>
      <c r="BH63" s="551"/>
      <c r="BI63" s="551"/>
      <c r="BJ63" s="551"/>
      <c r="BK63" s="551"/>
      <c r="BL63" s="551"/>
      <c r="BM63" s="551"/>
      <c r="BN63" s="551"/>
      <c r="BO63" s="551"/>
      <c r="BP63" s="551"/>
      <c r="BQ63" s="551"/>
      <c r="BR63" s="551"/>
      <c r="BS63" s="551"/>
      <c r="BT63" s="551"/>
      <c r="BU63" s="551"/>
      <c r="BV63" s="551"/>
      <c r="BW63" s="551"/>
      <c r="BX63" s="551"/>
      <c r="BY63" s="551"/>
      <c r="BZ63" s="551"/>
      <c r="CA63" s="551"/>
      <c r="CB63" s="551"/>
      <c r="CC63" s="551"/>
      <c r="CD63" s="551"/>
    </row>
    <row r="64" spans="1:82" s="155" customFormat="1" ht="27">
      <c r="A64" s="410" t="s">
        <v>578</v>
      </c>
      <c r="B64" s="611" t="s">
        <v>989</v>
      </c>
      <c r="C64" s="601">
        <v>4</v>
      </c>
      <c r="D64" s="604"/>
      <c r="E64" s="395" t="s">
        <v>708</v>
      </c>
      <c r="F64" s="287">
        <f t="shared" si="10"/>
        <v>4</v>
      </c>
      <c r="G64" s="288">
        <f t="shared" si="9"/>
        <v>120</v>
      </c>
      <c r="H64" s="287">
        <f>(M64*Title!BC$19)+(O64*Title!BD$19)+(Q64*Title!BE$19)+(S64*Title!BF$19)+(U64*Title!BG$19)+(W64*Title!BH$19)+(Y64*Title!BI$19)+(AA64*Title!BJ$19)</f>
        <v>64</v>
      </c>
      <c r="I64" s="593">
        <v>32</v>
      </c>
      <c r="J64" s="594"/>
      <c r="K64" s="596">
        <v>32</v>
      </c>
      <c r="L64" s="287">
        <f t="shared" si="11"/>
        <v>56</v>
      </c>
      <c r="M64" s="593"/>
      <c r="N64" s="594"/>
      <c r="O64" s="594"/>
      <c r="P64" s="594"/>
      <c r="Q64" s="594"/>
      <c r="R64" s="594"/>
      <c r="S64" s="595">
        <v>4</v>
      </c>
      <c r="T64" s="594">
        <v>4</v>
      </c>
      <c r="U64" s="594"/>
      <c r="V64" s="594"/>
      <c r="W64" s="594"/>
      <c r="X64" s="594"/>
      <c r="Y64" s="594"/>
      <c r="Z64" s="594"/>
      <c r="AA64" s="594"/>
      <c r="AB64" s="594"/>
      <c r="AC64" s="312">
        <v>301</v>
      </c>
      <c r="AD64" s="196" t="str">
        <f>'Basic data'!$B$1</f>
        <v>СГТ-421і.e</v>
      </c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1"/>
      <c r="BX64" s="551"/>
      <c r="BY64" s="551"/>
      <c r="BZ64" s="551"/>
      <c r="CA64" s="551"/>
      <c r="CB64" s="551"/>
      <c r="CC64" s="551"/>
      <c r="CD64" s="551"/>
    </row>
    <row r="65" spans="1:82" s="155" customFormat="1" ht="27">
      <c r="A65" s="410" t="s">
        <v>579</v>
      </c>
      <c r="B65" s="611" t="s">
        <v>990</v>
      </c>
      <c r="C65" s="601">
        <v>4</v>
      </c>
      <c r="D65" s="604"/>
      <c r="E65" s="314" t="s">
        <v>710</v>
      </c>
      <c r="F65" s="287">
        <f t="shared" si="10"/>
        <v>5</v>
      </c>
      <c r="G65" s="288">
        <f t="shared" si="9"/>
        <v>150</v>
      </c>
      <c r="H65" s="287">
        <f>(M65*Title!BC$19)+(O65*Title!BD$19)+(Q65*Title!BE$19)+(S65*Title!BF$19)+(U65*Title!BG$19)+(W65*Title!BH$19)+(Y65*Title!BI$19)+(AA65*Title!BJ$19)</f>
        <v>64</v>
      </c>
      <c r="I65" s="289">
        <v>32</v>
      </c>
      <c r="J65" s="290"/>
      <c r="K65" s="291">
        <v>32</v>
      </c>
      <c r="L65" s="287">
        <f t="shared" si="11"/>
        <v>86</v>
      </c>
      <c r="M65" s="593"/>
      <c r="N65" s="594"/>
      <c r="O65" s="594"/>
      <c r="P65" s="594"/>
      <c r="Q65" s="594"/>
      <c r="R65" s="594"/>
      <c r="S65" s="595">
        <v>4</v>
      </c>
      <c r="T65" s="594">
        <v>5</v>
      </c>
      <c r="U65" s="594"/>
      <c r="V65" s="594"/>
      <c r="W65" s="594"/>
      <c r="X65" s="594"/>
      <c r="Y65" s="594"/>
      <c r="Z65" s="594"/>
      <c r="AA65" s="594"/>
      <c r="AB65" s="594"/>
      <c r="AC65" s="312">
        <v>301</v>
      </c>
      <c r="AD65" s="196" t="str">
        <f>'Basic data'!$B$1</f>
        <v>СГТ-421і.e</v>
      </c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551"/>
      <c r="BH65" s="551"/>
      <c r="BI65" s="551"/>
      <c r="BJ65" s="551"/>
      <c r="BK65" s="551"/>
      <c r="BL65" s="551"/>
      <c r="BM65" s="551"/>
      <c r="BN65" s="551"/>
      <c r="BO65" s="551"/>
      <c r="BP65" s="551"/>
      <c r="BQ65" s="551"/>
      <c r="BR65" s="551"/>
      <c r="BS65" s="551"/>
      <c r="BT65" s="551"/>
      <c r="BU65" s="551"/>
      <c r="BV65" s="551"/>
      <c r="BW65" s="551"/>
      <c r="BX65" s="551"/>
      <c r="BY65" s="551"/>
      <c r="BZ65" s="551"/>
      <c r="CA65" s="551"/>
      <c r="CB65" s="551"/>
      <c r="CC65" s="551"/>
      <c r="CD65" s="551"/>
    </row>
    <row r="66" spans="1:82" s="155" customFormat="1" ht="27">
      <c r="A66" s="410" t="s">
        <v>580</v>
      </c>
      <c r="B66" s="611" t="s">
        <v>991</v>
      </c>
      <c r="C66" s="601">
        <v>5</v>
      </c>
      <c r="D66" s="604"/>
      <c r="E66" s="315"/>
      <c r="F66" s="287">
        <f t="shared" si="10"/>
        <v>3</v>
      </c>
      <c r="G66" s="288">
        <f t="shared" si="9"/>
        <v>90</v>
      </c>
      <c r="H66" s="287">
        <f>(M66*Title!BC$19)+(O66*Title!BD$19)+(Q66*Title!BE$19)+(S66*Title!BF$19)+(U66*Title!BG$19)+(W66*Title!BH$19)+(Y66*Title!BI$19)+(AA66*Title!BJ$19)</f>
        <v>48</v>
      </c>
      <c r="I66" s="289">
        <v>32</v>
      </c>
      <c r="J66" s="290"/>
      <c r="K66" s="291">
        <v>16</v>
      </c>
      <c r="L66" s="287">
        <f t="shared" si="11"/>
        <v>42</v>
      </c>
      <c r="M66" s="593"/>
      <c r="N66" s="594"/>
      <c r="O66" s="594"/>
      <c r="P66" s="594"/>
      <c r="Q66" s="594"/>
      <c r="R66" s="594"/>
      <c r="S66" s="594"/>
      <c r="T66" s="594"/>
      <c r="U66" s="594">
        <v>4</v>
      </c>
      <c r="V66" s="594">
        <v>3</v>
      </c>
      <c r="W66" s="594"/>
      <c r="X66" s="594"/>
      <c r="Y66" s="594"/>
      <c r="Z66" s="594"/>
      <c r="AA66" s="594"/>
      <c r="AB66" s="594"/>
      <c r="AC66" s="312">
        <v>301</v>
      </c>
      <c r="AD66" s="196" t="str">
        <f>'Basic data'!$B$1</f>
        <v>СГТ-421і.e</v>
      </c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1"/>
      <c r="AX66" s="551"/>
      <c r="AY66" s="551"/>
      <c r="AZ66" s="551"/>
      <c r="BA66" s="551"/>
      <c r="BB66" s="551"/>
      <c r="BC66" s="551"/>
      <c r="BD66" s="551"/>
      <c r="BE66" s="551"/>
      <c r="BF66" s="551"/>
      <c r="BG66" s="551"/>
      <c r="BH66" s="551"/>
      <c r="BI66" s="551"/>
      <c r="BJ66" s="551"/>
      <c r="BK66" s="551"/>
      <c r="BL66" s="551"/>
      <c r="BM66" s="551"/>
      <c r="BN66" s="551"/>
      <c r="BO66" s="551"/>
      <c r="BP66" s="551"/>
      <c r="BQ66" s="551"/>
      <c r="BR66" s="551"/>
      <c r="BS66" s="551"/>
      <c r="BT66" s="551"/>
      <c r="BU66" s="551"/>
      <c r="BV66" s="551"/>
      <c r="BW66" s="551"/>
      <c r="BX66" s="551"/>
      <c r="BY66" s="551"/>
      <c r="BZ66" s="551"/>
      <c r="CA66" s="551"/>
      <c r="CB66" s="551"/>
      <c r="CC66" s="551"/>
      <c r="CD66" s="551"/>
    </row>
    <row r="67" spans="1:82" s="155" customFormat="1" ht="27">
      <c r="A67" s="410" t="s">
        <v>581</v>
      </c>
      <c r="B67" s="611" t="s">
        <v>992</v>
      </c>
      <c r="C67" s="603"/>
      <c r="D67" s="604" t="s">
        <v>231</v>
      </c>
      <c r="E67" s="314" t="s">
        <v>710</v>
      </c>
      <c r="F67" s="287">
        <f t="shared" si="10"/>
        <v>3</v>
      </c>
      <c r="G67" s="288">
        <f t="shared" si="9"/>
        <v>90</v>
      </c>
      <c r="H67" s="287">
        <f>(M67*Title!BC$19)+(O67*Title!BD$19)+(Q67*Title!BE$19)+(S67*Title!BF$19)+(U67*Title!BG$19)+(W67*Title!BH$19)+(Y67*Title!BI$19)+(AA67*Title!BJ$19)</f>
        <v>36</v>
      </c>
      <c r="I67" s="598">
        <v>18</v>
      </c>
      <c r="J67" s="595"/>
      <c r="K67" s="599">
        <v>18</v>
      </c>
      <c r="L67" s="287">
        <f t="shared" si="11"/>
        <v>54</v>
      </c>
      <c r="M67" s="593"/>
      <c r="N67" s="594"/>
      <c r="O67" s="594"/>
      <c r="P67" s="594"/>
      <c r="Q67" s="594"/>
      <c r="R67" s="594"/>
      <c r="S67" s="594"/>
      <c r="T67" s="594"/>
      <c r="U67" s="594">
        <v>3</v>
      </c>
      <c r="V67" s="594">
        <v>3</v>
      </c>
      <c r="W67" s="594"/>
      <c r="X67" s="594"/>
      <c r="Y67" s="594"/>
      <c r="Z67" s="594"/>
      <c r="AA67" s="594"/>
      <c r="AB67" s="594"/>
      <c r="AC67" s="312">
        <v>301</v>
      </c>
      <c r="AD67" s="196" t="str">
        <f>'Basic data'!$B$1</f>
        <v>СГТ-421і.e</v>
      </c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551"/>
      <c r="BH67" s="551"/>
      <c r="BI67" s="551"/>
      <c r="BJ67" s="551"/>
      <c r="BK67" s="551"/>
      <c r="BL67" s="551"/>
      <c r="BM67" s="551"/>
      <c r="BN67" s="551"/>
      <c r="BO67" s="551"/>
      <c r="BP67" s="551"/>
      <c r="BQ67" s="551"/>
      <c r="BR67" s="551"/>
      <c r="BS67" s="551"/>
      <c r="BT67" s="551"/>
      <c r="BU67" s="551"/>
      <c r="BV67" s="551"/>
      <c r="BW67" s="551"/>
      <c r="BX67" s="551"/>
      <c r="BY67" s="551"/>
      <c r="BZ67" s="551"/>
      <c r="CA67" s="551"/>
      <c r="CB67" s="551"/>
      <c r="CC67" s="551"/>
      <c r="CD67" s="551"/>
    </row>
    <row r="68" spans="1:82" s="155" customFormat="1" ht="27">
      <c r="A68" s="410" t="s">
        <v>582</v>
      </c>
      <c r="B68" s="611" t="s">
        <v>993</v>
      </c>
      <c r="C68" s="603" t="s">
        <v>232</v>
      </c>
      <c r="D68" s="604"/>
      <c r="E68" s="314" t="s">
        <v>712</v>
      </c>
      <c r="F68" s="287">
        <f t="shared" si="10"/>
        <v>4</v>
      </c>
      <c r="G68" s="288">
        <f t="shared" si="9"/>
        <v>120</v>
      </c>
      <c r="H68" s="287">
        <f>(M68*Title!BC$19)+(O68*Title!BD$19)+(Q68*Title!BE$19)+(S68*Title!BF$19)+(U68*Title!BG$19)+(W68*Title!BH$19)+(Y68*Title!BI$19)+(AA68*Title!BJ$19)</f>
        <v>48</v>
      </c>
      <c r="I68" s="598">
        <v>16</v>
      </c>
      <c r="J68" s="595"/>
      <c r="K68" s="599">
        <v>32</v>
      </c>
      <c r="L68" s="287">
        <f t="shared" si="11"/>
        <v>72</v>
      </c>
      <c r="M68" s="593"/>
      <c r="N68" s="594"/>
      <c r="O68" s="594"/>
      <c r="P68" s="594"/>
      <c r="Q68" s="594"/>
      <c r="R68" s="594"/>
      <c r="S68" s="594"/>
      <c r="T68" s="594"/>
      <c r="U68" s="594"/>
      <c r="V68" s="594"/>
      <c r="W68" s="594">
        <v>3</v>
      </c>
      <c r="X68" s="594">
        <v>4</v>
      </c>
      <c r="Y68" s="594"/>
      <c r="Z68" s="594"/>
      <c r="AA68" s="594"/>
      <c r="AB68" s="594"/>
      <c r="AC68" s="312">
        <v>301</v>
      </c>
      <c r="AD68" s="196" t="str">
        <f>'Basic data'!$B$1</f>
        <v>СГТ-421і.e</v>
      </c>
      <c r="AE68" s="551"/>
      <c r="AF68" s="551"/>
      <c r="AG68" s="551"/>
      <c r="AH68" s="551"/>
      <c r="AI68" s="551"/>
      <c r="AJ68" s="551"/>
      <c r="AK68" s="551"/>
      <c r="AL68" s="551"/>
      <c r="AM68" s="551"/>
      <c r="AN68" s="551"/>
      <c r="AO68" s="551"/>
      <c r="AP68" s="551"/>
      <c r="AQ68" s="551"/>
      <c r="AR68" s="551"/>
      <c r="AS68" s="551"/>
      <c r="AT68" s="551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551"/>
      <c r="BH68" s="551"/>
      <c r="BI68" s="551"/>
      <c r="BJ68" s="551"/>
      <c r="BK68" s="551"/>
      <c r="BL68" s="551"/>
      <c r="BM68" s="551"/>
      <c r="BN68" s="551"/>
      <c r="BO68" s="551"/>
      <c r="BP68" s="551"/>
      <c r="BQ68" s="551"/>
      <c r="BR68" s="551"/>
      <c r="BS68" s="551"/>
      <c r="BT68" s="551"/>
      <c r="BU68" s="551"/>
      <c r="BV68" s="551"/>
      <c r="BW68" s="551"/>
      <c r="BX68" s="551"/>
      <c r="BY68" s="551"/>
      <c r="BZ68" s="551"/>
      <c r="CA68" s="551"/>
      <c r="CB68" s="551"/>
      <c r="CC68" s="551"/>
      <c r="CD68" s="551"/>
    </row>
    <row r="69" spans="1:82" s="155" customFormat="1" ht="27">
      <c r="A69" s="410" t="s">
        <v>583</v>
      </c>
      <c r="B69" s="611" t="s">
        <v>994</v>
      </c>
      <c r="C69" s="603" t="s">
        <v>232</v>
      </c>
      <c r="D69" s="604"/>
      <c r="E69" s="314" t="s">
        <v>710</v>
      </c>
      <c r="F69" s="287">
        <f t="shared" si="10"/>
        <v>4</v>
      </c>
      <c r="G69" s="288">
        <f t="shared" si="9"/>
        <v>120</v>
      </c>
      <c r="H69" s="287">
        <f>(M69*Title!BC$19)+(O69*Title!BD$19)+(Q69*Title!BE$19)+(S69*Title!BF$19)+(U69*Title!BG$19)+(W69*Title!BH$19)+(Y69*Title!BI$19)+(AA69*Title!BJ$19)</f>
        <v>64</v>
      </c>
      <c r="I69" s="598"/>
      <c r="J69" s="595"/>
      <c r="K69" s="599">
        <v>64</v>
      </c>
      <c r="L69" s="287">
        <f t="shared" si="11"/>
        <v>56</v>
      </c>
      <c r="M69" s="593"/>
      <c r="N69" s="594"/>
      <c r="O69" s="594"/>
      <c r="P69" s="594"/>
      <c r="Q69" s="594"/>
      <c r="R69" s="594"/>
      <c r="S69" s="594"/>
      <c r="T69" s="594"/>
      <c r="U69" s="594"/>
      <c r="V69" s="594"/>
      <c r="W69" s="594">
        <v>4</v>
      </c>
      <c r="X69" s="597">
        <v>4</v>
      </c>
      <c r="Y69" s="594"/>
      <c r="Z69" s="594"/>
      <c r="AA69" s="594"/>
      <c r="AB69" s="594"/>
      <c r="AC69" s="312">
        <v>301</v>
      </c>
      <c r="AD69" s="196" t="str">
        <f>'Basic data'!$B$1</f>
        <v>СГТ-421і.e</v>
      </c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  <c r="AU69" s="551"/>
      <c r="AV69" s="551"/>
      <c r="AW69" s="551"/>
      <c r="AX69" s="551"/>
      <c r="AY69" s="551"/>
      <c r="AZ69" s="551"/>
      <c r="BA69" s="551"/>
      <c r="BB69" s="551"/>
      <c r="BC69" s="551"/>
      <c r="BD69" s="551"/>
      <c r="BE69" s="551"/>
      <c r="BF69" s="551"/>
      <c r="BG69" s="551"/>
      <c r="BH69" s="551"/>
      <c r="BI69" s="551"/>
      <c r="BJ69" s="551"/>
      <c r="BK69" s="551"/>
      <c r="BL69" s="551"/>
      <c r="BM69" s="551"/>
      <c r="BN69" s="551"/>
      <c r="BO69" s="551"/>
      <c r="BP69" s="551"/>
      <c r="BQ69" s="551"/>
      <c r="BR69" s="551"/>
      <c r="BS69" s="551"/>
      <c r="BT69" s="551"/>
      <c r="BU69" s="551"/>
      <c r="BV69" s="551"/>
      <c r="BW69" s="551"/>
      <c r="BX69" s="551"/>
      <c r="BY69" s="551"/>
      <c r="BZ69" s="551"/>
      <c r="CA69" s="551"/>
      <c r="CB69" s="551"/>
      <c r="CC69" s="551"/>
      <c r="CD69" s="551"/>
    </row>
    <row r="70" spans="1:82" s="155" customFormat="1" ht="27">
      <c r="A70" s="410" t="s">
        <v>584</v>
      </c>
      <c r="B70" s="611" t="s">
        <v>995</v>
      </c>
      <c r="C70" s="603"/>
      <c r="D70" s="604" t="s">
        <v>232</v>
      </c>
      <c r="E70" s="315"/>
      <c r="F70" s="287">
        <f t="shared" si="10"/>
        <v>4</v>
      </c>
      <c r="G70" s="288">
        <f t="shared" si="9"/>
        <v>120</v>
      </c>
      <c r="H70" s="287">
        <f>(M70*Title!BC$19)+(O70*Title!BD$19)+(Q70*Title!BE$19)+(S70*Title!BF$19)+(U70*Title!BG$19)+(W70*Title!BH$19)+(Y70*Title!BI$19)+(AA70*Title!BJ$19)</f>
        <v>64</v>
      </c>
      <c r="I70" s="598">
        <v>32</v>
      </c>
      <c r="J70" s="595"/>
      <c r="K70" s="599">
        <v>32</v>
      </c>
      <c r="L70" s="287">
        <f t="shared" si="11"/>
        <v>56</v>
      </c>
      <c r="M70" s="593"/>
      <c r="N70" s="594"/>
      <c r="O70" s="594"/>
      <c r="P70" s="594"/>
      <c r="Q70" s="594"/>
      <c r="R70" s="594"/>
      <c r="S70" s="594"/>
      <c r="T70" s="594"/>
      <c r="U70" s="594"/>
      <c r="V70" s="594"/>
      <c r="W70" s="594">
        <v>4</v>
      </c>
      <c r="X70" s="594">
        <v>4</v>
      </c>
      <c r="Y70" s="594"/>
      <c r="Z70" s="594"/>
      <c r="AA70" s="594"/>
      <c r="AB70" s="594"/>
      <c r="AC70" s="312">
        <v>301</v>
      </c>
      <c r="AD70" s="196" t="str">
        <f>'Basic data'!$B$1</f>
        <v>СГТ-421і.e</v>
      </c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1"/>
      <c r="BX70" s="551"/>
      <c r="BY70" s="551"/>
      <c r="BZ70" s="551"/>
      <c r="CA70" s="551"/>
      <c r="CB70" s="551"/>
      <c r="CC70" s="551"/>
      <c r="CD70" s="551"/>
    </row>
    <row r="71" spans="1:82" s="155" customFormat="1" ht="52.5">
      <c r="A71" s="410" t="s">
        <v>585</v>
      </c>
      <c r="B71" s="611" t="s">
        <v>996</v>
      </c>
      <c r="C71" s="603"/>
      <c r="D71" s="604" t="s">
        <v>233</v>
      </c>
      <c r="E71" s="315"/>
      <c r="F71" s="287">
        <f t="shared" si="10"/>
        <v>3</v>
      </c>
      <c r="G71" s="288">
        <f t="shared" si="9"/>
        <v>90</v>
      </c>
      <c r="H71" s="287">
        <f>(M71*Title!BC$19)+(O71*Title!BD$19)+(Q71*Title!BE$19)+(S71*Title!BF$19)+(U71*Title!BG$19)+(W71*Title!BH$19)+(Y71*Title!BI$19)+(AA71*Title!BJ$19)</f>
        <v>32</v>
      </c>
      <c r="I71" s="593">
        <v>16</v>
      </c>
      <c r="J71" s="594"/>
      <c r="K71" s="596">
        <v>16</v>
      </c>
      <c r="L71" s="287">
        <f t="shared" si="11"/>
        <v>58</v>
      </c>
      <c r="M71" s="593"/>
      <c r="N71" s="594"/>
      <c r="O71" s="594"/>
      <c r="P71" s="594"/>
      <c r="Q71" s="594"/>
      <c r="R71" s="594"/>
      <c r="S71" s="594"/>
      <c r="T71" s="594"/>
      <c r="U71" s="594"/>
      <c r="V71" s="594"/>
      <c r="W71" s="595"/>
      <c r="X71" s="594"/>
      <c r="Y71" s="594">
        <v>2</v>
      </c>
      <c r="Z71" s="594">
        <v>3</v>
      </c>
      <c r="AA71" s="594"/>
      <c r="AB71" s="594"/>
      <c r="AC71" s="312">
        <v>301</v>
      </c>
      <c r="AD71" s="196" t="str">
        <f>'Basic data'!$B$1</f>
        <v>СГТ-421і.e</v>
      </c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1"/>
      <c r="AX71" s="551"/>
      <c r="AY71" s="551"/>
      <c r="AZ71" s="551"/>
      <c r="BA71" s="551"/>
      <c r="BB71" s="551"/>
      <c r="BC71" s="551"/>
      <c r="BD71" s="551"/>
      <c r="BE71" s="551"/>
      <c r="BF71" s="551"/>
      <c r="BG71" s="551"/>
      <c r="BH71" s="551"/>
      <c r="BI71" s="551"/>
      <c r="BJ71" s="551"/>
      <c r="BK71" s="551"/>
      <c r="BL71" s="551"/>
      <c r="BM71" s="551"/>
      <c r="BN71" s="551"/>
      <c r="BO71" s="551"/>
      <c r="BP71" s="551"/>
      <c r="BQ71" s="551"/>
      <c r="BR71" s="551"/>
      <c r="BS71" s="551"/>
      <c r="BT71" s="551"/>
      <c r="BU71" s="551"/>
      <c r="BV71" s="551"/>
      <c r="BW71" s="551"/>
      <c r="BX71" s="551"/>
      <c r="BY71" s="551"/>
      <c r="BZ71" s="551"/>
      <c r="CA71" s="551"/>
      <c r="CB71" s="551"/>
      <c r="CC71" s="551"/>
      <c r="CD71" s="551"/>
    </row>
    <row r="72" spans="1:82" s="155" customFormat="1" ht="27">
      <c r="A72" s="410" t="s">
        <v>586</v>
      </c>
      <c r="B72" s="611" t="s">
        <v>997</v>
      </c>
      <c r="C72" s="603" t="s">
        <v>233</v>
      </c>
      <c r="D72" s="604"/>
      <c r="E72" s="314" t="s">
        <v>710</v>
      </c>
      <c r="F72" s="287">
        <f t="shared" si="10"/>
        <v>5</v>
      </c>
      <c r="G72" s="288">
        <f t="shared" si="9"/>
        <v>150</v>
      </c>
      <c r="H72" s="287">
        <f>(M72*Title!BC$19)+(O72*Title!BD$19)+(Q72*Title!BE$19)+(S72*Title!BF$19)+(U72*Title!BG$19)+(W72*Title!BH$19)+(Y72*Title!BI$19)+(AA72*Title!BJ$19)</f>
        <v>48</v>
      </c>
      <c r="I72" s="593">
        <v>16</v>
      </c>
      <c r="J72" s="594"/>
      <c r="K72" s="596">
        <v>32</v>
      </c>
      <c r="L72" s="287">
        <f t="shared" si="11"/>
        <v>102</v>
      </c>
      <c r="M72" s="593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>
        <v>3</v>
      </c>
      <c r="Z72" s="594">
        <v>5</v>
      </c>
      <c r="AA72" s="594"/>
      <c r="AB72" s="594"/>
      <c r="AC72" s="312">
        <v>301</v>
      </c>
      <c r="AD72" s="196" t="str">
        <f>'Basic data'!$B$1</f>
        <v>СГТ-421і.e</v>
      </c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1"/>
      <c r="BB72" s="551"/>
      <c r="BC72" s="551"/>
      <c r="BD72" s="551"/>
      <c r="BE72" s="551"/>
      <c r="BF72" s="551"/>
      <c r="BG72" s="551"/>
      <c r="BH72" s="551"/>
      <c r="BI72" s="551"/>
      <c r="BJ72" s="551"/>
      <c r="BK72" s="551"/>
      <c r="BL72" s="551"/>
      <c r="BM72" s="551"/>
      <c r="BN72" s="551"/>
      <c r="BO72" s="551"/>
      <c r="BP72" s="551"/>
      <c r="BQ72" s="551"/>
      <c r="BR72" s="551"/>
      <c r="BS72" s="551"/>
      <c r="BT72" s="551"/>
      <c r="BU72" s="551"/>
      <c r="BV72" s="551"/>
      <c r="BW72" s="551"/>
      <c r="BX72" s="551"/>
      <c r="BY72" s="551"/>
      <c r="BZ72" s="551"/>
      <c r="CA72" s="551"/>
      <c r="CB72" s="551"/>
      <c r="CC72" s="551"/>
      <c r="CD72" s="551"/>
    </row>
    <row r="73" spans="1:82" s="155" customFormat="1" ht="27">
      <c r="A73" s="410" t="s">
        <v>587</v>
      </c>
      <c r="B73" s="611" t="s">
        <v>998</v>
      </c>
      <c r="C73" s="603" t="s">
        <v>233</v>
      </c>
      <c r="D73" s="604"/>
      <c r="E73" s="315"/>
      <c r="F73" s="287">
        <f t="shared" si="10"/>
        <v>5</v>
      </c>
      <c r="G73" s="288">
        <f t="shared" si="9"/>
        <v>150</v>
      </c>
      <c r="H73" s="287">
        <f>(M73*Title!BC$19)+(O73*Title!BD$19)+(Q73*Title!BE$19)+(S73*Title!BF$19)+(U73*Title!BG$19)+(W73*Title!BH$19)+(Y73*Title!BI$19)+(AA73*Title!BJ$19)</f>
        <v>48</v>
      </c>
      <c r="I73" s="593">
        <v>16</v>
      </c>
      <c r="J73" s="594"/>
      <c r="K73" s="596">
        <v>32</v>
      </c>
      <c r="L73" s="287">
        <f t="shared" si="11"/>
        <v>102</v>
      </c>
      <c r="M73" s="593"/>
      <c r="N73" s="594"/>
      <c r="O73" s="594"/>
      <c r="P73" s="594"/>
      <c r="Q73" s="594"/>
      <c r="R73" s="594"/>
      <c r="S73" s="594"/>
      <c r="T73" s="594"/>
      <c r="U73" s="594"/>
      <c r="V73" s="594"/>
      <c r="W73" s="595"/>
      <c r="X73" s="594"/>
      <c r="Y73" s="594">
        <v>3</v>
      </c>
      <c r="Z73" s="594">
        <v>5</v>
      </c>
      <c r="AA73" s="594"/>
      <c r="AB73" s="594"/>
      <c r="AC73" s="312">
        <v>301</v>
      </c>
      <c r="AD73" s="196" t="str">
        <f>'Basic data'!$B$1</f>
        <v>СГТ-421і.e</v>
      </c>
      <c r="AE73" s="551"/>
      <c r="AF73" s="551"/>
      <c r="AG73" s="551"/>
      <c r="AH73" s="551"/>
      <c r="AI73" s="551"/>
      <c r="AJ73" s="55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1"/>
      <c r="AX73" s="551"/>
      <c r="AY73" s="551"/>
      <c r="AZ73" s="551"/>
      <c r="BA73" s="551"/>
      <c r="BB73" s="551"/>
      <c r="BC73" s="551"/>
      <c r="BD73" s="551"/>
      <c r="BE73" s="551"/>
      <c r="BF73" s="551"/>
      <c r="BG73" s="551"/>
      <c r="BH73" s="551"/>
      <c r="BI73" s="551"/>
      <c r="BJ73" s="551"/>
      <c r="BK73" s="551"/>
      <c r="BL73" s="551"/>
      <c r="BM73" s="551"/>
      <c r="BN73" s="551"/>
      <c r="BO73" s="551"/>
      <c r="BP73" s="551"/>
      <c r="BQ73" s="551"/>
      <c r="BR73" s="551"/>
      <c r="BS73" s="551"/>
      <c r="BT73" s="551"/>
      <c r="BU73" s="551"/>
      <c r="BV73" s="551"/>
      <c r="BW73" s="551"/>
      <c r="BX73" s="551"/>
      <c r="BY73" s="551"/>
      <c r="BZ73" s="551"/>
      <c r="CA73" s="551"/>
      <c r="CB73" s="551"/>
      <c r="CC73" s="551"/>
      <c r="CD73" s="551"/>
    </row>
    <row r="74" spans="1:82" s="155" customFormat="1" ht="27">
      <c r="A74" s="410" t="s">
        <v>588</v>
      </c>
      <c r="B74" s="611" t="s">
        <v>999</v>
      </c>
      <c r="C74" s="603"/>
      <c r="D74" s="604" t="s">
        <v>85</v>
      </c>
      <c r="E74" s="315"/>
      <c r="F74" s="287">
        <f t="shared" si="10"/>
        <v>3</v>
      </c>
      <c r="G74" s="288">
        <f t="shared" si="9"/>
        <v>90</v>
      </c>
      <c r="H74" s="287">
        <f>(M74*Title!BC$19)+(O74*Title!BD$19)+(Q74*Title!BE$19)+(S74*Title!BF$19)+(U74*Title!BG$19)+(W74*Title!BH$19)+(Y74*Title!BI$19)+(AA74*Title!BJ$19)</f>
        <v>40</v>
      </c>
      <c r="I74" s="593">
        <v>30</v>
      </c>
      <c r="J74" s="594"/>
      <c r="K74" s="596">
        <v>10</v>
      </c>
      <c r="L74" s="287">
        <f t="shared" si="11"/>
        <v>50</v>
      </c>
      <c r="M74" s="593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>
        <v>4</v>
      </c>
      <c r="AB74" s="594">
        <v>3</v>
      </c>
      <c r="AC74" s="312">
        <v>301</v>
      </c>
      <c r="AD74" s="196" t="str">
        <f>'Basic data'!$B$1</f>
        <v>СГТ-421і.e</v>
      </c>
      <c r="AE74" s="551"/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1"/>
      <c r="BB74" s="551"/>
      <c r="BC74" s="551"/>
      <c r="BD74" s="551"/>
      <c r="BE74" s="551"/>
      <c r="BF74" s="551"/>
      <c r="BG74" s="551"/>
      <c r="BH74" s="551"/>
      <c r="BI74" s="551"/>
      <c r="BJ74" s="551"/>
      <c r="BK74" s="551"/>
      <c r="BL74" s="551"/>
      <c r="BM74" s="551"/>
      <c r="BN74" s="551"/>
      <c r="BO74" s="551"/>
      <c r="BP74" s="551"/>
      <c r="BQ74" s="551"/>
      <c r="BR74" s="551"/>
      <c r="BS74" s="551"/>
      <c r="BT74" s="551"/>
      <c r="BU74" s="551"/>
      <c r="BV74" s="551"/>
      <c r="BW74" s="551"/>
      <c r="BX74" s="551"/>
      <c r="BY74" s="551"/>
      <c r="BZ74" s="551"/>
      <c r="CA74" s="551"/>
      <c r="CB74" s="551"/>
      <c r="CC74" s="551"/>
      <c r="CD74" s="551"/>
    </row>
    <row r="75" spans="1:82" s="155" customFormat="1" ht="27">
      <c r="A75" s="410" t="s">
        <v>589</v>
      </c>
      <c r="B75" s="611" t="s">
        <v>1000</v>
      </c>
      <c r="C75" s="603" t="s">
        <v>85</v>
      </c>
      <c r="D75" s="604"/>
      <c r="E75" s="314" t="s">
        <v>710</v>
      </c>
      <c r="F75" s="287">
        <f t="shared" si="10"/>
        <v>4</v>
      </c>
      <c r="G75" s="288">
        <f t="shared" si="9"/>
        <v>120</v>
      </c>
      <c r="H75" s="287">
        <f>(M75*Title!BC$19)+(O75*Title!BD$19)+(Q75*Title!BE$19)+(S75*Title!BF$19)+(U75*Title!BG$19)+(W75*Title!BH$19)+(Y75*Title!BI$19)+(AA75*Title!BJ$19)</f>
        <v>40</v>
      </c>
      <c r="I75" s="593">
        <v>30</v>
      </c>
      <c r="J75" s="594"/>
      <c r="K75" s="596">
        <v>10</v>
      </c>
      <c r="L75" s="287">
        <f t="shared" si="11"/>
        <v>80</v>
      </c>
      <c r="M75" s="593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>
        <v>4</v>
      </c>
      <c r="AB75" s="594">
        <v>4</v>
      </c>
      <c r="AC75" s="312">
        <v>301</v>
      </c>
      <c r="AD75" s="196" t="str">
        <f>'Basic data'!$B$1</f>
        <v>СГТ-421і.e</v>
      </c>
      <c r="AE75" s="551"/>
      <c r="AF75" s="551"/>
      <c r="AG75" s="551"/>
      <c r="AH75" s="551"/>
      <c r="AI75" s="551"/>
      <c r="AJ75" s="551"/>
      <c r="AK75" s="551"/>
      <c r="AL75" s="551"/>
      <c r="AM75" s="551"/>
      <c r="AN75" s="551"/>
      <c r="AO75" s="551"/>
      <c r="AP75" s="551"/>
      <c r="AQ75" s="551"/>
      <c r="AR75" s="551"/>
      <c r="AS75" s="551"/>
      <c r="AT75" s="551"/>
      <c r="AU75" s="551"/>
      <c r="AV75" s="551"/>
      <c r="AW75" s="551"/>
      <c r="AX75" s="551"/>
      <c r="AY75" s="551"/>
      <c r="AZ75" s="551"/>
      <c r="BA75" s="551"/>
      <c r="BB75" s="551"/>
      <c r="BC75" s="551"/>
      <c r="BD75" s="551"/>
      <c r="BE75" s="551"/>
      <c r="BF75" s="551"/>
      <c r="BG75" s="551"/>
      <c r="BH75" s="551"/>
      <c r="BI75" s="551"/>
      <c r="BJ75" s="551"/>
      <c r="BK75" s="551"/>
      <c r="BL75" s="551"/>
      <c r="BM75" s="551"/>
      <c r="BN75" s="551"/>
      <c r="BO75" s="551"/>
      <c r="BP75" s="551"/>
      <c r="BQ75" s="551"/>
      <c r="BR75" s="551"/>
      <c r="BS75" s="551"/>
      <c r="BT75" s="551"/>
      <c r="BU75" s="551"/>
      <c r="BV75" s="551"/>
      <c r="BW75" s="551"/>
      <c r="BX75" s="551"/>
      <c r="BY75" s="551"/>
      <c r="BZ75" s="551"/>
      <c r="CA75" s="551"/>
      <c r="CB75" s="551"/>
      <c r="CC75" s="551"/>
      <c r="CD75" s="551"/>
    </row>
    <row r="76" spans="1:82" s="155" customFormat="1" ht="52.5">
      <c r="A76" s="410" t="s">
        <v>590</v>
      </c>
      <c r="B76" s="611" t="s">
        <v>1001</v>
      </c>
      <c r="C76" s="603"/>
      <c r="D76" s="604" t="s">
        <v>85</v>
      </c>
      <c r="E76" s="314" t="s">
        <v>710</v>
      </c>
      <c r="F76" s="287">
        <f t="shared" si="10"/>
        <v>3</v>
      </c>
      <c r="G76" s="288">
        <f t="shared" si="9"/>
        <v>90</v>
      </c>
      <c r="H76" s="287">
        <f>(M76*Title!BC$19)+(O76*Title!BD$19)+(Q76*Title!BE$19)+(S76*Title!BF$19)+(U76*Title!BG$19)+(W76*Title!BH$19)+(Y76*Title!BI$19)+(AA76*Title!BJ$19)</f>
        <v>40</v>
      </c>
      <c r="I76" s="593">
        <v>26</v>
      </c>
      <c r="J76" s="594"/>
      <c r="K76" s="596">
        <v>14</v>
      </c>
      <c r="L76" s="287">
        <f t="shared" si="11"/>
        <v>50</v>
      </c>
      <c r="M76" s="593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94"/>
      <c r="Z76" s="594"/>
      <c r="AA76" s="594">
        <v>4</v>
      </c>
      <c r="AB76" s="594">
        <v>3</v>
      </c>
      <c r="AC76" s="312">
        <v>301</v>
      </c>
      <c r="AD76" s="196" t="str">
        <f>'Basic data'!$B$1</f>
        <v>СГТ-421і.e</v>
      </c>
      <c r="AE76" s="551"/>
      <c r="AF76" s="551"/>
      <c r="AG76" s="551"/>
      <c r="AH76" s="551"/>
      <c r="AI76" s="551"/>
      <c r="AJ76" s="551"/>
      <c r="AK76" s="551"/>
      <c r="AL76" s="551"/>
      <c r="AM76" s="551"/>
      <c r="AN76" s="551"/>
      <c r="AO76" s="551"/>
      <c r="AP76" s="551"/>
      <c r="AQ76" s="551"/>
      <c r="AR76" s="551"/>
      <c r="AS76" s="551"/>
      <c r="AT76" s="551"/>
      <c r="AU76" s="551"/>
      <c r="AV76" s="551"/>
      <c r="AW76" s="551"/>
      <c r="AX76" s="551"/>
      <c r="AY76" s="551"/>
      <c r="AZ76" s="551"/>
      <c r="BA76" s="551"/>
      <c r="BB76" s="551"/>
      <c r="BC76" s="551"/>
      <c r="BD76" s="551"/>
      <c r="BE76" s="551"/>
      <c r="BF76" s="551"/>
      <c r="BG76" s="551"/>
      <c r="BH76" s="551"/>
      <c r="BI76" s="551"/>
      <c r="BJ76" s="551"/>
      <c r="BK76" s="551"/>
      <c r="BL76" s="551"/>
      <c r="BM76" s="551"/>
      <c r="BN76" s="551"/>
      <c r="BO76" s="551"/>
      <c r="BP76" s="551"/>
      <c r="BQ76" s="551"/>
      <c r="BR76" s="551"/>
      <c r="BS76" s="551"/>
      <c r="BT76" s="551"/>
      <c r="BU76" s="551"/>
      <c r="BV76" s="551"/>
      <c r="BW76" s="551"/>
      <c r="BX76" s="551"/>
      <c r="BY76" s="551"/>
      <c r="BZ76" s="551"/>
      <c r="CA76" s="551"/>
      <c r="CB76" s="551"/>
      <c r="CC76" s="551"/>
      <c r="CD76" s="551"/>
    </row>
    <row r="77" spans="1:82" s="155" customFormat="1" ht="30" hidden="1">
      <c r="A77" s="410" t="s">
        <v>591</v>
      </c>
      <c r="B77" s="397"/>
      <c r="C77" s="314"/>
      <c r="D77" s="315"/>
      <c r="E77" s="315"/>
      <c r="F77" s="287">
        <f t="shared" si="10"/>
        <v>0</v>
      </c>
      <c r="G77" s="288">
        <f t="shared" si="9"/>
        <v>0</v>
      </c>
      <c r="H77" s="287">
        <f>(M77*Title!BC$19)+(O77*Title!BD$19)+(Q77*Title!BE$19)+(S77*Title!BF$19)+(U77*Title!BG$19)+(W77*Title!BH$19)+(Y77*Title!BI$19)+(AA77*Title!BJ$19)</f>
        <v>0</v>
      </c>
      <c r="I77" s="289"/>
      <c r="J77" s="290"/>
      <c r="K77" s="291"/>
      <c r="L77" s="287">
        <f t="shared" si="11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'Basic data'!$B$1</f>
        <v>СГТ-421і.e</v>
      </c>
      <c r="AE77" s="551"/>
      <c r="AF77" s="551"/>
      <c r="AG77" s="551"/>
      <c r="AH77" s="551"/>
      <c r="AI77" s="551"/>
      <c r="AJ77" s="551"/>
      <c r="AK77" s="551"/>
      <c r="AL77" s="551"/>
      <c r="AM77" s="551"/>
      <c r="AN77" s="551"/>
      <c r="AO77" s="551"/>
      <c r="AP77" s="551"/>
      <c r="AQ77" s="551"/>
      <c r="AR77" s="551"/>
      <c r="AS77" s="551"/>
      <c r="AT77" s="551"/>
      <c r="AU77" s="551"/>
      <c r="AV77" s="551"/>
      <c r="AW77" s="551"/>
      <c r="AX77" s="551"/>
      <c r="AY77" s="551"/>
      <c r="AZ77" s="551"/>
      <c r="BA77" s="551"/>
      <c r="BB77" s="551"/>
      <c r="BC77" s="551"/>
      <c r="BD77" s="551"/>
      <c r="BE77" s="551"/>
      <c r="BF77" s="551"/>
      <c r="BG77" s="551"/>
      <c r="BH77" s="551"/>
      <c r="BI77" s="551"/>
      <c r="BJ77" s="551"/>
      <c r="BK77" s="551"/>
      <c r="BL77" s="551"/>
      <c r="BM77" s="551"/>
      <c r="BN77" s="551"/>
      <c r="BO77" s="551"/>
      <c r="BP77" s="551"/>
      <c r="BQ77" s="551"/>
      <c r="BR77" s="551"/>
      <c r="BS77" s="551"/>
      <c r="BT77" s="551"/>
      <c r="BU77" s="551"/>
      <c r="BV77" s="551"/>
      <c r="BW77" s="551"/>
      <c r="BX77" s="551"/>
      <c r="BY77" s="551"/>
      <c r="BZ77" s="551"/>
      <c r="CA77" s="551"/>
      <c r="CB77" s="551"/>
      <c r="CC77" s="551"/>
      <c r="CD77" s="551"/>
    </row>
    <row r="78" spans="1:82" s="155" customFormat="1" ht="30" hidden="1">
      <c r="A78" s="410" t="s">
        <v>592</v>
      </c>
      <c r="B78" s="397"/>
      <c r="C78" s="314"/>
      <c r="D78" s="315"/>
      <c r="E78" s="315"/>
      <c r="F78" s="287">
        <f t="shared" si="10"/>
        <v>0</v>
      </c>
      <c r="G78" s="288">
        <f t="shared" si="9"/>
        <v>0</v>
      </c>
      <c r="H78" s="287">
        <f>(M78*Title!BC$19)+(O78*Title!BD$19)+(Q78*Title!BE$19)+(S78*Title!BF$19)+(U78*Title!BG$19)+(W78*Title!BH$19)+(Y78*Title!BI$19)+(AA78*Title!BJ$19)</f>
        <v>0</v>
      </c>
      <c r="I78" s="289"/>
      <c r="J78" s="290"/>
      <c r="K78" s="291"/>
      <c r="L78" s="287">
        <f t="shared" si="11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'Basic data'!$B$1</f>
        <v>СГТ-421і.e</v>
      </c>
      <c r="AE78" s="551"/>
      <c r="AF78" s="551"/>
      <c r="AG78" s="551"/>
      <c r="AH78" s="551"/>
      <c r="AI78" s="551"/>
      <c r="AJ78" s="551"/>
      <c r="AK78" s="551"/>
      <c r="AL78" s="551"/>
      <c r="AM78" s="551"/>
      <c r="AN78" s="551"/>
      <c r="AO78" s="551"/>
      <c r="AP78" s="551"/>
      <c r="AQ78" s="551"/>
      <c r="AR78" s="551"/>
      <c r="AS78" s="551"/>
      <c r="AT78" s="551"/>
      <c r="AU78" s="551"/>
      <c r="AV78" s="551"/>
      <c r="AW78" s="551"/>
      <c r="AX78" s="551"/>
      <c r="AY78" s="551"/>
      <c r="AZ78" s="551"/>
      <c r="BA78" s="551"/>
      <c r="BB78" s="551"/>
      <c r="BC78" s="551"/>
      <c r="BD78" s="551"/>
      <c r="BE78" s="551"/>
      <c r="BF78" s="551"/>
      <c r="BG78" s="551"/>
      <c r="BH78" s="551"/>
      <c r="BI78" s="551"/>
      <c r="BJ78" s="551"/>
      <c r="BK78" s="551"/>
      <c r="BL78" s="551"/>
      <c r="BM78" s="551"/>
      <c r="BN78" s="551"/>
      <c r="BO78" s="551"/>
      <c r="BP78" s="551"/>
      <c r="BQ78" s="551"/>
      <c r="BR78" s="551"/>
      <c r="BS78" s="551"/>
      <c r="BT78" s="551"/>
      <c r="BU78" s="551"/>
      <c r="BV78" s="551"/>
      <c r="BW78" s="551"/>
      <c r="BX78" s="551"/>
      <c r="BY78" s="551"/>
      <c r="BZ78" s="551"/>
      <c r="CA78" s="551"/>
      <c r="CB78" s="551"/>
      <c r="CC78" s="551"/>
      <c r="CD78" s="551"/>
    </row>
    <row r="79" spans="1:82" s="155" customFormat="1" ht="30" hidden="1">
      <c r="A79" s="410" t="s">
        <v>593</v>
      </c>
      <c r="B79" s="397"/>
      <c r="C79" s="314"/>
      <c r="D79" s="315"/>
      <c r="E79" s="315"/>
      <c r="F79" s="287">
        <f t="shared" si="10"/>
        <v>0</v>
      </c>
      <c r="G79" s="288">
        <f t="shared" si="9"/>
        <v>0</v>
      </c>
      <c r="H79" s="287">
        <f>(M79*Title!BC$19)+(O79*Title!BD$19)+(Q79*Title!BE$19)+(S79*Title!BF$19)+(U79*Title!BG$19)+(W79*Title!BH$19)+(Y79*Title!BI$19)+(AA79*Title!BJ$19)</f>
        <v>0</v>
      </c>
      <c r="I79" s="289"/>
      <c r="J79" s="290"/>
      <c r="K79" s="291"/>
      <c r="L79" s="287">
        <f t="shared" si="11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'Basic data'!$B$1</f>
        <v>СГТ-421і.e</v>
      </c>
      <c r="AE79" s="551"/>
      <c r="AF79" s="551"/>
      <c r="AG79" s="551"/>
      <c r="AH79" s="551"/>
      <c r="AI79" s="551"/>
      <c r="AJ79" s="551"/>
      <c r="AK79" s="551"/>
      <c r="AL79" s="551"/>
      <c r="AM79" s="551"/>
      <c r="AN79" s="551"/>
      <c r="AO79" s="551"/>
      <c r="AP79" s="551"/>
      <c r="AQ79" s="551"/>
      <c r="AR79" s="551"/>
      <c r="AS79" s="551"/>
      <c r="AT79" s="551"/>
      <c r="AU79" s="551"/>
      <c r="AV79" s="551"/>
      <c r="AW79" s="551"/>
      <c r="AX79" s="551"/>
      <c r="AY79" s="551"/>
      <c r="AZ79" s="551"/>
      <c r="BA79" s="551"/>
      <c r="BB79" s="551"/>
      <c r="BC79" s="551"/>
      <c r="BD79" s="551"/>
      <c r="BE79" s="551"/>
      <c r="BF79" s="551"/>
      <c r="BG79" s="551"/>
      <c r="BH79" s="551"/>
      <c r="BI79" s="551"/>
      <c r="BJ79" s="551"/>
      <c r="BK79" s="551"/>
      <c r="BL79" s="551"/>
      <c r="BM79" s="551"/>
      <c r="BN79" s="551"/>
      <c r="BO79" s="551"/>
      <c r="BP79" s="551"/>
      <c r="BQ79" s="551"/>
      <c r="BR79" s="551"/>
      <c r="BS79" s="551"/>
      <c r="BT79" s="551"/>
      <c r="BU79" s="551"/>
      <c r="BV79" s="551"/>
      <c r="BW79" s="551"/>
      <c r="BX79" s="551"/>
      <c r="BY79" s="551"/>
      <c r="BZ79" s="551"/>
      <c r="CA79" s="551"/>
      <c r="CB79" s="551"/>
      <c r="CC79" s="551"/>
      <c r="CD79" s="551"/>
    </row>
    <row r="80" spans="1:82" s="155" customFormat="1" ht="30" hidden="1">
      <c r="A80" s="410" t="s">
        <v>594</v>
      </c>
      <c r="B80" s="397"/>
      <c r="C80" s="314"/>
      <c r="D80" s="315"/>
      <c r="E80" s="315"/>
      <c r="F80" s="287">
        <f t="shared" si="10"/>
        <v>0</v>
      </c>
      <c r="G80" s="288">
        <f t="shared" si="9"/>
        <v>0</v>
      </c>
      <c r="H80" s="287">
        <f>(M80*Title!BC$19)+(O80*Title!BD$19)+(Q80*Title!BE$19)+(S80*Title!BF$19)+(U80*Title!BG$19)+(W80*Title!BH$19)+(Y80*Title!BI$19)+(AA80*Title!BJ$19)</f>
        <v>0</v>
      </c>
      <c r="I80" s="289"/>
      <c r="J80" s="290"/>
      <c r="K80" s="291"/>
      <c r="L80" s="287">
        <f t="shared" si="11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'Basic data'!$B$1</f>
        <v>СГТ-421і.e</v>
      </c>
      <c r="AE80" s="551"/>
      <c r="AF80" s="551"/>
      <c r="AG80" s="551"/>
      <c r="AH80" s="551"/>
      <c r="AI80" s="551"/>
      <c r="AJ80" s="551"/>
      <c r="AK80" s="551"/>
      <c r="AL80" s="551"/>
      <c r="AM80" s="551"/>
      <c r="AN80" s="551"/>
      <c r="AO80" s="551"/>
      <c r="AP80" s="551"/>
      <c r="AQ80" s="551"/>
      <c r="AR80" s="551"/>
      <c r="AS80" s="551"/>
      <c r="AT80" s="551"/>
      <c r="AU80" s="551"/>
      <c r="AV80" s="551"/>
      <c r="AW80" s="551"/>
      <c r="AX80" s="551"/>
      <c r="AY80" s="551"/>
      <c r="AZ80" s="551"/>
      <c r="BA80" s="551"/>
      <c r="BB80" s="551"/>
      <c r="BC80" s="551"/>
      <c r="BD80" s="551"/>
      <c r="BE80" s="551"/>
      <c r="BF80" s="551"/>
      <c r="BG80" s="551"/>
      <c r="BH80" s="551"/>
      <c r="BI80" s="551"/>
      <c r="BJ80" s="551"/>
      <c r="BK80" s="551"/>
      <c r="BL80" s="551"/>
      <c r="BM80" s="551"/>
      <c r="BN80" s="551"/>
      <c r="BO80" s="551"/>
      <c r="BP80" s="551"/>
      <c r="BQ80" s="551"/>
      <c r="BR80" s="551"/>
      <c r="BS80" s="551"/>
      <c r="BT80" s="551"/>
      <c r="BU80" s="551"/>
      <c r="BV80" s="551"/>
      <c r="BW80" s="551"/>
      <c r="BX80" s="551"/>
      <c r="BY80" s="551"/>
      <c r="BZ80" s="551"/>
      <c r="CA80" s="551"/>
      <c r="CB80" s="551"/>
      <c r="CC80" s="551"/>
      <c r="CD80" s="551"/>
    </row>
    <row r="81" spans="1:82" s="155" customFormat="1" ht="30" hidden="1">
      <c r="A81" s="410" t="s">
        <v>595</v>
      </c>
      <c r="B81" s="397"/>
      <c r="C81" s="314"/>
      <c r="D81" s="315"/>
      <c r="E81" s="315"/>
      <c r="F81" s="287">
        <f t="shared" si="10"/>
        <v>0</v>
      </c>
      <c r="G81" s="288">
        <f t="shared" si="9"/>
        <v>0</v>
      </c>
      <c r="H81" s="287">
        <f>(M81*Title!BC$19)+(O81*Title!BD$19)+(Q81*Title!BE$19)+(S81*Title!BF$19)+(U81*Title!BG$19)+(W81*Title!BH$19)+(Y81*Title!BI$19)+(AA81*Title!BJ$19)</f>
        <v>0</v>
      </c>
      <c r="I81" s="289"/>
      <c r="J81" s="290"/>
      <c r="K81" s="291"/>
      <c r="L81" s="287">
        <f t="shared" si="11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'Basic data'!$B$1</f>
        <v>СГТ-421і.e</v>
      </c>
      <c r="AE81" s="551"/>
      <c r="AF81" s="551"/>
      <c r="AG81" s="551"/>
      <c r="AH81" s="551"/>
      <c r="AI81" s="551"/>
      <c r="AJ81" s="551"/>
      <c r="AK81" s="551"/>
      <c r="AL81" s="551"/>
      <c r="AM81" s="551"/>
      <c r="AN81" s="551"/>
      <c r="AO81" s="551"/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/>
      <c r="BB81" s="551"/>
      <c r="BC81" s="551"/>
      <c r="BD81" s="551"/>
      <c r="BE81" s="551"/>
      <c r="BF81" s="551"/>
      <c r="BG81" s="551"/>
      <c r="BH81" s="551"/>
      <c r="BI81" s="551"/>
      <c r="BJ81" s="551"/>
      <c r="BK81" s="551"/>
      <c r="BL81" s="551"/>
      <c r="BM81" s="551"/>
      <c r="BN81" s="551"/>
      <c r="BO81" s="551"/>
      <c r="BP81" s="551"/>
      <c r="BQ81" s="551"/>
      <c r="BR81" s="551"/>
      <c r="BS81" s="551"/>
      <c r="BT81" s="551"/>
      <c r="BU81" s="551"/>
      <c r="BV81" s="551"/>
      <c r="BW81" s="551"/>
      <c r="BX81" s="551"/>
      <c r="BY81" s="551"/>
      <c r="BZ81" s="551"/>
      <c r="CA81" s="551"/>
      <c r="CB81" s="551"/>
      <c r="CC81" s="551"/>
      <c r="CD81" s="551"/>
    </row>
    <row r="82" spans="1:82" s="155" customFormat="1" ht="30" hidden="1">
      <c r="A82" s="410" t="s">
        <v>596</v>
      </c>
      <c r="B82" s="397"/>
      <c r="C82" s="314"/>
      <c r="D82" s="315"/>
      <c r="E82" s="315"/>
      <c r="F82" s="287">
        <f t="shared" si="10"/>
        <v>0</v>
      </c>
      <c r="G82" s="288">
        <f t="shared" si="9"/>
        <v>0</v>
      </c>
      <c r="H82" s="287">
        <f>(M82*Title!BC$19)+(O82*Title!BD$19)+(Q82*Title!BE$19)+(S82*Title!BF$19)+(U82*Title!BG$19)+(W82*Title!BH$19)+(Y82*Title!BI$19)+(AA82*Title!BJ$19)</f>
        <v>0</v>
      </c>
      <c r="I82" s="289"/>
      <c r="J82" s="290"/>
      <c r="K82" s="291"/>
      <c r="L82" s="287">
        <f t="shared" si="11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'Basic data'!$B$1</f>
        <v>СГТ-421і.e</v>
      </c>
      <c r="AE82" s="551"/>
      <c r="AF82" s="551"/>
      <c r="AG82" s="551"/>
      <c r="AH82" s="551"/>
      <c r="AI82" s="551"/>
      <c r="AJ82" s="551"/>
      <c r="AK82" s="551"/>
      <c r="AL82" s="551"/>
      <c r="AM82" s="551"/>
      <c r="AN82" s="551"/>
      <c r="AO82" s="551"/>
      <c r="AP82" s="551"/>
      <c r="AQ82" s="551"/>
      <c r="AR82" s="551"/>
      <c r="AS82" s="551"/>
      <c r="AT82" s="551"/>
      <c r="AU82" s="551"/>
      <c r="AV82" s="551"/>
      <c r="AW82" s="551"/>
      <c r="AX82" s="551"/>
      <c r="AY82" s="551"/>
      <c r="AZ82" s="551"/>
      <c r="BA82" s="551"/>
      <c r="BB82" s="551"/>
      <c r="BC82" s="551"/>
      <c r="BD82" s="551"/>
      <c r="BE82" s="551"/>
      <c r="BF82" s="551"/>
      <c r="BG82" s="551"/>
      <c r="BH82" s="551"/>
      <c r="BI82" s="551"/>
      <c r="BJ82" s="551"/>
      <c r="BK82" s="551"/>
      <c r="BL82" s="551"/>
      <c r="BM82" s="551"/>
      <c r="BN82" s="551"/>
      <c r="BO82" s="551"/>
      <c r="BP82" s="551"/>
      <c r="BQ82" s="551"/>
      <c r="BR82" s="551"/>
      <c r="BS82" s="551"/>
      <c r="BT82" s="551"/>
      <c r="BU82" s="551"/>
      <c r="BV82" s="551"/>
      <c r="BW82" s="551"/>
      <c r="BX82" s="551"/>
      <c r="BY82" s="551"/>
      <c r="BZ82" s="551"/>
      <c r="CA82" s="551"/>
      <c r="CB82" s="551"/>
      <c r="CC82" s="551"/>
      <c r="CD82" s="551"/>
    </row>
    <row r="83" spans="1:82" s="155" customFormat="1" ht="30" hidden="1">
      <c r="A83" s="410" t="s">
        <v>597</v>
      </c>
      <c r="B83" s="397"/>
      <c r="C83" s="314"/>
      <c r="D83" s="315"/>
      <c r="E83" s="315"/>
      <c r="F83" s="287">
        <f t="shared" si="10"/>
        <v>0</v>
      </c>
      <c r="G83" s="288">
        <f t="shared" si="9"/>
        <v>0</v>
      </c>
      <c r="H83" s="287">
        <f>(M83*Title!BC$19)+(O83*Title!BD$19)+(Q83*Title!BE$19)+(S83*Title!BF$19)+(U83*Title!BG$19)+(W83*Title!BH$19)+(Y83*Title!BI$19)+(AA83*Title!BJ$19)</f>
        <v>0</v>
      </c>
      <c r="I83" s="289"/>
      <c r="J83" s="290"/>
      <c r="K83" s="291"/>
      <c r="L83" s="287">
        <f t="shared" si="11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'Basic data'!$B$1</f>
        <v>СГТ-421і.e</v>
      </c>
      <c r="AE83" s="551"/>
      <c r="AF83" s="551"/>
      <c r="AG83" s="551"/>
      <c r="AH83" s="551"/>
      <c r="AI83" s="551"/>
      <c r="AJ83" s="551"/>
      <c r="AK83" s="551"/>
      <c r="AL83" s="551"/>
      <c r="AM83" s="551"/>
      <c r="AN83" s="551"/>
      <c r="AO83" s="551"/>
      <c r="AP83" s="551"/>
      <c r="AQ83" s="551"/>
      <c r="AR83" s="551"/>
      <c r="AS83" s="551"/>
      <c r="AT83" s="551"/>
      <c r="AU83" s="551"/>
      <c r="AV83" s="551"/>
      <c r="AW83" s="551"/>
      <c r="AX83" s="551"/>
      <c r="AY83" s="551"/>
      <c r="AZ83" s="551"/>
      <c r="BA83" s="551"/>
      <c r="BB83" s="551"/>
      <c r="BC83" s="551"/>
      <c r="BD83" s="551"/>
      <c r="BE83" s="551"/>
      <c r="BF83" s="551"/>
      <c r="BG83" s="551"/>
      <c r="BH83" s="551"/>
      <c r="BI83" s="551"/>
      <c r="BJ83" s="551"/>
      <c r="BK83" s="551"/>
      <c r="BL83" s="551"/>
      <c r="BM83" s="551"/>
      <c r="BN83" s="551"/>
      <c r="BO83" s="551"/>
      <c r="BP83" s="551"/>
      <c r="BQ83" s="551"/>
      <c r="BR83" s="551"/>
      <c r="BS83" s="551"/>
      <c r="BT83" s="551"/>
      <c r="BU83" s="551"/>
      <c r="BV83" s="551"/>
      <c r="BW83" s="551"/>
      <c r="BX83" s="551"/>
      <c r="BY83" s="551"/>
      <c r="BZ83" s="551"/>
      <c r="CA83" s="551"/>
      <c r="CB83" s="551"/>
      <c r="CC83" s="551"/>
      <c r="CD83" s="551"/>
    </row>
    <row r="84" spans="1:82" s="155" customFormat="1" ht="30" hidden="1">
      <c r="A84" s="410" t="s">
        <v>598</v>
      </c>
      <c r="B84" s="397"/>
      <c r="C84" s="314"/>
      <c r="D84" s="315"/>
      <c r="E84" s="315"/>
      <c r="F84" s="287">
        <f t="shared" si="10"/>
        <v>0</v>
      </c>
      <c r="G84" s="288">
        <f t="shared" si="9"/>
        <v>0</v>
      </c>
      <c r="H84" s="287">
        <f>(M84*Title!BC$19)+(O84*Title!BD$19)+(Q84*Title!BE$19)+(S84*Title!BF$19)+(U84*Title!BG$19)+(W84*Title!BH$19)+(Y84*Title!BI$19)+(AA84*Title!BJ$19)</f>
        <v>0</v>
      </c>
      <c r="I84" s="289"/>
      <c r="J84" s="290"/>
      <c r="K84" s="291"/>
      <c r="L84" s="287">
        <f t="shared" si="11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'Basic data'!$B$1</f>
        <v>СГТ-421і.e</v>
      </c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1"/>
      <c r="AU84" s="551"/>
      <c r="AV84" s="551"/>
      <c r="AW84" s="551"/>
      <c r="AX84" s="551"/>
      <c r="AY84" s="551"/>
      <c r="AZ84" s="551"/>
      <c r="BA84" s="551"/>
      <c r="BB84" s="551"/>
      <c r="BC84" s="551"/>
      <c r="BD84" s="551"/>
      <c r="BE84" s="551"/>
      <c r="BF84" s="551"/>
      <c r="BG84" s="551"/>
      <c r="BH84" s="551"/>
      <c r="BI84" s="551"/>
      <c r="BJ84" s="551"/>
      <c r="BK84" s="551"/>
      <c r="BL84" s="551"/>
      <c r="BM84" s="551"/>
      <c r="BN84" s="551"/>
      <c r="BO84" s="551"/>
      <c r="BP84" s="551"/>
      <c r="BQ84" s="551"/>
      <c r="BR84" s="551"/>
      <c r="BS84" s="551"/>
      <c r="BT84" s="551"/>
      <c r="BU84" s="551"/>
      <c r="BV84" s="551"/>
      <c r="BW84" s="551"/>
      <c r="BX84" s="551"/>
      <c r="BY84" s="551"/>
      <c r="BZ84" s="551"/>
      <c r="CA84" s="551"/>
      <c r="CB84" s="551"/>
      <c r="CC84" s="551"/>
      <c r="CD84" s="551"/>
    </row>
    <row r="85" spans="1:82" s="155" customFormat="1" ht="30" hidden="1">
      <c r="A85" s="410" t="s">
        <v>599</v>
      </c>
      <c r="B85" s="397"/>
      <c r="C85" s="314"/>
      <c r="D85" s="315"/>
      <c r="E85" s="315"/>
      <c r="F85" s="287">
        <f t="shared" si="10"/>
        <v>0</v>
      </c>
      <c r="G85" s="288">
        <f t="shared" si="9"/>
        <v>0</v>
      </c>
      <c r="H85" s="287">
        <f>(M85*Title!BC$19)+(O85*Title!BD$19)+(Q85*Title!BE$19)+(S85*Title!BF$19)+(U85*Title!BG$19)+(W85*Title!BH$19)+(Y85*Title!BI$19)+(AA85*Title!BJ$19)</f>
        <v>0</v>
      </c>
      <c r="I85" s="289"/>
      <c r="J85" s="290"/>
      <c r="K85" s="291"/>
      <c r="L85" s="287">
        <f t="shared" si="11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'Basic data'!$B$1</f>
        <v>СГТ-421і.e</v>
      </c>
      <c r="AE85" s="551"/>
      <c r="AF85" s="551"/>
      <c r="AG85" s="551"/>
      <c r="AH85" s="551"/>
      <c r="AI85" s="551"/>
      <c r="AJ85" s="551"/>
      <c r="AK85" s="551"/>
      <c r="AL85" s="551"/>
      <c r="AM85" s="551"/>
      <c r="AN85" s="551"/>
      <c r="AO85" s="551"/>
      <c r="AP85" s="551"/>
      <c r="AQ85" s="551"/>
      <c r="AR85" s="551"/>
      <c r="AS85" s="551"/>
      <c r="AT85" s="551"/>
      <c r="AU85" s="551"/>
      <c r="AV85" s="551"/>
      <c r="AW85" s="551"/>
      <c r="AX85" s="551"/>
      <c r="AY85" s="551"/>
      <c r="AZ85" s="551"/>
      <c r="BA85" s="551"/>
      <c r="BB85" s="551"/>
      <c r="BC85" s="551"/>
      <c r="BD85" s="551"/>
      <c r="BE85" s="551"/>
      <c r="BF85" s="551"/>
      <c r="BG85" s="551"/>
      <c r="BH85" s="551"/>
      <c r="BI85" s="551"/>
      <c r="BJ85" s="551"/>
      <c r="BK85" s="551"/>
      <c r="BL85" s="551"/>
      <c r="BM85" s="551"/>
      <c r="BN85" s="551"/>
      <c r="BO85" s="551"/>
      <c r="BP85" s="551"/>
      <c r="BQ85" s="551"/>
      <c r="BR85" s="551"/>
      <c r="BS85" s="551"/>
      <c r="BT85" s="551"/>
      <c r="BU85" s="551"/>
      <c r="BV85" s="551"/>
      <c r="BW85" s="551"/>
      <c r="BX85" s="551"/>
      <c r="BY85" s="551"/>
      <c r="BZ85" s="551"/>
      <c r="CA85" s="551"/>
      <c r="CB85" s="551"/>
      <c r="CC85" s="551"/>
      <c r="CD85" s="551"/>
    </row>
    <row r="86" spans="1:82" s="155" customFormat="1" ht="30" hidden="1">
      <c r="A86" s="410" t="s">
        <v>600</v>
      </c>
      <c r="B86" s="397"/>
      <c r="C86" s="314"/>
      <c r="D86" s="315"/>
      <c r="E86" s="315"/>
      <c r="F86" s="287">
        <f t="shared" si="10"/>
        <v>0</v>
      </c>
      <c r="G86" s="288">
        <f t="shared" si="9"/>
        <v>0</v>
      </c>
      <c r="H86" s="287">
        <f>(M86*Title!BC$19)+(O86*Title!BD$19)+(Q86*Title!BE$19)+(S86*Title!BF$19)+(U86*Title!BG$19)+(W86*Title!BH$19)+(Y86*Title!BI$19)+(AA86*Title!BJ$19)</f>
        <v>0</v>
      </c>
      <c r="I86" s="289"/>
      <c r="J86" s="290"/>
      <c r="K86" s="291"/>
      <c r="L86" s="287">
        <f t="shared" si="11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'Basic data'!$B$1</f>
        <v>СГТ-421і.e</v>
      </c>
      <c r="AE86" s="551"/>
      <c r="AF86" s="551"/>
      <c r="AG86" s="551"/>
      <c r="AH86" s="551"/>
      <c r="AI86" s="551"/>
      <c r="AJ86" s="55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  <c r="AU86" s="551"/>
      <c r="AV86" s="551"/>
      <c r="AW86" s="551"/>
      <c r="AX86" s="551"/>
      <c r="AY86" s="551"/>
      <c r="AZ86" s="551"/>
      <c r="BA86" s="551"/>
      <c r="BB86" s="551"/>
      <c r="BC86" s="551"/>
      <c r="BD86" s="551"/>
      <c r="BE86" s="551"/>
      <c r="BF86" s="551"/>
      <c r="BG86" s="551"/>
      <c r="BH86" s="551"/>
      <c r="BI86" s="551"/>
      <c r="BJ86" s="551"/>
      <c r="BK86" s="551"/>
      <c r="BL86" s="551"/>
      <c r="BM86" s="551"/>
      <c r="BN86" s="551"/>
      <c r="BO86" s="551"/>
      <c r="BP86" s="551"/>
      <c r="BQ86" s="551"/>
      <c r="BR86" s="551"/>
      <c r="BS86" s="551"/>
      <c r="BT86" s="551"/>
      <c r="BU86" s="551"/>
      <c r="BV86" s="551"/>
      <c r="BW86" s="551"/>
      <c r="BX86" s="551"/>
      <c r="BY86" s="551"/>
      <c r="BZ86" s="551"/>
      <c r="CA86" s="551"/>
      <c r="CB86" s="551"/>
      <c r="CC86" s="551"/>
      <c r="CD86" s="551"/>
    </row>
    <row r="87" spans="1:82" s="155" customFormat="1" ht="30" hidden="1">
      <c r="A87" s="410" t="s">
        <v>601</v>
      </c>
      <c r="B87" s="397"/>
      <c r="C87" s="314"/>
      <c r="D87" s="315"/>
      <c r="E87" s="315"/>
      <c r="F87" s="287">
        <f aca="true" t="shared" si="12" ref="F87:F94">N87+P87+R87+T87+V87+X87+Z87+AB87</f>
        <v>0</v>
      </c>
      <c r="G87" s="288">
        <f aca="true" t="shared" si="13" ref="G87:G94">F87*30</f>
        <v>0</v>
      </c>
      <c r="H87" s="287">
        <f>(M87*Title!BC$19)+(O87*Title!BD$19)+(Q87*Title!BE$19)+(S87*Title!BF$19)+(U87*Title!BG$19)+(W87*Title!BH$19)+(Y87*Title!BI$19)+(AA87*Title!BJ$19)</f>
        <v>0</v>
      </c>
      <c r="I87" s="289"/>
      <c r="J87" s="290"/>
      <c r="K87" s="291"/>
      <c r="L87" s="287">
        <f aca="true" t="shared" si="14" ref="L87:L94">IF(H87=I87+J87+K87,G87-H87,"!ОШИБКА!")</f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'Basic data'!$B$1</f>
        <v>СГТ-421і.e</v>
      </c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  <c r="AU87" s="551"/>
      <c r="AV87" s="551"/>
      <c r="AW87" s="551"/>
      <c r="AX87" s="551"/>
      <c r="AY87" s="551"/>
      <c r="AZ87" s="551"/>
      <c r="BA87" s="551"/>
      <c r="BB87" s="551"/>
      <c r="BC87" s="551"/>
      <c r="BD87" s="551"/>
      <c r="BE87" s="551"/>
      <c r="BF87" s="551"/>
      <c r="BG87" s="551"/>
      <c r="BH87" s="551"/>
      <c r="BI87" s="551"/>
      <c r="BJ87" s="551"/>
      <c r="BK87" s="551"/>
      <c r="BL87" s="551"/>
      <c r="BM87" s="551"/>
      <c r="BN87" s="551"/>
      <c r="BO87" s="551"/>
      <c r="BP87" s="551"/>
      <c r="BQ87" s="551"/>
      <c r="BR87" s="551"/>
      <c r="BS87" s="551"/>
      <c r="BT87" s="551"/>
      <c r="BU87" s="551"/>
      <c r="BV87" s="551"/>
      <c r="BW87" s="551"/>
      <c r="BX87" s="551"/>
      <c r="BY87" s="551"/>
      <c r="BZ87" s="551"/>
      <c r="CA87" s="551"/>
      <c r="CB87" s="551"/>
      <c r="CC87" s="551"/>
      <c r="CD87" s="551"/>
    </row>
    <row r="88" spans="1:82" s="155" customFormat="1" ht="30" hidden="1">
      <c r="A88" s="410" t="s">
        <v>602</v>
      </c>
      <c r="B88" s="397"/>
      <c r="C88" s="314"/>
      <c r="D88" s="315"/>
      <c r="E88" s="315"/>
      <c r="F88" s="287">
        <f t="shared" si="12"/>
        <v>0</v>
      </c>
      <c r="G88" s="288">
        <f t="shared" si="13"/>
        <v>0</v>
      </c>
      <c r="H88" s="287">
        <f>(M88*Title!BC$19)+(O88*Title!BD$19)+(Q88*Title!BE$19)+(S88*Title!BF$19)+(U88*Title!BG$19)+(W88*Title!BH$19)+(Y88*Title!BI$19)+(AA88*Title!BJ$19)</f>
        <v>0</v>
      </c>
      <c r="I88" s="289"/>
      <c r="J88" s="290"/>
      <c r="K88" s="291"/>
      <c r="L88" s="287">
        <f t="shared" si="14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'Basic data'!$B$1</f>
        <v>СГТ-421і.e</v>
      </c>
      <c r="AE88" s="551"/>
      <c r="AF88" s="551"/>
      <c r="AG88" s="551"/>
      <c r="AH88" s="551"/>
      <c r="AI88" s="551"/>
      <c r="AJ88" s="551"/>
      <c r="AK88" s="551"/>
      <c r="AL88" s="551"/>
      <c r="AM88" s="551"/>
      <c r="AN88" s="551"/>
      <c r="AO88" s="551"/>
      <c r="AP88" s="551"/>
      <c r="AQ88" s="551"/>
      <c r="AR88" s="551"/>
      <c r="AS88" s="551"/>
      <c r="AT88" s="551"/>
      <c r="AU88" s="551"/>
      <c r="AV88" s="551"/>
      <c r="AW88" s="551"/>
      <c r="AX88" s="551"/>
      <c r="AY88" s="551"/>
      <c r="AZ88" s="551"/>
      <c r="BA88" s="551"/>
      <c r="BB88" s="551"/>
      <c r="BC88" s="551"/>
      <c r="BD88" s="551"/>
      <c r="BE88" s="551"/>
      <c r="BF88" s="551"/>
      <c r="BG88" s="551"/>
      <c r="BH88" s="551"/>
      <c r="BI88" s="551"/>
      <c r="BJ88" s="551"/>
      <c r="BK88" s="551"/>
      <c r="BL88" s="551"/>
      <c r="BM88" s="551"/>
      <c r="BN88" s="551"/>
      <c r="BO88" s="551"/>
      <c r="BP88" s="551"/>
      <c r="BQ88" s="551"/>
      <c r="BR88" s="551"/>
      <c r="BS88" s="551"/>
      <c r="BT88" s="551"/>
      <c r="BU88" s="551"/>
      <c r="BV88" s="551"/>
      <c r="BW88" s="551"/>
      <c r="BX88" s="551"/>
      <c r="BY88" s="551"/>
      <c r="BZ88" s="551"/>
      <c r="CA88" s="551"/>
      <c r="CB88" s="551"/>
      <c r="CC88" s="551"/>
      <c r="CD88" s="551"/>
    </row>
    <row r="89" spans="1:82" s="155" customFormat="1" ht="30" hidden="1">
      <c r="A89" s="410" t="s">
        <v>603</v>
      </c>
      <c r="B89" s="397"/>
      <c r="C89" s="314"/>
      <c r="D89" s="315"/>
      <c r="E89" s="315"/>
      <c r="F89" s="287">
        <f t="shared" si="12"/>
        <v>0</v>
      </c>
      <c r="G89" s="288">
        <f t="shared" si="13"/>
        <v>0</v>
      </c>
      <c r="H89" s="287">
        <f>(M89*Title!BC$19)+(O89*Title!BD$19)+(Q89*Title!BE$19)+(S89*Title!BF$19)+(U89*Title!BG$19)+(W89*Title!BH$19)+(Y89*Title!BI$19)+(AA89*Title!BJ$19)</f>
        <v>0</v>
      </c>
      <c r="I89" s="289"/>
      <c r="J89" s="290"/>
      <c r="K89" s="291"/>
      <c r="L89" s="287">
        <f t="shared" si="14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'Basic data'!$B$1</f>
        <v>СГТ-421і.e</v>
      </c>
      <c r="AE89" s="551"/>
      <c r="AF89" s="551"/>
      <c r="AG89" s="551"/>
      <c r="AH89" s="551"/>
      <c r="AI89" s="551"/>
      <c r="AJ89" s="55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/>
      <c r="BB89" s="551"/>
      <c r="BC89" s="551"/>
      <c r="BD89" s="551"/>
      <c r="BE89" s="551"/>
      <c r="BF89" s="551"/>
      <c r="BG89" s="551"/>
      <c r="BH89" s="551"/>
      <c r="BI89" s="551"/>
      <c r="BJ89" s="551"/>
      <c r="BK89" s="551"/>
      <c r="BL89" s="551"/>
      <c r="BM89" s="551"/>
      <c r="BN89" s="551"/>
      <c r="BO89" s="551"/>
      <c r="BP89" s="551"/>
      <c r="BQ89" s="551"/>
      <c r="BR89" s="551"/>
      <c r="BS89" s="551"/>
      <c r="BT89" s="551"/>
      <c r="BU89" s="551"/>
      <c r="BV89" s="551"/>
      <c r="BW89" s="551"/>
      <c r="BX89" s="551"/>
      <c r="BY89" s="551"/>
      <c r="BZ89" s="551"/>
      <c r="CA89" s="551"/>
      <c r="CB89" s="551"/>
      <c r="CC89" s="551"/>
      <c r="CD89" s="551"/>
    </row>
    <row r="90" spans="1:82" s="155" customFormat="1" ht="30" hidden="1">
      <c r="A90" s="410" t="s">
        <v>604</v>
      </c>
      <c r="B90" s="397"/>
      <c r="C90" s="314"/>
      <c r="D90" s="315"/>
      <c r="E90" s="315"/>
      <c r="F90" s="287">
        <f t="shared" si="12"/>
        <v>0</v>
      </c>
      <c r="G90" s="288">
        <f t="shared" si="13"/>
        <v>0</v>
      </c>
      <c r="H90" s="287">
        <f>(M90*Title!BC$19)+(O90*Title!BD$19)+(Q90*Title!BE$19)+(S90*Title!BF$19)+(U90*Title!BG$19)+(W90*Title!BH$19)+(Y90*Title!BI$19)+(AA90*Title!BJ$19)</f>
        <v>0</v>
      </c>
      <c r="I90" s="289"/>
      <c r="J90" s="290"/>
      <c r="K90" s="291"/>
      <c r="L90" s="287">
        <f t="shared" si="14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'Basic data'!$B$1</f>
        <v>СГТ-421і.e</v>
      </c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551"/>
      <c r="AV90" s="551"/>
      <c r="AW90" s="551"/>
      <c r="AX90" s="551"/>
      <c r="AY90" s="551"/>
      <c r="AZ90" s="551"/>
      <c r="BA90" s="551"/>
      <c r="BB90" s="551"/>
      <c r="BC90" s="551"/>
      <c r="BD90" s="551"/>
      <c r="BE90" s="551"/>
      <c r="BF90" s="551"/>
      <c r="BG90" s="551"/>
      <c r="BH90" s="551"/>
      <c r="BI90" s="551"/>
      <c r="BJ90" s="551"/>
      <c r="BK90" s="551"/>
      <c r="BL90" s="551"/>
      <c r="BM90" s="551"/>
      <c r="BN90" s="551"/>
      <c r="BO90" s="551"/>
      <c r="BP90" s="551"/>
      <c r="BQ90" s="551"/>
      <c r="BR90" s="551"/>
      <c r="BS90" s="551"/>
      <c r="BT90" s="551"/>
      <c r="BU90" s="551"/>
      <c r="BV90" s="551"/>
      <c r="BW90" s="551"/>
      <c r="BX90" s="551"/>
      <c r="BY90" s="551"/>
      <c r="BZ90" s="551"/>
      <c r="CA90" s="551"/>
      <c r="CB90" s="551"/>
      <c r="CC90" s="551"/>
      <c r="CD90" s="551"/>
    </row>
    <row r="91" spans="1:82" s="155" customFormat="1" ht="30" hidden="1">
      <c r="A91" s="410" t="s">
        <v>605</v>
      </c>
      <c r="B91" s="397"/>
      <c r="C91" s="314"/>
      <c r="D91" s="315"/>
      <c r="E91" s="315"/>
      <c r="F91" s="287">
        <f t="shared" si="12"/>
        <v>0</v>
      </c>
      <c r="G91" s="288">
        <f t="shared" si="13"/>
        <v>0</v>
      </c>
      <c r="H91" s="287">
        <f>(M91*Title!BC$19)+(O91*Title!BD$19)+(Q91*Title!BE$19)+(S91*Title!BF$19)+(U91*Title!BG$19)+(W91*Title!BH$19)+(Y91*Title!BI$19)+(AA91*Title!BJ$19)</f>
        <v>0</v>
      </c>
      <c r="I91" s="289"/>
      <c r="J91" s="290"/>
      <c r="K91" s="291"/>
      <c r="L91" s="287">
        <f t="shared" si="14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'Basic data'!$B$1</f>
        <v>СГТ-421і.e</v>
      </c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1"/>
      <c r="AX91" s="551"/>
      <c r="AY91" s="551"/>
      <c r="AZ91" s="551"/>
      <c r="BA91" s="551"/>
      <c r="BB91" s="551"/>
      <c r="BC91" s="551"/>
      <c r="BD91" s="551"/>
      <c r="BE91" s="551"/>
      <c r="BF91" s="551"/>
      <c r="BG91" s="551"/>
      <c r="BH91" s="551"/>
      <c r="BI91" s="551"/>
      <c r="BJ91" s="551"/>
      <c r="BK91" s="551"/>
      <c r="BL91" s="551"/>
      <c r="BM91" s="551"/>
      <c r="BN91" s="551"/>
      <c r="BO91" s="551"/>
      <c r="BP91" s="551"/>
      <c r="BQ91" s="551"/>
      <c r="BR91" s="551"/>
      <c r="BS91" s="551"/>
      <c r="BT91" s="551"/>
      <c r="BU91" s="551"/>
      <c r="BV91" s="551"/>
      <c r="BW91" s="551"/>
      <c r="BX91" s="551"/>
      <c r="BY91" s="551"/>
      <c r="BZ91" s="551"/>
      <c r="CA91" s="551"/>
      <c r="CB91" s="551"/>
      <c r="CC91" s="551"/>
      <c r="CD91" s="551"/>
    </row>
    <row r="92" spans="1:82" s="155" customFormat="1" ht="30" hidden="1">
      <c r="A92" s="410" t="s">
        <v>606</v>
      </c>
      <c r="B92" s="397"/>
      <c r="C92" s="314"/>
      <c r="D92" s="315"/>
      <c r="E92" s="315"/>
      <c r="F92" s="287">
        <f t="shared" si="12"/>
        <v>0</v>
      </c>
      <c r="G92" s="288">
        <f t="shared" si="13"/>
        <v>0</v>
      </c>
      <c r="H92" s="287">
        <f>(M92*Title!BC$19)+(O92*Title!BD$19)+(Q92*Title!BE$19)+(S92*Title!BF$19)+(U92*Title!BG$19)+(W92*Title!BH$19)+(Y92*Title!BI$19)+(AA92*Title!BJ$19)</f>
        <v>0</v>
      </c>
      <c r="I92" s="289"/>
      <c r="J92" s="290"/>
      <c r="K92" s="291"/>
      <c r="L92" s="287">
        <f t="shared" si="14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'Basic data'!$B$1</f>
        <v>СГТ-421і.e</v>
      </c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  <c r="AU92" s="551"/>
      <c r="AV92" s="551"/>
      <c r="AW92" s="551"/>
      <c r="AX92" s="551"/>
      <c r="AY92" s="551"/>
      <c r="AZ92" s="551"/>
      <c r="BA92" s="551"/>
      <c r="BB92" s="551"/>
      <c r="BC92" s="551"/>
      <c r="BD92" s="551"/>
      <c r="BE92" s="551"/>
      <c r="BF92" s="551"/>
      <c r="BG92" s="551"/>
      <c r="BH92" s="551"/>
      <c r="BI92" s="551"/>
      <c r="BJ92" s="551"/>
      <c r="BK92" s="551"/>
      <c r="BL92" s="551"/>
      <c r="BM92" s="551"/>
      <c r="BN92" s="551"/>
      <c r="BO92" s="551"/>
      <c r="BP92" s="551"/>
      <c r="BQ92" s="551"/>
      <c r="BR92" s="551"/>
      <c r="BS92" s="551"/>
      <c r="BT92" s="551"/>
      <c r="BU92" s="551"/>
      <c r="BV92" s="551"/>
      <c r="BW92" s="551"/>
      <c r="BX92" s="551"/>
      <c r="BY92" s="551"/>
      <c r="BZ92" s="551"/>
      <c r="CA92" s="551"/>
      <c r="CB92" s="551"/>
      <c r="CC92" s="551"/>
      <c r="CD92" s="551"/>
    </row>
    <row r="93" spans="1:82" s="155" customFormat="1" ht="30" hidden="1">
      <c r="A93" s="410" t="s">
        <v>607</v>
      </c>
      <c r="B93" s="397"/>
      <c r="C93" s="314"/>
      <c r="D93" s="315"/>
      <c r="E93" s="315"/>
      <c r="F93" s="287">
        <f t="shared" si="12"/>
        <v>0</v>
      </c>
      <c r="G93" s="288">
        <f t="shared" si="13"/>
        <v>0</v>
      </c>
      <c r="H93" s="287">
        <f>(M93*Title!BC$19)+(O93*Title!BD$19)+(Q93*Title!BE$19)+(S93*Title!BF$19)+(U93*Title!BG$19)+(W93*Title!BH$19)+(Y93*Title!BI$19)+(AA93*Title!BJ$19)</f>
        <v>0</v>
      </c>
      <c r="I93" s="289"/>
      <c r="J93" s="290"/>
      <c r="K93" s="291"/>
      <c r="L93" s="287">
        <f t="shared" si="14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'Basic data'!$B$1</f>
        <v>СГТ-421і.e</v>
      </c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551"/>
      <c r="AV93" s="551"/>
      <c r="AW93" s="551"/>
      <c r="AX93" s="551"/>
      <c r="AY93" s="551"/>
      <c r="AZ93" s="551"/>
      <c r="BA93" s="551"/>
      <c r="BB93" s="551"/>
      <c r="BC93" s="551"/>
      <c r="BD93" s="551"/>
      <c r="BE93" s="551"/>
      <c r="BF93" s="551"/>
      <c r="BG93" s="551"/>
      <c r="BH93" s="551"/>
      <c r="BI93" s="551"/>
      <c r="BJ93" s="551"/>
      <c r="BK93" s="551"/>
      <c r="BL93" s="551"/>
      <c r="BM93" s="551"/>
      <c r="BN93" s="551"/>
      <c r="BO93" s="551"/>
      <c r="BP93" s="551"/>
      <c r="BQ93" s="551"/>
      <c r="BR93" s="551"/>
      <c r="BS93" s="551"/>
      <c r="BT93" s="551"/>
      <c r="BU93" s="551"/>
      <c r="BV93" s="551"/>
      <c r="BW93" s="551"/>
      <c r="BX93" s="551"/>
      <c r="BY93" s="551"/>
      <c r="BZ93" s="551"/>
      <c r="CA93" s="551"/>
      <c r="CB93" s="551"/>
      <c r="CC93" s="551"/>
      <c r="CD93" s="551"/>
    </row>
    <row r="94" spans="1:82" s="155" customFormat="1" ht="30" hidden="1">
      <c r="A94" s="410" t="s">
        <v>608</v>
      </c>
      <c r="B94" s="397"/>
      <c r="C94" s="314"/>
      <c r="D94" s="315"/>
      <c r="E94" s="315"/>
      <c r="F94" s="287">
        <f t="shared" si="12"/>
        <v>0</v>
      </c>
      <c r="G94" s="288">
        <f t="shared" si="13"/>
        <v>0</v>
      </c>
      <c r="H94" s="287">
        <f>(M94*Title!BC$19)+(O94*Title!BD$19)+(Q94*Title!BE$19)+(S94*Title!BF$19)+(U94*Title!BG$19)+(W94*Title!BH$19)+(Y94*Title!BI$19)+(AA94*Title!BJ$19)</f>
        <v>0</v>
      </c>
      <c r="I94" s="289"/>
      <c r="J94" s="290"/>
      <c r="K94" s="291"/>
      <c r="L94" s="287">
        <f t="shared" si="14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'Basic data'!$B$1</f>
        <v>СГТ-421і.e</v>
      </c>
      <c r="AE94" s="551"/>
      <c r="AF94" s="551"/>
      <c r="AG94" s="551"/>
      <c r="AH94" s="551"/>
      <c r="AI94" s="551"/>
      <c r="AJ94" s="551"/>
      <c r="AK94" s="551"/>
      <c r="AL94" s="551"/>
      <c r="AM94" s="551"/>
      <c r="AN94" s="551"/>
      <c r="AO94" s="551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1"/>
      <c r="BB94" s="551"/>
      <c r="BC94" s="551"/>
      <c r="BD94" s="551"/>
      <c r="BE94" s="551"/>
      <c r="BF94" s="551"/>
      <c r="BG94" s="551"/>
      <c r="BH94" s="551"/>
      <c r="BI94" s="551"/>
      <c r="BJ94" s="551"/>
      <c r="BK94" s="551"/>
      <c r="BL94" s="551"/>
      <c r="BM94" s="551"/>
      <c r="BN94" s="551"/>
      <c r="BO94" s="551"/>
      <c r="BP94" s="551"/>
      <c r="BQ94" s="551"/>
      <c r="BR94" s="551"/>
      <c r="BS94" s="551"/>
      <c r="BT94" s="551"/>
      <c r="BU94" s="551"/>
      <c r="BV94" s="551"/>
      <c r="BW94" s="551"/>
      <c r="BX94" s="551"/>
      <c r="BY94" s="551"/>
      <c r="BZ94" s="551"/>
      <c r="CA94" s="551"/>
      <c r="CB94" s="551"/>
      <c r="CC94" s="551"/>
      <c r="CD94" s="551"/>
    </row>
    <row r="95" spans="1:82" s="155" customFormat="1" ht="30" hidden="1">
      <c r="A95" s="410" t="s">
        <v>609</v>
      </c>
      <c r="B95" s="397"/>
      <c r="C95" s="314"/>
      <c r="D95" s="315"/>
      <c r="E95" s="315"/>
      <c r="F95" s="287">
        <f>N95+P95+R95+T95+V95+X95+Z95+AB95</f>
        <v>0</v>
      </c>
      <c r="G95" s="288">
        <f>F95*30</f>
        <v>0</v>
      </c>
      <c r="H95" s="287">
        <f>(M95*Title!BC$19)+(O95*Title!BD$19)+(Q95*Title!BE$19)+(S95*Title!BF$19)+(U95*Title!BG$19)+(W95*Title!BH$19)+(Y95*Title!BI$19)+(AA95*Title!BJ$19)</f>
        <v>0</v>
      </c>
      <c r="I95" s="289"/>
      <c r="J95" s="290"/>
      <c r="K95" s="291"/>
      <c r="L95" s="287">
        <f>IF(H95=I95+J95+K95,G95-H95,"!ОШИБКА!")</f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'Basic data'!$B$1</f>
        <v>СГТ-421і.e</v>
      </c>
      <c r="AE95" s="551"/>
      <c r="AF95" s="551"/>
      <c r="AG95" s="551"/>
      <c r="AH95" s="551"/>
      <c r="AI95" s="551"/>
      <c r="AJ95" s="551"/>
      <c r="AK95" s="551"/>
      <c r="AL95" s="551"/>
      <c r="AM95" s="551"/>
      <c r="AN95" s="551"/>
      <c r="AO95" s="551"/>
      <c r="AP95" s="551"/>
      <c r="AQ95" s="551"/>
      <c r="AR95" s="551"/>
      <c r="AS95" s="551"/>
      <c r="AT95" s="551"/>
      <c r="AU95" s="551"/>
      <c r="AV95" s="551"/>
      <c r="AW95" s="551"/>
      <c r="AX95" s="551"/>
      <c r="AY95" s="551"/>
      <c r="AZ95" s="551"/>
      <c r="BA95" s="551"/>
      <c r="BB95" s="551"/>
      <c r="BC95" s="551"/>
      <c r="BD95" s="551"/>
      <c r="BE95" s="551"/>
      <c r="BF95" s="551"/>
      <c r="BG95" s="551"/>
      <c r="BH95" s="551"/>
      <c r="BI95" s="551"/>
      <c r="BJ95" s="551"/>
      <c r="BK95" s="551"/>
      <c r="BL95" s="551"/>
      <c r="BM95" s="551"/>
      <c r="BN95" s="551"/>
      <c r="BO95" s="551"/>
      <c r="BP95" s="551"/>
      <c r="BQ95" s="551"/>
      <c r="BR95" s="551"/>
      <c r="BS95" s="551"/>
      <c r="BT95" s="551"/>
      <c r="BU95" s="551"/>
      <c r="BV95" s="551"/>
      <c r="BW95" s="551"/>
      <c r="BX95" s="551"/>
      <c r="BY95" s="551"/>
      <c r="BZ95" s="551"/>
      <c r="CA95" s="551"/>
      <c r="CB95" s="551"/>
      <c r="CC95" s="551"/>
      <c r="CD95" s="551"/>
    </row>
    <row r="96" spans="1:89" s="456" customFormat="1" ht="27.75">
      <c r="A96" s="584" t="s">
        <v>610</v>
      </c>
      <c r="B96" s="467" t="s">
        <v>639</v>
      </c>
      <c r="C96" s="461"/>
      <c r="D96" s="466" t="s">
        <v>231</v>
      </c>
      <c r="E96" s="462"/>
      <c r="F96" s="458">
        <f>N96+P96+R96+T96+V96+X96+Z96+AB96</f>
        <v>6</v>
      </c>
      <c r="G96" s="459">
        <f>F96*30</f>
        <v>180</v>
      </c>
      <c r="H96" s="459">
        <f>(M96*'[1]Титул'!BC$19)+(O96*'[1]Титул'!BD$19)+(Q96*'[1]Титул'!BE$19)+(S96*'[1]Титул'!BF$19)+(U96*'[1]Титул'!BG$19)+(W96*'[1]Титул'!BH$19)+(Y96*'[1]Титул'!BI$19)+(AA96*'[1]Титул'!BJ$19)</f>
        <v>0</v>
      </c>
      <c r="I96" s="459"/>
      <c r="J96" s="459"/>
      <c r="K96" s="459"/>
      <c r="L96" s="459">
        <f>IF(H96=I96+J96+K96,G96-H96,"!ОШИБКА!")</f>
        <v>180</v>
      </c>
      <c r="M96" s="459"/>
      <c r="N96" s="459"/>
      <c r="O96" s="459"/>
      <c r="P96" s="459"/>
      <c r="Q96" s="459"/>
      <c r="R96" s="459"/>
      <c r="S96" s="459"/>
      <c r="T96" s="459"/>
      <c r="U96" s="459"/>
      <c r="V96" s="459">
        <v>6</v>
      </c>
      <c r="W96" s="459"/>
      <c r="X96" s="459"/>
      <c r="Y96" s="459"/>
      <c r="Z96" s="459"/>
      <c r="AA96" s="459"/>
      <c r="AB96" s="459"/>
      <c r="AC96" s="560">
        <v>301</v>
      </c>
      <c r="AD96" s="196" t="str">
        <f>'Basic data'!$B$1</f>
        <v>СГТ-421і.e</v>
      </c>
      <c r="AE96" s="551"/>
      <c r="AF96" s="551"/>
      <c r="AG96" s="551"/>
      <c r="AH96" s="551"/>
      <c r="AI96" s="551"/>
      <c r="AJ96" s="551"/>
      <c r="AK96" s="551"/>
      <c r="AL96" s="551"/>
      <c r="AM96" s="551"/>
      <c r="AN96" s="551"/>
      <c r="AO96" s="551"/>
      <c r="AP96" s="551"/>
      <c r="AQ96" s="551"/>
      <c r="AR96" s="551"/>
      <c r="AS96" s="551"/>
      <c r="AT96" s="551"/>
      <c r="AU96" s="551"/>
      <c r="AV96" s="551"/>
      <c r="AW96" s="551"/>
      <c r="AX96" s="551"/>
      <c r="AY96" s="551"/>
      <c r="AZ96" s="551"/>
      <c r="BA96" s="551"/>
      <c r="BB96" s="551"/>
      <c r="BC96" s="551"/>
      <c r="BD96" s="551"/>
      <c r="BE96" s="551"/>
      <c r="BF96" s="551"/>
      <c r="BG96" s="551"/>
      <c r="BH96" s="551"/>
      <c r="BI96" s="551"/>
      <c r="BJ96" s="551"/>
      <c r="BK96" s="551"/>
      <c r="BL96" s="551"/>
      <c r="BM96" s="551"/>
      <c r="BN96" s="551"/>
      <c r="BO96" s="551"/>
      <c r="BP96" s="551"/>
      <c r="BQ96" s="551"/>
      <c r="BR96" s="551"/>
      <c r="BS96" s="551"/>
      <c r="BT96" s="551"/>
      <c r="BU96" s="551"/>
      <c r="BV96" s="551"/>
      <c r="BW96" s="551"/>
      <c r="BX96" s="551"/>
      <c r="BY96" s="551"/>
      <c r="BZ96" s="551"/>
      <c r="CA96" s="551"/>
      <c r="CB96" s="551"/>
      <c r="CC96" s="551"/>
      <c r="CD96" s="551"/>
      <c r="CE96" s="551"/>
      <c r="CF96" s="551"/>
      <c r="CG96" s="551"/>
      <c r="CH96" s="551"/>
      <c r="CI96" s="551"/>
      <c r="CJ96" s="551"/>
      <c r="CK96" s="551"/>
    </row>
    <row r="97" spans="1:30" s="551" customFormat="1" ht="28.5" thickBot="1">
      <c r="A97" s="585" t="s">
        <v>610</v>
      </c>
      <c r="B97" s="561" t="s">
        <v>640</v>
      </c>
      <c r="C97" s="562"/>
      <c r="D97" s="563" t="s">
        <v>85</v>
      </c>
      <c r="E97" s="564"/>
      <c r="F97" s="565">
        <f>N97+P97+R97+T97+V97+X97+Z97+AB97</f>
        <v>4.5</v>
      </c>
      <c r="G97" s="566">
        <f>F97*30</f>
        <v>135</v>
      </c>
      <c r="H97" s="566">
        <f>(M97*'[1]Титул'!BC$19)+(O97*'[1]Титул'!BD$19)+(Q97*'[1]Титул'!BE$19)+(S97*'[1]Титул'!BF$19)+(U97*'[1]Титул'!BG$19)+(W97*'[1]Титул'!BH$19)+(Y97*'[1]Титул'!BI$19)+(AA97*'[1]Титул'!BJ$19)</f>
        <v>0</v>
      </c>
      <c r="I97" s="566"/>
      <c r="J97" s="566"/>
      <c r="K97" s="566"/>
      <c r="L97" s="566">
        <f>IF(H97=I97+J97+K97,G97-H97,"!ОШИБКА!")</f>
        <v>135</v>
      </c>
      <c r="M97" s="566"/>
      <c r="N97" s="566"/>
      <c r="O97" s="566"/>
      <c r="P97" s="566"/>
      <c r="Q97" s="566"/>
      <c r="R97" s="566"/>
      <c r="S97" s="566"/>
      <c r="T97" s="566"/>
      <c r="U97" s="566"/>
      <c r="V97" s="566"/>
      <c r="W97" s="566"/>
      <c r="X97" s="566"/>
      <c r="Y97" s="566"/>
      <c r="Z97" s="566"/>
      <c r="AA97" s="566"/>
      <c r="AB97" s="566">
        <v>4.5</v>
      </c>
      <c r="AC97" s="567">
        <v>301</v>
      </c>
      <c r="AD97" s="196" t="str">
        <f>'[1]Основні дані'!$B$1</f>
        <v>СГТ-420</v>
      </c>
    </row>
    <row r="98" spans="1:82" s="155" customFormat="1" ht="28.5" thickBot="1">
      <c r="A98" s="270"/>
      <c r="B98" s="468" t="s">
        <v>641</v>
      </c>
      <c r="C98" s="463"/>
      <c r="D98" s="463"/>
      <c r="E98" s="464"/>
      <c r="F98" s="460">
        <f>N98+P98+R98+T98+V98+X98+Z98+AB98</f>
        <v>7.5</v>
      </c>
      <c r="G98" s="460">
        <f>F98*30</f>
        <v>225</v>
      </c>
      <c r="H98" s="460"/>
      <c r="I98" s="460"/>
      <c r="J98" s="460"/>
      <c r="K98" s="460"/>
      <c r="L98" s="460">
        <f>IF(G98-H98=G98-I98-J98-K98,G98-H98,"!ОШИБКА!")</f>
        <v>225</v>
      </c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>
        <f>Title!$AS$36+Title!$AS$38+Title!$AS$40</f>
        <v>7.5</v>
      </c>
      <c r="AC98" s="351">
        <v>301</v>
      </c>
      <c r="AD98" s="196" t="str">
        <f>'Basic data'!$B$1</f>
        <v>СГТ-421і.e</v>
      </c>
      <c r="AE98" s="551"/>
      <c r="AF98" s="551"/>
      <c r="AG98" s="551"/>
      <c r="AH98" s="551"/>
      <c r="AI98" s="551"/>
      <c r="AJ98" s="551"/>
      <c r="AK98" s="551"/>
      <c r="AL98" s="551"/>
      <c r="AM98" s="551"/>
      <c r="AN98" s="551"/>
      <c r="AO98" s="551"/>
      <c r="AP98" s="551"/>
      <c r="AQ98" s="551"/>
      <c r="AR98" s="551"/>
      <c r="AS98" s="551"/>
      <c r="AT98" s="551"/>
      <c r="AU98" s="551"/>
      <c r="AV98" s="551"/>
      <c r="AW98" s="551"/>
      <c r="AX98" s="551"/>
      <c r="AY98" s="551"/>
      <c r="AZ98" s="551"/>
      <c r="BA98" s="551"/>
      <c r="BB98" s="551"/>
      <c r="BC98" s="551"/>
      <c r="BD98" s="551"/>
      <c r="BE98" s="551"/>
      <c r="BF98" s="551"/>
      <c r="BG98" s="551"/>
      <c r="BH98" s="551"/>
      <c r="BI98" s="551"/>
      <c r="BJ98" s="551"/>
      <c r="BK98" s="551"/>
      <c r="BL98" s="551"/>
      <c r="BM98" s="551"/>
      <c r="BN98" s="551"/>
      <c r="BO98" s="551"/>
      <c r="BP98" s="551"/>
      <c r="BQ98" s="551"/>
      <c r="BR98" s="551"/>
      <c r="BS98" s="551"/>
      <c r="BT98" s="551"/>
      <c r="BU98" s="551"/>
      <c r="BV98" s="551"/>
      <c r="BW98" s="551"/>
      <c r="BX98" s="551"/>
      <c r="BY98" s="551"/>
      <c r="BZ98" s="551"/>
      <c r="CA98" s="551"/>
      <c r="CB98" s="551"/>
      <c r="CC98" s="551"/>
      <c r="CD98" s="551"/>
    </row>
    <row r="99" spans="1:82" s="155" customFormat="1" ht="30.75" thickBot="1">
      <c r="A99" s="273">
        <v>2</v>
      </c>
      <c r="B99" s="274" t="s">
        <v>642</v>
      </c>
      <c r="C99" s="412"/>
      <c r="D99" s="412"/>
      <c r="E99" s="412"/>
      <c r="F99" s="297">
        <f aca="true" t="shared" si="15" ref="F99:AB99">F100+F153+F154</f>
        <v>62</v>
      </c>
      <c r="G99" s="297">
        <f t="shared" si="15"/>
        <v>1860</v>
      </c>
      <c r="H99" s="297">
        <f t="shared" si="15"/>
        <v>730</v>
      </c>
      <c r="I99" s="297">
        <f t="shared" si="15"/>
        <v>96</v>
      </c>
      <c r="J99" s="297">
        <f t="shared" si="15"/>
        <v>16</v>
      </c>
      <c r="K99" s="297">
        <f t="shared" si="15"/>
        <v>120</v>
      </c>
      <c r="L99" s="297">
        <f t="shared" si="15"/>
        <v>1130</v>
      </c>
      <c r="M99" s="297">
        <f t="shared" si="15"/>
        <v>0</v>
      </c>
      <c r="N99" s="297">
        <f t="shared" si="15"/>
        <v>0</v>
      </c>
      <c r="O99" s="297">
        <f t="shared" si="15"/>
        <v>0</v>
      </c>
      <c r="P99" s="297">
        <f t="shared" si="15"/>
        <v>0</v>
      </c>
      <c r="Q99" s="297">
        <f t="shared" si="15"/>
        <v>4</v>
      </c>
      <c r="R99" s="297">
        <f t="shared" si="15"/>
        <v>4</v>
      </c>
      <c r="S99" s="297">
        <f t="shared" si="15"/>
        <v>4</v>
      </c>
      <c r="T99" s="297">
        <f t="shared" si="15"/>
        <v>6</v>
      </c>
      <c r="U99" s="297">
        <f t="shared" si="15"/>
        <v>15</v>
      </c>
      <c r="V99" s="297">
        <f t="shared" si="15"/>
        <v>16</v>
      </c>
      <c r="W99" s="297">
        <f t="shared" si="15"/>
        <v>9</v>
      </c>
      <c r="X99" s="297">
        <f t="shared" si="15"/>
        <v>15</v>
      </c>
      <c r="Y99" s="297">
        <f t="shared" si="15"/>
        <v>13</v>
      </c>
      <c r="Z99" s="297">
        <f t="shared" si="15"/>
        <v>15</v>
      </c>
      <c r="AA99" s="297">
        <f t="shared" si="15"/>
        <v>7</v>
      </c>
      <c r="AB99" s="297">
        <f t="shared" si="15"/>
        <v>6</v>
      </c>
      <c r="AC99" s="309"/>
      <c r="AD99" s="196" t="str">
        <f>'Basic data'!$B$1</f>
        <v>СГТ-421і.e</v>
      </c>
      <c r="AE99" s="551"/>
      <c r="AF99" s="551"/>
      <c r="AG99" s="551"/>
      <c r="AH99" s="551"/>
      <c r="AI99" s="551"/>
      <c r="AJ99" s="551"/>
      <c r="AK99" s="551"/>
      <c r="AL99" s="551"/>
      <c r="AM99" s="551"/>
      <c r="AN99" s="551"/>
      <c r="AO99" s="551"/>
      <c r="AP99" s="551"/>
      <c r="AQ99" s="551"/>
      <c r="AR99" s="551"/>
      <c r="AS99" s="551"/>
      <c r="AT99" s="551"/>
      <c r="AU99" s="551"/>
      <c r="AV99" s="551"/>
      <c r="AW99" s="551"/>
      <c r="AX99" s="551"/>
      <c r="AY99" s="551"/>
      <c r="AZ99" s="551"/>
      <c r="BA99" s="551"/>
      <c r="BB99" s="551"/>
      <c r="BC99" s="551"/>
      <c r="BD99" s="551"/>
      <c r="BE99" s="551"/>
      <c r="BF99" s="551"/>
      <c r="BG99" s="551"/>
      <c r="BH99" s="551"/>
      <c r="BI99" s="551"/>
      <c r="BJ99" s="551"/>
      <c r="BK99" s="551"/>
      <c r="BL99" s="551"/>
      <c r="BM99" s="551"/>
      <c r="BN99" s="551"/>
      <c r="BO99" s="551"/>
      <c r="BP99" s="551"/>
      <c r="BQ99" s="551"/>
      <c r="BR99" s="551"/>
      <c r="BS99" s="551"/>
      <c r="BT99" s="551"/>
      <c r="BU99" s="551"/>
      <c r="BV99" s="551"/>
      <c r="BW99" s="551"/>
      <c r="BX99" s="551"/>
      <c r="BY99" s="551"/>
      <c r="BZ99" s="551"/>
      <c r="CA99" s="551"/>
      <c r="CB99" s="551"/>
      <c r="CC99" s="551"/>
      <c r="CD99" s="551"/>
    </row>
    <row r="100" spans="1:82" s="155" customFormat="1" ht="30" customHeight="1">
      <c r="A100" s="445" t="s">
        <v>224</v>
      </c>
      <c r="B100" s="446" t="s">
        <v>643</v>
      </c>
      <c r="C100" s="447"/>
      <c r="D100" s="447"/>
      <c r="E100" s="447"/>
      <c r="F100" s="292">
        <f>F101</f>
        <v>19</v>
      </c>
      <c r="G100" s="292">
        <f aca="true" t="shared" si="16" ref="G100:AB100">G101</f>
        <v>570</v>
      </c>
      <c r="H100" s="292">
        <f t="shared" si="16"/>
        <v>232</v>
      </c>
      <c r="I100" s="292">
        <f t="shared" si="16"/>
        <v>96</v>
      </c>
      <c r="J100" s="292">
        <f t="shared" si="16"/>
        <v>16</v>
      </c>
      <c r="K100" s="292">
        <f t="shared" si="16"/>
        <v>120</v>
      </c>
      <c r="L100" s="292">
        <f t="shared" si="16"/>
        <v>338</v>
      </c>
      <c r="M100" s="292">
        <f t="shared" si="16"/>
        <v>0</v>
      </c>
      <c r="N100" s="292">
        <f t="shared" si="16"/>
        <v>0</v>
      </c>
      <c r="O100" s="292">
        <f t="shared" si="16"/>
        <v>0</v>
      </c>
      <c r="P100" s="292">
        <f t="shared" si="16"/>
        <v>0</v>
      </c>
      <c r="Q100" s="292">
        <f t="shared" si="16"/>
        <v>4</v>
      </c>
      <c r="R100" s="292">
        <f t="shared" si="16"/>
        <v>4</v>
      </c>
      <c r="S100" s="292">
        <f t="shared" si="16"/>
        <v>4</v>
      </c>
      <c r="T100" s="292">
        <f t="shared" si="16"/>
        <v>6</v>
      </c>
      <c r="U100" s="292">
        <f t="shared" si="16"/>
        <v>6</v>
      </c>
      <c r="V100" s="292">
        <f t="shared" si="16"/>
        <v>6</v>
      </c>
      <c r="W100" s="292">
        <f t="shared" si="16"/>
        <v>0</v>
      </c>
      <c r="X100" s="292">
        <f t="shared" si="16"/>
        <v>0</v>
      </c>
      <c r="Y100" s="292">
        <f t="shared" si="16"/>
        <v>2</v>
      </c>
      <c r="Z100" s="292">
        <f t="shared" si="16"/>
        <v>3</v>
      </c>
      <c r="AA100" s="292">
        <f t="shared" si="16"/>
        <v>0</v>
      </c>
      <c r="AB100" s="292">
        <f t="shared" si="16"/>
        <v>0</v>
      </c>
      <c r="AC100" s="448"/>
      <c r="AD100" s="196" t="str">
        <f>'Basic data'!$B$1</f>
        <v>СГТ-421і.e</v>
      </c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1"/>
      <c r="AX100" s="551"/>
      <c r="AY100" s="551"/>
      <c r="AZ100" s="551"/>
      <c r="BA100" s="551"/>
      <c r="BB100" s="551"/>
      <c r="BC100" s="551"/>
      <c r="BD100" s="551"/>
      <c r="BE100" s="551"/>
      <c r="BF100" s="551"/>
      <c r="BG100" s="551"/>
      <c r="BH100" s="551"/>
      <c r="BI100" s="551"/>
      <c r="BJ100" s="551"/>
      <c r="BK100" s="551"/>
      <c r="BL100" s="551"/>
      <c r="BM100" s="551"/>
      <c r="BN100" s="551"/>
      <c r="BO100" s="551"/>
      <c r="BP100" s="551"/>
      <c r="BQ100" s="551"/>
      <c r="BR100" s="551"/>
      <c r="BS100" s="551"/>
      <c r="BT100" s="551"/>
      <c r="BU100" s="551"/>
      <c r="BV100" s="551"/>
      <c r="BW100" s="551"/>
      <c r="BX100" s="551"/>
      <c r="BY100" s="551"/>
      <c r="BZ100" s="551"/>
      <c r="CA100" s="551"/>
      <c r="CB100" s="551"/>
      <c r="CC100" s="551"/>
      <c r="CD100" s="551"/>
    </row>
    <row r="101" spans="1:82" s="155" customFormat="1" ht="53.25" thickBot="1">
      <c r="A101" s="452" t="s">
        <v>225</v>
      </c>
      <c r="B101" s="453" t="s">
        <v>1031</v>
      </c>
      <c r="C101" s="454"/>
      <c r="D101" s="454"/>
      <c r="E101" s="454"/>
      <c r="F101" s="457">
        <f aca="true" t="shared" si="17" ref="F101:AB101">SUM(F102:F113)</f>
        <v>19</v>
      </c>
      <c r="G101" s="457">
        <f t="shared" si="17"/>
        <v>570</v>
      </c>
      <c r="H101" s="457">
        <f t="shared" si="17"/>
        <v>232</v>
      </c>
      <c r="I101" s="457">
        <f t="shared" si="17"/>
        <v>96</v>
      </c>
      <c r="J101" s="457">
        <f t="shared" si="17"/>
        <v>16</v>
      </c>
      <c r="K101" s="457">
        <f t="shared" si="17"/>
        <v>120</v>
      </c>
      <c r="L101" s="457">
        <f t="shared" si="17"/>
        <v>338</v>
      </c>
      <c r="M101" s="457">
        <f t="shared" si="17"/>
        <v>0</v>
      </c>
      <c r="N101" s="457">
        <f t="shared" si="17"/>
        <v>0</v>
      </c>
      <c r="O101" s="457">
        <f t="shared" si="17"/>
        <v>0</v>
      </c>
      <c r="P101" s="457">
        <f t="shared" si="17"/>
        <v>0</v>
      </c>
      <c r="Q101" s="457">
        <f t="shared" si="17"/>
        <v>4</v>
      </c>
      <c r="R101" s="457">
        <f t="shared" si="17"/>
        <v>4</v>
      </c>
      <c r="S101" s="457">
        <f t="shared" si="17"/>
        <v>4</v>
      </c>
      <c r="T101" s="457">
        <f t="shared" si="17"/>
        <v>6</v>
      </c>
      <c r="U101" s="457">
        <f t="shared" si="17"/>
        <v>6</v>
      </c>
      <c r="V101" s="457">
        <f t="shared" si="17"/>
        <v>6</v>
      </c>
      <c r="W101" s="457">
        <f t="shared" si="17"/>
        <v>0</v>
      </c>
      <c r="X101" s="457">
        <f t="shared" si="17"/>
        <v>0</v>
      </c>
      <c r="Y101" s="457">
        <f t="shared" si="17"/>
        <v>2</v>
      </c>
      <c r="Z101" s="457">
        <f t="shared" si="17"/>
        <v>3</v>
      </c>
      <c r="AA101" s="457">
        <f t="shared" si="17"/>
        <v>0</v>
      </c>
      <c r="AB101" s="457">
        <f t="shared" si="17"/>
        <v>0</v>
      </c>
      <c r="AC101" s="455"/>
      <c r="AD101" s="196" t="str">
        <f>'Basic data'!$B$1</f>
        <v>СГТ-421і.e</v>
      </c>
      <c r="AE101" s="551"/>
      <c r="AF101" s="551"/>
      <c r="AG101" s="551"/>
      <c r="AH101" s="551"/>
      <c r="AI101" s="551"/>
      <c r="AJ101" s="551"/>
      <c r="AK101" s="551"/>
      <c r="AL101" s="551"/>
      <c r="AM101" s="551"/>
      <c r="AN101" s="551"/>
      <c r="AO101" s="551"/>
      <c r="AP101" s="551"/>
      <c r="AQ101" s="551"/>
      <c r="AR101" s="551"/>
      <c r="AS101" s="551"/>
      <c r="AT101" s="551"/>
      <c r="AU101" s="551"/>
      <c r="AV101" s="551"/>
      <c r="AW101" s="551"/>
      <c r="AX101" s="551"/>
      <c r="AY101" s="551"/>
      <c r="AZ101" s="551"/>
      <c r="BA101" s="551"/>
      <c r="BB101" s="551"/>
      <c r="BC101" s="551"/>
      <c r="BD101" s="551"/>
      <c r="BE101" s="551"/>
      <c r="BF101" s="551"/>
      <c r="BG101" s="551"/>
      <c r="BH101" s="551"/>
      <c r="BI101" s="551"/>
      <c r="BJ101" s="551"/>
      <c r="BK101" s="551"/>
      <c r="BL101" s="551"/>
      <c r="BM101" s="551"/>
      <c r="BN101" s="551"/>
      <c r="BO101" s="551"/>
      <c r="BP101" s="551"/>
      <c r="BQ101" s="551"/>
      <c r="BR101" s="551"/>
      <c r="BS101" s="551"/>
      <c r="BT101" s="551"/>
      <c r="BU101" s="551"/>
      <c r="BV101" s="551"/>
      <c r="BW101" s="551"/>
      <c r="BX101" s="551"/>
      <c r="BY101" s="551"/>
      <c r="BZ101" s="551"/>
      <c r="CA101" s="551"/>
      <c r="CB101" s="551"/>
      <c r="CC101" s="551"/>
      <c r="CD101" s="551"/>
    </row>
    <row r="102" spans="1:82" s="155" customFormat="1" ht="27">
      <c r="A102" s="410" t="s">
        <v>644</v>
      </c>
      <c r="B102" s="612" t="s">
        <v>1002</v>
      </c>
      <c r="C102" s="616">
        <v>3</v>
      </c>
      <c r="D102" s="616"/>
      <c r="E102" s="600" t="s">
        <v>710</v>
      </c>
      <c r="F102" s="292">
        <f aca="true" t="shared" si="18" ref="F102:F110">N102+P102+R102+T102+V102+X102+Z102+AB102</f>
        <v>4</v>
      </c>
      <c r="G102" s="293">
        <f aca="true" t="shared" si="19" ref="G102:G113">F102*30</f>
        <v>120</v>
      </c>
      <c r="H102" s="292">
        <f>(M102*Title!BC$19)+(O102*Title!BD$19)+(Q102*Title!BE$19)+(S102*Title!BF$19)+(U102*Title!BG$19)+(W102*Title!BH$19)+(Y102*Title!BI$19)+(AA102*Title!BJ$19)</f>
        <v>64</v>
      </c>
      <c r="I102" s="591">
        <v>32</v>
      </c>
      <c r="J102" s="592"/>
      <c r="K102" s="617">
        <v>32</v>
      </c>
      <c r="L102" s="292">
        <f aca="true" t="shared" si="20" ref="L102:L110">IF(H102=I102+J102+K102,G102-H102,"!ОШИБКА!")</f>
        <v>56</v>
      </c>
      <c r="M102" s="591"/>
      <c r="N102" s="592"/>
      <c r="O102" s="592"/>
      <c r="P102" s="592"/>
      <c r="Q102" s="592">
        <v>4</v>
      </c>
      <c r="R102" s="592">
        <v>4</v>
      </c>
      <c r="S102" s="592"/>
      <c r="T102" s="592"/>
      <c r="U102" s="592"/>
      <c r="V102" s="592"/>
      <c r="W102" s="592"/>
      <c r="X102" s="592"/>
      <c r="Y102" s="592"/>
      <c r="Z102" s="592"/>
      <c r="AA102" s="592"/>
      <c r="AB102" s="592"/>
      <c r="AC102" s="449">
        <v>301</v>
      </c>
      <c r="AD102" s="196" t="str">
        <f>'Basic data'!$B$1</f>
        <v>СГТ-421і.e</v>
      </c>
      <c r="AE102" s="551"/>
      <c r="AF102" s="551"/>
      <c r="AG102" s="551"/>
      <c r="AH102" s="551"/>
      <c r="AI102" s="551"/>
      <c r="AJ102" s="551"/>
      <c r="AK102" s="551"/>
      <c r="AL102" s="551"/>
      <c r="AM102" s="551"/>
      <c r="AN102" s="551"/>
      <c r="AO102" s="551"/>
      <c r="AP102" s="551"/>
      <c r="AQ102" s="551"/>
      <c r="AR102" s="551"/>
      <c r="AS102" s="551"/>
      <c r="AT102" s="551"/>
      <c r="AU102" s="551"/>
      <c r="AV102" s="551"/>
      <c r="AW102" s="551"/>
      <c r="AX102" s="551"/>
      <c r="AY102" s="551"/>
      <c r="AZ102" s="551"/>
      <c r="BA102" s="551"/>
      <c r="BB102" s="551"/>
      <c r="BC102" s="551"/>
      <c r="BD102" s="551"/>
      <c r="BE102" s="551"/>
      <c r="BF102" s="551"/>
      <c r="BG102" s="551"/>
      <c r="BH102" s="551"/>
      <c r="BI102" s="551"/>
      <c r="BJ102" s="551"/>
      <c r="BK102" s="551"/>
      <c r="BL102" s="551"/>
      <c r="BM102" s="551"/>
      <c r="BN102" s="551"/>
      <c r="BO102" s="551"/>
      <c r="BP102" s="551"/>
      <c r="BQ102" s="551"/>
      <c r="BR102" s="551"/>
      <c r="BS102" s="551"/>
      <c r="BT102" s="551"/>
      <c r="BU102" s="551"/>
      <c r="BV102" s="551"/>
      <c r="BW102" s="551"/>
      <c r="BX102" s="551"/>
      <c r="BY102" s="551"/>
      <c r="BZ102" s="551"/>
      <c r="CA102" s="551"/>
      <c r="CB102" s="551"/>
      <c r="CC102" s="551"/>
      <c r="CD102" s="551"/>
    </row>
    <row r="103" spans="1:82" s="155" customFormat="1" ht="27">
      <c r="A103" s="410" t="s">
        <v>645</v>
      </c>
      <c r="B103" s="613" t="s">
        <v>1003</v>
      </c>
      <c r="C103" s="601">
        <v>4</v>
      </c>
      <c r="D103" s="601"/>
      <c r="E103" s="601" t="s">
        <v>712</v>
      </c>
      <c r="F103" s="287">
        <f t="shared" si="18"/>
        <v>6</v>
      </c>
      <c r="G103" s="288">
        <f t="shared" si="19"/>
        <v>180</v>
      </c>
      <c r="H103" s="287">
        <f>(M103*Title!BC$19)+(O103*Title!BD$19)+(Q103*Title!BE$19)+(S103*Title!BF$19)+(U103*Title!BG$19)+(W103*Title!BH$19)+(Y103*Title!BI$19)+(AA103*Title!BJ$19)</f>
        <v>64</v>
      </c>
      <c r="I103" s="593">
        <v>8</v>
      </c>
      <c r="J103" s="594">
        <v>16</v>
      </c>
      <c r="K103" s="596">
        <v>40</v>
      </c>
      <c r="L103" s="287">
        <f t="shared" si="20"/>
        <v>116</v>
      </c>
      <c r="M103" s="593"/>
      <c r="N103" s="594"/>
      <c r="O103" s="594"/>
      <c r="P103" s="594"/>
      <c r="Q103" s="594"/>
      <c r="R103" s="594"/>
      <c r="S103" s="594">
        <v>4</v>
      </c>
      <c r="T103" s="594">
        <v>6</v>
      </c>
      <c r="U103" s="594"/>
      <c r="V103" s="594"/>
      <c r="W103" s="594"/>
      <c r="X103" s="594"/>
      <c r="Y103" s="594"/>
      <c r="Z103" s="594"/>
      <c r="AA103" s="594"/>
      <c r="AB103" s="594"/>
      <c r="AC103" s="450" t="s">
        <v>1007</v>
      </c>
      <c r="AD103" s="196" t="str">
        <f>'Basic data'!$B$1</f>
        <v>СГТ-421і.e</v>
      </c>
      <c r="AE103" s="551"/>
      <c r="AF103" s="551"/>
      <c r="AG103" s="551"/>
      <c r="AH103" s="551"/>
      <c r="AI103" s="551"/>
      <c r="AJ103" s="551"/>
      <c r="AK103" s="551"/>
      <c r="AL103" s="551"/>
      <c r="AM103" s="551"/>
      <c r="AN103" s="551"/>
      <c r="AO103" s="551"/>
      <c r="AP103" s="551"/>
      <c r="AQ103" s="551"/>
      <c r="AR103" s="551"/>
      <c r="AS103" s="551"/>
      <c r="AT103" s="551"/>
      <c r="AU103" s="551"/>
      <c r="AV103" s="551"/>
      <c r="AW103" s="551"/>
      <c r="AX103" s="551"/>
      <c r="AY103" s="551"/>
      <c r="AZ103" s="551"/>
      <c r="BA103" s="551"/>
      <c r="BB103" s="551"/>
      <c r="BC103" s="551"/>
      <c r="BD103" s="551"/>
      <c r="BE103" s="551"/>
      <c r="BF103" s="551"/>
      <c r="BG103" s="551"/>
      <c r="BH103" s="551"/>
      <c r="BI103" s="551"/>
      <c r="BJ103" s="551"/>
      <c r="BK103" s="551"/>
      <c r="BL103" s="551"/>
      <c r="BM103" s="551"/>
      <c r="BN103" s="551"/>
      <c r="BO103" s="551"/>
      <c r="BP103" s="551"/>
      <c r="BQ103" s="551"/>
      <c r="BR103" s="551"/>
      <c r="BS103" s="551"/>
      <c r="BT103" s="551"/>
      <c r="BU103" s="551"/>
      <c r="BV103" s="551"/>
      <c r="BW103" s="551"/>
      <c r="BX103" s="551"/>
      <c r="BY103" s="551"/>
      <c r="BZ103" s="551"/>
      <c r="CA103" s="551"/>
      <c r="CB103" s="551"/>
      <c r="CC103" s="551"/>
      <c r="CD103" s="551"/>
    </row>
    <row r="104" spans="1:82" s="155" customFormat="1" ht="27.75" thickBot="1">
      <c r="A104" s="410" t="s">
        <v>646</v>
      </c>
      <c r="B104" s="613" t="s">
        <v>1004</v>
      </c>
      <c r="C104" s="601"/>
      <c r="D104" s="601">
        <v>5</v>
      </c>
      <c r="E104" s="601"/>
      <c r="F104" s="287">
        <f t="shared" si="18"/>
        <v>3</v>
      </c>
      <c r="G104" s="288">
        <f t="shared" si="19"/>
        <v>90</v>
      </c>
      <c r="H104" s="287">
        <f>(M104*Title!BC$19)+(O104*Title!BD$19)+(Q104*Title!BE$19)+(S104*Title!BF$19)+(U104*Title!BG$19)+(W104*Title!BH$19)+(Y104*Title!BI$19)+(AA104*Title!BJ$19)</f>
        <v>36</v>
      </c>
      <c r="I104" s="593">
        <v>20</v>
      </c>
      <c r="J104" s="594"/>
      <c r="K104" s="596">
        <v>16</v>
      </c>
      <c r="L104" s="287">
        <f t="shared" si="20"/>
        <v>54</v>
      </c>
      <c r="M104" s="593"/>
      <c r="N104" s="594"/>
      <c r="O104" s="594"/>
      <c r="P104" s="594"/>
      <c r="Q104" s="594"/>
      <c r="R104" s="594"/>
      <c r="S104" s="594"/>
      <c r="T104" s="594"/>
      <c r="U104" s="594">
        <v>3</v>
      </c>
      <c r="V104" s="594">
        <v>3</v>
      </c>
      <c r="W104" s="594"/>
      <c r="X104" s="594"/>
      <c r="Y104" s="594"/>
      <c r="Z104" s="594"/>
      <c r="AA104" s="594"/>
      <c r="AB104" s="594"/>
      <c r="AC104" s="312">
        <v>301</v>
      </c>
      <c r="AD104" s="196" t="str">
        <f>'Basic data'!$B$1</f>
        <v>СГТ-421і.e</v>
      </c>
      <c r="AE104" s="551"/>
      <c r="AF104" s="551"/>
      <c r="AG104" s="551"/>
      <c r="AH104" s="551"/>
      <c r="AI104" s="551"/>
      <c r="AJ104" s="551"/>
      <c r="AK104" s="551"/>
      <c r="AL104" s="551"/>
      <c r="AM104" s="551"/>
      <c r="AN104" s="551"/>
      <c r="AO104" s="551"/>
      <c r="AP104" s="551"/>
      <c r="AQ104" s="551"/>
      <c r="AR104" s="551"/>
      <c r="AS104" s="551"/>
      <c r="AT104" s="551"/>
      <c r="AU104" s="551"/>
      <c r="AV104" s="551"/>
      <c r="AW104" s="551"/>
      <c r="AX104" s="551"/>
      <c r="AY104" s="551"/>
      <c r="AZ104" s="551"/>
      <c r="BA104" s="551"/>
      <c r="BB104" s="551"/>
      <c r="BC104" s="551"/>
      <c r="BD104" s="551"/>
      <c r="BE104" s="551"/>
      <c r="BF104" s="551"/>
      <c r="BG104" s="551"/>
      <c r="BH104" s="551"/>
      <c r="BI104" s="551"/>
      <c r="BJ104" s="551"/>
      <c r="BK104" s="551"/>
      <c r="BL104" s="551"/>
      <c r="BM104" s="551"/>
      <c r="BN104" s="551"/>
      <c r="BO104" s="551"/>
      <c r="BP104" s="551"/>
      <c r="BQ104" s="551"/>
      <c r="BR104" s="551"/>
      <c r="BS104" s="551"/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</row>
    <row r="105" spans="1:82" s="155" customFormat="1" ht="27.75" thickBot="1">
      <c r="A105" s="410" t="s">
        <v>647</v>
      </c>
      <c r="B105" s="614" t="s">
        <v>1005</v>
      </c>
      <c r="C105" s="602">
        <v>5</v>
      </c>
      <c r="D105" s="602"/>
      <c r="E105" s="600" t="s">
        <v>710</v>
      </c>
      <c r="F105" s="287">
        <f t="shared" si="18"/>
        <v>3</v>
      </c>
      <c r="G105" s="288">
        <f t="shared" si="19"/>
        <v>90</v>
      </c>
      <c r="H105" s="287">
        <f>(M105*Title!BC$19)+(O105*Title!BD$19)+(Q105*Title!BE$19)+(S105*Title!BF$19)+(U105*Title!BG$19)+(W105*Title!BH$19)+(Y105*Title!BI$19)+(AA105*Title!BJ$19)</f>
        <v>36</v>
      </c>
      <c r="I105" s="598">
        <v>20</v>
      </c>
      <c r="J105" s="595"/>
      <c r="K105" s="599">
        <v>16</v>
      </c>
      <c r="L105" s="287">
        <f t="shared" si="20"/>
        <v>54</v>
      </c>
      <c r="M105" s="593"/>
      <c r="N105" s="594"/>
      <c r="O105" s="594"/>
      <c r="P105" s="594"/>
      <c r="Q105" s="594"/>
      <c r="R105" s="594"/>
      <c r="S105" s="594"/>
      <c r="T105" s="594"/>
      <c r="U105" s="594">
        <v>3</v>
      </c>
      <c r="V105" s="594">
        <v>3</v>
      </c>
      <c r="W105" s="594"/>
      <c r="X105" s="594"/>
      <c r="Y105" s="594"/>
      <c r="Z105" s="594"/>
      <c r="AA105" s="594"/>
      <c r="AB105" s="594"/>
      <c r="AC105" s="312">
        <v>301</v>
      </c>
      <c r="AD105" s="196" t="str">
        <f>'Basic data'!$B$1</f>
        <v>СГТ-421і.e</v>
      </c>
      <c r="AE105" s="551"/>
      <c r="AF105" s="551"/>
      <c r="AG105" s="551"/>
      <c r="AH105" s="551"/>
      <c r="AI105" s="551"/>
      <c r="AJ105" s="551"/>
      <c r="AK105" s="551"/>
      <c r="AL105" s="551"/>
      <c r="AM105" s="551"/>
      <c r="AN105" s="551"/>
      <c r="AO105" s="551"/>
      <c r="AP105" s="551"/>
      <c r="AQ105" s="551"/>
      <c r="AR105" s="551"/>
      <c r="AS105" s="551"/>
      <c r="AT105" s="551"/>
      <c r="AU105" s="551"/>
      <c r="AV105" s="551"/>
      <c r="AW105" s="551"/>
      <c r="AX105" s="551"/>
      <c r="AY105" s="551"/>
      <c r="AZ105" s="551"/>
      <c r="BA105" s="551"/>
      <c r="BB105" s="551"/>
      <c r="BC105" s="551"/>
      <c r="BD105" s="551"/>
      <c r="BE105" s="551"/>
      <c r="BF105" s="551"/>
      <c r="BG105" s="551"/>
      <c r="BH105" s="551"/>
      <c r="BI105" s="551"/>
      <c r="BJ105" s="551"/>
      <c r="BK105" s="551"/>
      <c r="BL105" s="551"/>
      <c r="BM105" s="551"/>
      <c r="BN105" s="551"/>
      <c r="BO105" s="551"/>
      <c r="BP105" s="551"/>
      <c r="BQ105" s="551"/>
      <c r="BR105" s="551"/>
      <c r="BS105" s="551"/>
      <c r="BT105" s="551"/>
      <c r="BU105" s="551"/>
      <c r="BV105" s="551"/>
      <c r="BW105" s="551"/>
      <c r="BX105" s="551"/>
      <c r="BY105" s="551"/>
      <c r="BZ105" s="551"/>
      <c r="CA105" s="551"/>
      <c r="CB105" s="551"/>
      <c r="CC105" s="551"/>
      <c r="CD105" s="551"/>
    </row>
    <row r="106" spans="1:82" s="155" customFormat="1" ht="27">
      <c r="A106" s="410" t="s">
        <v>648</v>
      </c>
      <c r="B106" s="615" t="s">
        <v>1006</v>
      </c>
      <c r="C106" s="601"/>
      <c r="D106" s="603" t="s">
        <v>233</v>
      </c>
      <c r="E106" s="600" t="s">
        <v>710</v>
      </c>
      <c r="F106" s="287">
        <f t="shared" si="18"/>
        <v>3</v>
      </c>
      <c r="G106" s="288">
        <f t="shared" si="19"/>
        <v>90</v>
      </c>
      <c r="H106" s="287">
        <f>(M106*Title!BC$19)+(O106*Title!BD$19)+(Q106*Title!BE$19)+(S106*Title!BF$19)+(U106*Title!BG$19)+(W106*Title!BH$19)+(Y106*Title!BI$19)+(AA106*Title!BJ$19)</f>
        <v>32</v>
      </c>
      <c r="I106" s="289">
        <v>16</v>
      </c>
      <c r="J106" s="290"/>
      <c r="K106" s="291">
        <v>16</v>
      </c>
      <c r="L106" s="287">
        <f t="shared" si="20"/>
        <v>58</v>
      </c>
      <c r="M106" s="593"/>
      <c r="N106" s="594"/>
      <c r="O106" s="594"/>
      <c r="P106" s="594"/>
      <c r="Q106" s="594"/>
      <c r="R106" s="594"/>
      <c r="S106" s="594"/>
      <c r="T106" s="594"/>
      <c r="U106" s="594"/>
      <c r="V106" s="594"/>
      <c r="W106" s="594"/>
      <c r="X106" s="594"/>
      <c r="Y106" s="594">
        <v>2</v>
      </c>
      <c r="Z106" s="594">
        <v>3</v>
      </c>
      <c r="AA106" s="594"/>
      <c r="AB106" s="594"/>
      <c r="AC106" s="312">
        <v>301</v>
      </c>
      <c r="AD106" s="196" t="str">
        <f>'Basic data'!$B$1</f>
        <v>СГТ-421і.e</v>
      </c>
      <c r="AE106" s="551"/>
      <c r="AF106" s="551"/>
      <c r="AG106" s="551"/>
      <c r="AH106" s="551"/>
      <c r="AI106" s="551"/>
      <c r="AJ106" s="551"/>
      <c r="AK106" s="551"/>
      <c r="AL106" s="551"/>
      <c r="AM106" s="551"/>
      <c r="AN106" s="551"/>
      <c r="AO106" s="551"/>
      <c r="AP106" s="551"/>
      <c r="AQ106" s="551"/>
      <c r="AR106" s="551"/>
      <c r="AS106" s="551"/>
      <c r="AT106" s="551"/>
      <c r="AU106" s="551"/>
      <c r="AV106" s="551"/>
      <c r="AW106" s="551"/>
      <c r="AX106" s="551"/>
      <c r="AY106" s="551"/>
      <c r="AZ106" s="551"/>
      <c r="BA106" s="551"/>
      <c r="BB106" s="551"/>
      <c r="BC106" s="551"/>
      <c r="BD106" s="551"/>
      <c r="BE106" s="551"/>
      <c r="BF106" s="551"/>
      <c r="BG106" s="551"/>
      <c r="BH106" s="551"/>
      <c r="BI106" s="551"/>
      <c r="BJ106" s="551"/>
      <c r="BK106" s="551"/>
      <c r="BL106" s="551"/>
      <c r="BM106" s="551"/>
      <c r="BN106" s="551"/>
      <c r="BO106" s="551"/>
      <c r="BP106" s="551"/>
      <c r="BQ106" s="551"/>
      <c r="BR106" s="551"/>
      <c r="BS106" s="551"/>
      <c r="BT106" s="551"/>
      <c r="BU106" s="551"/>
      <c r="BV106" s="551"/>
      <c r="BW106" s="551"/>
      <c r="BX106" s="551"/>
      <c r="BY106" s="551"/>
      <c r="BZ106" s="551"/>
      <c r="CA106" s="551"/>
      <c r="CB106" s="551"/>
      <c r="CC106" s="551"/>
      <c r="CD106" s="551"/>
    </row>
    <row r="107" spans="1:82" s="155" customFormat="1" ht="30" hidden="1">
      <c r="A107" s="410" t="s">
        <v>649</v>
      </c>
      <c r="B107" s="569"/>
      <c r="C107" s="395"/>
      <c r="D107" s="314"/>
      <c r="E107" s="314"/>
      <c r="F107" s="287">
        <f t="shared" si="18"/>
        <v>0</v>
      </c>
      <c r="G107" s="288">
        <f t="shared" si="19"/>
        <v>0</v>
      </c>
      <c r="H107" s="287">
        <f>(M107*Title!BC$19)+(O107*Title!BD$19)+(Q107*Title!BE$19)+(S107*Title!BF$19)+(U107*Title!BG$19)+(W107*Title!BH$19)+(Y107*Title!BI$19)+(AA107*Title!BJ$19)</f>
        <v>0</v>
      </c>
      <c r="I107" s="289"/>
      <c r="J107" s="290"/>
      <c r="K107" s="291"/>
      <c r="L107" s="287">
        <f t="shared" si="20"/>
        <v>0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312"/>
      <c r="AD107" s="196" t="str">
        <f>'Basic data'!$B$1</f>
        <v>СГТ-421і.e</v>
      </c>
      <c r="AE107" s="551"/>
      <c r="AF107" s="551"/>
      <c r="AG107" s="551"/>
      <c r="AH107" s="551"/>
      <c r="AI107" s="551"/>
      <c r="AJ107" s="551"/>
      <c r="AK107" s="551"/>
      <c r="AL107" s="551"/>
      <c r="AM107" s="551"/>
      <c r="AN107" s="551"/>
      <c r="AO107" s="551"/>
      <c r="AP107" s="551"/>
      <c r="AQ107" s="551"/>
      <c r="AR107" s="551"/>
      <c r="AS107" s="551"/>
      <c r="AT107" s="551"/>
      <c r="AU107" s="551"/>
      <c r="AV107" s="551"/>
      <c r="AW107" s="551"/>
      <c r="AX107" s="551"/>
      <c r="AY107" s="551"/>
      <c r="AZ107" s="551"/>
      <c r="BA107" s="551"/>
      <c r="BB107" s="551"/>
      <c r="BC107" s="551"/>
      <c r="BD107" s="551"/>
      <c r="BE107" s="551"/>
      <c r="BF107" s="551"/>
      <c r="BG107" s="551"/>
      <c r="BH107" s="551"/>
      <c r="BI107" s="551"/>
      <c r="BJ107" s="551"/>
      <c r="BK107" s="551"/>
      <c r="BL107" s="551"/>
      <c r="BM107" s="551"/>
      <c r="BN107" s="551"/>
      <c r="BO107" s="551"/>
      <c r="BP107" s="551"/>
      <c r="BQ107" s="551"/>
      <c r="BR107" s="551"/>
      <c r="BS107" s="551"/>
      <c r="BT107" s="551"/>
      <c r="BU107" s="551"/>
      <c r="BV107" s="551"/>
      <c r="BW107" s="551"/>
      <c r="BX107" s="551"/>
      <c r="BY107" s="551"/>
      <c r="BZ107" s="551"/>
      <c r="CA107" s="551"/>
      <c r="CB107" s="551"/>
      <c r="CC107" s="551"/>
      <c r="CD107" s="551"/>
    </row>
    <row r="108" spans="1:82" s="155" customFormat="1" ht="30" hidden="1">
      <c r="A108" s="410" t="s">
        <v>650</v>
      </c>
      <c r="B108" s="396"/>
      <c r="C108" s="395"/>
      <c r="D108" s="314"/>
      <c r="E108" s="314"/>
      <c r="F108" s="287">
        <f t="shared" si="18"/>
        <v>0</v>
      </c>
      <c r="G108" s="288">
        <f t="shared" si="19"/>
        <v>0</v>
      </c>
      <c r="H108" s="287">
        <f>(M108*Title!BC$19)+(O108*Title!BD$19)+(Q108*Title!BE$19)+(S108*Title!BF$19)+(U108*Title!BG$19)+(W108*Title!BH$19)+(Y108*Title!BI$19)+(AA108*Title!BJ$19)</f>
        <v>0</v>
      </c>
      <c r="I108" s="289"/>
      <c r="J108" s="290"/>
      <c r="K108" s="291"/>
      <c r="L108" s="287">
        <f t="shared" si="20"/>
        <v>0</v>
      </c>
      <c r="M108" s="289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312"/>
      <c r="AD108" s="196" t="str">
        <f>'Basic data'!$B$1</f>
        <v>СГТ-421і.e</v>
      </c>
      <c r="AE108" s="551"/>
      <c r="AF108" s="551"/>
      <c r="AG108" s="551"/>
      <c r="AH108" s="551"/>
      <c r="AI108" s="551"/>
      <c r="AJ108" s="551"/>
      <c r="AK108" s="551"/>
      <c r="AL108" s="551"/>
      <c r="AM108" s="551"/>
      <c r="AN108" s="551"/>
      <c r="AO108" s="551"/>
      <c r="AP108" s="551"/>
      <c r="AQ108" s="551"/>
      <c r="AR108" s="551"/>
      <c r="AS108" s="551"/>
      <c r="AT108" s="551"/>
      <c r="AU108" s="551"/>
      <c r="AV108" s="551"/>
      <c r="AW108" s="551"/>
      <c r="AX108" s="551"/>
      <c r="AY108" s="551"/>
      <c r="AZ108" s="551"/>
      <c r="BA108" s="551"/>
      <c r="BB108" s="551"/>
      <c r="BC108" s="551"/>
      <c r="BD108" s="551"/>
      <c r="BE108" s="551"/>
      <c r="BF108" s="551"/>
      <c r="BG108" s="551"/>
      <c r="BH108" s="551"/>
      <c r="BI108" s="551"/>
      <c r="BJ108" s="551"/>
      <c r="BK108" s="551"/>
      <c r="BL108" s="551"/>
      <c r="BM108" s="551"/>
      <c r="BN108" s="551"/>
      <c r="BO108" s="551"/>
      <c r="BP108" s="551"/>
      <c r="BQ108" s="551"/>
      <c r="BR108" s="551"/>
      <c r="BS108" s="551"/>
      <c r="BT108" s="551"/>
      <c r="BU108" s="551"/>
      <c r="BV108" s="551"/>
      <c r="BW108" s="551"/>
      <c r="BX108" s="551"/>
      <c r="BY108" s="551"/>
      <c r="BZ108" s="551"/>
      <c r="CA108" s="551"/>
      <c r="CB108" s="551"/>
      <c r="CC108" s="551"/>
      <c r="CD108" s="551"/>
    </row>
    <row r="109" spans="1:82" s="155" customFormat="1" ht="30" hidden="1">
      <c r="A109" s="410" t="s">
        <v>651</v>
      </c>
      <c r="B109" s="397"/>
      <c r="C109" s="395"/>
      <c r="D109" s="315"/>
      <c r="E109" s="314"/>
      <c r="F109" s="287">
        <f t="shared" si="18"/>
        <v>0</v>
      </c>
      <c r="G109" s="288">
        <f t="shared" si="19"/>
        <v>0</v>
      </c>
      <c r="H109" s="287">
        <f>(M109*Title!BC$19)+(O109*Title!BD$19)+(Q109*Title!BE$19)+(S109*Title!BF$19)+(U109*Title!BG$19)+(W109*Title!BH$19)+(Y109*Title!BI$19)+(AA109*Title!BJ$19)</f>
        <v>0</v>
      </c>
      <c r="I109" s="289"/>
      <c r="J109" s="290"/>
      <c r="K109" s="291"/>
      <c r="L109" s="287">
        <f t="shared" si="20"/>
        <v>0</v>
      </c>
      <c r="M109" s="289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312"/>
      <c r="AD109" s="196" t="str">
        <f>'Basic data'!$B$1</f>
        <v>СГТ-421і.e</v>
      </c>
      <c r="AE109" s="551"/>
      <c r="AF109" s="551"/>
      <c r="AG109" s="551"/>
      <c r="AH109" s="551"/>
      <c r="AI109" s="551"/>
      <c r="AJ109" s="551"/>
      <c r="AK109" s="551"/>
      <c r="AL109" s="551"/>
      <c r="AM109" s="551"/>
      <c r="AN109" s="551"/>
      <c r="AO109" s="551"/>
      <c r="AP109" s="551"/>
      <c r="AQ109" s="551"/>
      <c r="AR109" s="551"/>
      <c r="AS109" s="551"/>
      <c r="AT109" s="551"/>
      <c r="AU109" s="551"/>
      <c r="AV109" s="551"/>
      <c r="AW109" s="551"/>
      <c r="AX109" s="551"/>
      <c r="AY109" s="551"/>
      <c r="AZ109" s="551"/>
      <c r="BA109" s="551"/>
      <c r="BB109" s="551"/>
      <c r="BC109" s="551"/>
      <c r="BD109" s="551"/>
      <c r="BE109" s="551"/>
      <c r="BF109" s="551"/>
      <c r="BG109" s="551"/>
      <c r="BH109" s="551"/>
      <c r="BI109" s="551"/>
      <c r="BJ109" s="551"/>
      <c r="BK109" s="551"/>
      <c r="BL109" s="551"/>
      <c r="BM109" s="551"/>
      <c r="BN109" s="551"/>
      <c r="BO109" s="551"/>
      <c r="BP109" s="551"/>
      <c r="BQ109" s="551"/>
      <c r="BR109" s="551"/>
      <c r="BS109" s="551"/>
      <c r="BT109" s="551"/>
      <c r="BU109" s="551"/>
      <c r="BV109" s="551"/>
      <c r="BW109" s="551"/>
      <c r="BX109" s="551"/>
      <c r="BY109" s="551"/>
      <c r="BZ109" s="551"/>
      <c r="CA109" s="551"/>
      <c r="CB109" s="551"/>
      <c r="CC109" s="551"/>
      <c r="CD109" s="551"/>
    </row>
    <row r="110" spans="1:82" s="155" customFormat="1" ht="30" hidden="1">
      <c r="A110" s="410" t="s">
        <v>652</v>
      </c>
      <c r="B110" s="397"/>
      <c r="C110" s="395"/>
      <c r="D110" s="315"/>
      <c r="E110" s="314"/>
      <c r="F110" s="287">
        <f t="shared" si="18"/>
        <v>0</v>
      </c>
      <c r="G110" s="288">
        <f t="shared" si="19"/>
        <v>0</v>
      </c>
      <c r="H110" s="287">
        <f>(M110*Title!BC$19)+(O110*Title!BD$19)+(Q110*Title!BE$19)+(S110*Title!BF$19)+(U110*Title!BG$19)+(W110*Title!BH$19)+(Y110*Title!BI$19)+(AA110*Title!BJ$19)</f>
        <v>0</v>
      </c>
      <c r="I110" s="289"/>
      <c r="J110" s="290"/>
      <c r="K110" s="291"/>
      <c r="L110" s="287">
        <f t="shared" si="20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'Basic data'!$B$1</f>
        <v>СГТ-421і.e</v>
      </c>
      <c r="AE110" s="551"/>
      <c r="AF110" s="551"/>
      <c r="AG110" s="551"/>
      <c r="AH110" s="551"/>
      <c r="AI110" s="551"/>
      <c r="AJ110" s="551"/>
      <c r="AK110" s="551"/>
      <c r="AL110" s="551"/>
      <c r="AM110" s="551"/>
      <c r="AN110" s="551"/>
      <c r="AO110" s="551"/>
      <c r="AP110" s="551"/>
      <c r="AQ110" s="551"/>
      <c r="AR110" s="551"/>
      <c r="AS110" s="551"/>
      <c r="AT110" s="551"/>
      <c r="AU110" s="551"/>
      <c r="AV110" s="551"/>
      <c r="AW110" s="551"/>
      <c r="AX110" s="551"/>
      <c r="AY110" s="551"/>
      <c r="AZ110" s="551"/>
      <c r="BA110" s="551"/>
      <c r="BB110" s="551"/>
      <c r="BC110" s="551"/>
      <c r="BD110" s="551"/>
      <c r="BE110" s="551"/>
      <c r="BF110" s="551"/>
      <c r="BG110" s="551"/>
      <c r="BH110" s="551"/>
      <c r="BI110" s="551"/>
      <c r="BJ110" s="551"/>
      <c r="BK110" s="551"/>
      <c r="BL110" s="551"/>
      <c r="BM110" s="551"/>
      <c r="BN110" s="551"/>
      <c r="BO110" s="551"/>
      <c r="BP110" s="551"/>
      <c r="BQ110" s="551"/>
      <c r="BR110" s="551"/>
      <c r="BS110" s="551"/>
      <c r="BT110" s="551"/>
      <c r="BU110" s="551"/>
      <c r="BV110" s="551"/>
      <c r="BW110" s="551"/>
      <c r="BX110" s="551"/>
      <c r="BY110" s="551"/>
      <c r="BZ110" s="551"/>
      <c r="CA110" s="551"/>
      <c r="CB110" s="551"/>
      <c r="CC110" s="551"/>
      <c r="CD110" s="551"/>
    </row>
    <row r="111" spans="1:82" s="155" customFormat="1" ht="30" hidden="1">
      <c r="A111" s="410" t="s">
        <v>653</v>
      </c>
      <c r="B111" s="397"/>
      <c r="C111" s="395"/>
      <c r="D111" s="315"/>
      <c r="E111" s="314"/>
      <c r="F111" s="287">
        <f>N111+P111+R111+T111+V111+X111+Z111+AB111</f>
        <v>0</v>
      </c>
      <c r="G111" s="288">
        <f t="shared" si="19"/>
        <v>0</v>
      </c>
      <c r="H111" s="287">
        <f>(M111*Title!BC$19)+(O111*Title!BD$19)+(Q111*Title!BE$19)+(S111*Title!BF$19)+(U111*Title!BG$19)+(W111*Title!BH$19)+(Y111*Title!BI$19)+(AA111*Title!BJ$19)</f>
        <v>0</v>
      </c>
      <c r="I111" s="289"/>
      <c r="J111" s="290"/>
      <c r="K111" s="291"/>
      <c r="L111" s="287">
        <f>IF(H111=I111+J111+K111,G111-H111,"!ОШИБКА!")</f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'Basic data'!$B$1</f>
        <v>СГТ-421і.e</v>
      </c>
      <c r="AE111" s="551"/>
      <c r="AF111" s="551"/>
      <c r="AG111" s="551"/>
      <c r="AH111" s="551"/>
      <c r="AI111" s="551"/>
      <c r="AJ111" s="551"/>
      <c r="AK111" s="551"/>
      <c r="AL111" s="551"/>
      <c r="AM111" s="551"/>
      <c r="AN111" s="551"/>
      <c r="AO111" s="551"/>
      <c r="AP111" s="551"/>
      <c r="AQ111" s="551"/>
      <c r="AR111" s="551"/>
      <c r="AS111" s="551"/>
      <c r="AT111" s="551"/>
      <c r="AU111" s="551"/>
      <c r="AV111" s="551"/>
      <c r="AW111" s="551"/>
      <c r="AX111" s="551"/>
      <c r="AY111" s="551"/>
      <c r="AZ111" s="551"/>
      <c r="BA111" s="551"/>
      <c r="BB111" s="551"/>
      <c r="BC111" s="551"/>
      <c r="BD111" s="551"/>
      <c r="BE111" s="551"/>
      <c r="BF111" s="551"/>
      <c r="BG111" s="551"/>
      <c r="BH111" s="551"/>
      <c r="BI111" s="551"/>
      <c r="BJ111" s="551"/>
      <c r="BK111" s="551"/>
      <c r="BL111" s="551"/>
      <c r="BM111" s="551"/>
      <c r="BN111" s="551"/>
      <c r="BO111" s="551"/>
      <c r="BP111" s="551"/>
      <c r="BQ111" s="551"/>
      <c r="BR111" s="551"/>
      <c r="BS111" s="551"/>
      <c r="BT111" s="551"/>
      <c r="BU111" s="551"/>
      <c r="BV111" s="551"/>
      <c r="BW111" s="551"/>
      <c r="BX111" s="551"/>
      <c r="BY111" s="551"/>
      <c r="BZ111" s="551"/>
      <c r="CA111" s="551"/>
      <c r="CB111" s="551"/>
      <c r="CC111" s="551"/>
      <c r="CD111" s="551"/>
    </row>
    <row r="112" spans="1:82" s="155" customFormat="1" ht="30" hidden="1">
      <c r="A112" s="410" t="s">
        <v>654</v>
      </c>
      <c r="B112" s="397"/>
      <c r="C112" s="314"/>
      <c r="D112" s="315"/>
      <c r="E112" s="315"/>
      <c r="F112" s="287">
        <f>N112+P112+R112+T112+V112+X112+Z112+AB112</f>
        <v>0</v>
      </c>
      <c r="G112" s="288">
        <f t="shared" si="19"/>
        <v>0</v>
      </c>
      <c r="H112" s="287">
        <f>(M112*Title!BC$19)+(O112*Title!BD$19)+(Q112*Title!BE$19)+(S112*Title!BF$19)+(U112*Title!BG$19)+(W112*Title!BH$19)+(Y112*Title!BI$19)+(AA112*Title!BJ$19)</f>
        <v>0</v>
      </c>
      <c r="I112" s="289"/>
      <c r="J112" s="290"/>
      <c r="K112" s="291"/>
      <c r="L112" s="287">
        <f>IF(H112=I112+J112+K112,G112-H112,"!ОШИБКА!")</f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'Basic data'!$B$1</f>
        <v>СГТ-421і.e</v>
      </c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1"/>
      <c r="AX112" s="551"/>
      <c r="AY112" s="551"/>
      <c r="AZ112" s="551"/>
      <c r="BA112" s="551"/>
      <c r="BB112" s="551"/>
      <c r="BC112" s="551"/>
      <c r="BD112" s="551"/>
      <c r="BE112" s="551"/>
      <c r="BF112" s="551"/>
      <c r="BG112" s="551"/>
      <c r="BH112" s="551"/>
      <c r="BI112" s="551"/>
      <c r="BJ112" s="551"/>
      <c r="BK112" s="551"/>
      <c r="BL112" s="551"/>
      <c r="BM112" s="551"/>
      <c r="BN112" s="551"/>
      <c r="BO112" s="551"/>
      <c r="BP112" s="551"/>
      <c r="BQ112" s="551"/>
      <c r="BR112" s="551"/>
      <c r="BS112" s="551"/>
      <c r="BT112" s="551"/>
      <c r="BU112" s="551"/>
      <c r="BV112" s="551"/>
      <c r="BW112" s="551"/>
      <c r="BX112" s="551"/>
      <c r="BY112" s="551"/>
      <c r="BZ112" s="551"/>
      <c r="CA112" s="551"/>
      <c r="CB112" s="551"/>
      <c r="CC112" s="551"/>
      <c r="CD112" s="551"/>
    </row>
    <row r="113" spans="1:82" s="155" customFormat="1" ht="30" hidden="1">
      <c r="A113" s="410" t="s">
        <v>655</v>
      </c>
      <c r="B113" s="397"/>
      <c r="C113" s="314"/>
      <c r="D113" s="315"/>
      <c r="E113" s="315"/>
      <c r="F113" s="287">
        <f>N113+P113+R113+T113+V113+X113+Z113+AB113</f>
        <v>0</v>
      </c>
      <c r="G113" s="288">
        <f t="shared" si="19"/>
        <v>0</v>
      </c>
      <c r="H113" s="287">
        <f>(M113*Title!BC$19)+(O113*Title!BD$19)+(Q113*Title!BE$19)+(S113*Title!BF$19)+(U113*Title!BG$19)+(W113*Title!BH$19)+(Y113*Title!BI$19)+(AA113*Title!BJ$19)</f>
        <v>0</v>
      </c>
      <c r="I113" s="289"/>
      <c r="J113" s="290"/>
      <c r="K113" s="291"/>
      <c r="L113" s="287">
        <f>IF(H113=I113+J113+K113,G113-H113,"!ОШИБКА!")</f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'Basic data'!$B$1</f>
        <v>СГТ-421і.e</v>
      </c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551"/>
      <c r="BH113" s="551"/>
      <c r="BI113" s="551"/>
      <c r="BJ113" s="551"/>
      <c r="BK113" s="551"/>
      <c r="BL113" s="551"/>
      <c r="BM113" s="551"/>
      <c r="BN113" s="551"/>
      <c r="BO113" s="551"/>
      <c r="BP113" s="551"/>
      <c r="BQ113" s="551"/>
      <c r="BR113" s="551"/>
      <c r="BS113" s="551"/>
      <c r="BT113" s="551"/>
      <c r="BU113" s="551"/>
      <c r="BV113" s="551"/>
      <c r="BW113" s="551"/>
      <c r="BX113" s="551"/>
      <c r="BY113" s="551"/>
      <c r="BZ113" s="551"/>
      <c r="CA113" s="551"/>
      <c r="CB113" s="551"/>
      <c r="CC113" s="551"/>
      <c r="CD113" s="551"/>
    </row>
    <row r="114" spans="1:82" s="155" customFormat="1" ht="53.25" thickBot="1">
      <c r="A114" s="452" t="s">
        <v>226</v>
      </c>
      <c r="B114" s="453" t="s">
        <v>1032</v>
      </c>
      <c r="C114" s="454"/>
      <c r="D114" s="454"/>
      <c r="E114" s="454"/>
      <c r="F114" s="465">
        <f>IF(SUM(F115:F126)=F$101,F$101,"ОШИБКА")</f>
        <v>19</v>
      </c>
      <c r="G114" s="465">
        <f>IF(SUM(G115:G126)=G$101,G$101,"ОШИБКА")</f>
        <v>570</v>
      </c>
      <c r="H114" s="457">
        <f aca="true" t="shared" si="21" ref="H114:AB114">SUM(H115:H126)</f>
        <v>232</v>
      </c>
      <c r="I114" s="457">
        <f t="shared" si="21"/>
        <v>96</v>
      </c>
      <c r="J114" s="457">
        <f t="shared" si="21"/>
        <v>16</v>
      </c>
      <c r="K114" s="457">
        <f t="shared" si="21"/>
        <v>120</v>
      </c>
      <c r="L114" s="457">
        <f t="shared" si="21"/>
        <v>338</v>
      </c>
      <c r="M114" s="457">
        <f t="shared" si="21"/>
        <v>0</v>
      </c>
      <c r="N114" s="457">
        <f t="shared" si="21"/>
        <v>0</v>
      </c>
      <c r="O114" s="457">
        <f t="shared" si="21"/>
        <v>0</v>
      </c>
      <c r="P114" s="457">
        <f t="shared" si="21"/>
        <v>0</v>
      </c>
      <c r="Q114" s="457">
        <f t="shared" si="21"/>
        <v>4</v>
      </c>
      <c r="R114" s="457">
        <f t="shared" si="21"/>
        <v>4</v>
      </c>
      <c r="S114" s="457">
        <f t="shared" si="21"/>
        <v>4</v>
      </c>
      <c r="T114" s="457">
        <f t="shared" si="21"/>
        <v>6</v>
      </c>
      <c r="U114" s="457">
        <f t="shared" si="21"/>
        <v>6</v>
      </c>
      <c r="V114" s="457">
        <f t="shared" si="21"/>
        <v>6</v>
      </c>
      <c r="W114" s="457">
        <f t="shared" si="21"/>
        <v>0</v>
      </c>
      <c r="X114" s="457">
        <f t="shared" si="21"/>
        <v>0</v>
      </c>
      <c r="Y114" s="457">
        <f t="shared" si="21"/>
        <v>2</v>
      </c>
      <c r="Z114" s="457">
        <f t="shared" si="21"/>
        <v>3</v>
      </c>
      <c r="AA114" s="457">
        <f t="shared" si="21"/>
        <v>0</v>
      </c>
      <c r="AB114" s="457">
        <f t="shared" si="21"/>
        <v>0</v>
      </c>
      <c r="AC114" s="455"/>
      <c r="AD114" s="196" t="str">
        <f>'Basic data'!$B$1</f>
        <v>СГТ-421і.e</v>
      </c>
      <c r="AE114" s="551"/>
      <c r="AF114" s="551"/>
      <c r="AG114" s="551"/>
      <c r="AH114" s="551"/>
      <c r="AI114" s="551"/>
      <c r="AJ114" s="551"/>
      <c r="AK114" s="551"/>
      <c r="AL114" s="551"/>
      <c r="AM114" s="551"/>
      <c r="AN114" s="551"/>
      <c r="AO114" s="551"/>
      <c r="AP114" s="551"/>
      <c r="AQ114" s="551"/>
      <c r="AR114" s="551"/>
      <c r="AS114" s="551"/>
      <c r="AT114" s="551"/>
      <c r="AU114" s="551"/>
      <c r="AV114" s="551"/>
      <c r="AW114" s="551"/>
      <c r="AX114" s="551"/>
      <c r="AY114" s="551"/>
      <c r="AZ114" s="551"/>
      <c r="BA114" s="551"/>
      <c r="BB114" s="551"/>
      <c r="BC114" s="551"/>
      <c r="BD114" s="551"/>
      <c r="BE114" s="551"/>
      <c r="BF114" s="551"/>
      <c r="BG114" s="551"/>
      <c r="BH114" s="551"/>
      <c r="BI114" s="551"/>
      <c r="BJ114" s="551"/>
      <c r="BK114" s="551"/>
      <c r="BL114" s="551"/>
      <c r="BM114" s="551"/>
      <c r="BN114" s="551"/>
      <c r="BO114" s="551"/>
      <c r="BP114" s="551"/>
      <c r="BQ114" s="551"/>
      <c r="BR114" s="551"/>
      <c r="BS114" s="551"/>
      <c r="BT114" s="551"/>
      <c r="BU114" s="551"/>
      <c r="BV114" s="551"/>
      <c r="BW114" s="551"/>
      <c r="BX114" s="551"/>
      <c r="BY114" s="551"/>
      <c r="BZ114" s="551"/>
      <c r="CA114" s="551"/>
      <c r="CB114" s="551"/>
      <c r="CC114" s="551"/>
      <c r="CD114" s="551"/>
    </row>
    <row r="115" spans="1:82" s="155" customFormat="1" ht="27">
      <c r="A115" s="410" t="s">
        <v>656</v>
      </c>
      <c r="B115" s="613" t="s">
        <v>1008</v>
      </c>
      <c r="C115" s="616">
        <v>3</v>
      </c>
      <c r="D115" s="616"/>
      <c r="E115" s="600" t="s">
        <v>710</v>
      </c>
      <c r="F115" s="292">
        <f aca="true" t="shared" si="22" ref="F115:F126">N115+P115+R115+T115+V115+X115+Z115+AB115</f>
        <v>4</v>
      </c>
      <c r="G115" s="293">
        <f aca="true" t="shared" si="23" ref="G115:G126">F115*30</f>
        <v>120</v>
      </c>
      <c r="H115" s="292">
        <f>(M115*Title!BC$19)+(O115*Title!BD$19)+(Q115*Title!BE$19)+(S115*Title!BF$19)+(U115*Title!BG$19)+(W115*Title!BH$19)+(Y115*Title!BI$19)+(AA115*Title!BJ$19)</f>
        <v>64</v>
      </c>
      <c r="I115" s="591">
        <v>32</v>
      </c>
      <c r="J115" s="592"/>
      <c r="K115" s="617">
        <v>32</v>
      </c>
      <c r="L115" s="292">
        <f aca="true" t="shared" si="24" ref="L115:L126">IF(H115=I115+J115+K115,G115-H115,"!ОШИБКА!")</f>
        <v>56</v>
      </c>
      <c r="M115" s="591"/>
      <c r="N115" s="592"/>
      <c r="O115" s="592"/>
      <c r="P115" s="592"/>
      <c r="Q115" s="592">
        <v>4</v>
      </c>
      <c r="R115" s="592">
        <v>4</v>
      </c>
      <c r="S115" s="592"/>
      <c r="T115" s="592"/>
      <c r="U115" s="592"/>
      <c r="V115" s="592"/>
      <c r="W115" s="592"/>
      <c r="X115" s="592"/>
      <c r="Y115" s="592"/>
      <c r="Z115" s="592"/>
      <c r="AA115" s="592"/>
      <c r="AB115" s="592"/>
      <c r="AC115" s="449">
        <v>301</v>
      </c>
      <c r="AD115" s="196" t="str">
        <f>'Basic data'!$B$1</f>
        <v>СГТ-421і.e</v>
      </c>
      <c r="AE115" s="551"/>
      <c r="AF115" s="551"/>
      <c r="AG115" s="551"/>
      <c r="AH115" s="551"/>
      <c r="AI115" s="551"/>
      <c r="AJ115" s="551"/>
      <c r="AK115" s="551"/>
      <c r="AL115" s="551"/>
      <c r="AM115" s="551"/>
      <c r="AN115" s="551"/>
      <c r="AO115" s="551"/>
      <c r="AP115" s="551"/>
      <c r="AQ115" s="551"/>
      <c r="AR115" s="551"/>
      <c r="AS115" s="551"/>
      <c r="AT115" s="551"/>
      <c r="AU115" s="551"/>
      <c r="AV115" s="551"/>
      <c r="AW115" s="551"/>
      <c r="AX115" s="551"/>
      <c r="AY115" s="551"/>
      <c r="AZ115" s="551"/>
      <c r="BA115" s="551"/>
      <c r="BB115" s="551"/>
      <c r="BC115" s="551"/>
      <c r="BD115" s="551"/>
      <c r="BE115" s="551"/>
      <c r="BF115" s="551"/>
      <c r="BG115" s="551"/>
      <c r="BH115" s="551"/>
      <c r="BI115" s="551"/>
      <c r="BJ115" s="551"/>
      <c r="BK115" s="551"/>
      <c r="BL115" s="551"/>
      <c r="BM115" s="551"/>
      <c r="BN115" s="551"/>
      <c r="BO115" s="551"/>
      <c r="BP115" s="551"/>
      <c r="BQ115" s="551"/>
      <c r="BR115" s="551"/>
      <c r="BS115" s="551"/>
      <c r="BT115" s="551"/>
      <c r="BU115" s="551"/>
      <c r="BV115" s="551"/>
      <c r="BW115" s="551"/>
      <c r="BX115" s="551"/>
      <c r="BY115" s="551"/>
      <c r="BZ115" s="551"/>
      <c r="CA115" s="551"/>
      <c r="CB115" s="551"/>
      <c r="CC115" s="551"/>
      <c r="CD115" s="551"/>
    </row>
    <row r="116" spans="1:82" s="155" customFormat="1" ht="27">
      <c r="A116" s="410" t="s">
        <v>657</v>
      </c>
      <c r="B116" s="618" t="s">
        <v>1009</v>
      </c>
      <c r="C116" s="601">
        <v>4</v>
      </c>
      <c r="D116" s="601"/>
      <c r="E116" s="601" t="s">
        <v>712</v>
      </c>
      <c r="F116" s="287">
        <f t="shared" si="22"/>
        <v>6</v>
      </c>
      <c r="G116" s="288">
        <f t="shared" si="23"/>
        <v>180</v>
      </c>
      <c r="H116" s="287">
        <f>(M116*Title!BC$19)+(O116*Title!BD$19)+(Q116*Title!BE$19)+(S116*Title!BF$19)+(U116*Title!BG$19)+(W116*Title!BH$19)+(Y116*Title!BI$19)+(AA116*Title!BJ$19)</f>
        <v>64</v>
      </c>
      <c r="I116" s="593">
        <v>8</v>
      </c>
      <c r="J116" s="594">
        <v>16</v>
      </c>
      <c r="K116" s="596">
        <v>40</v>
      </c>
      <c r="L116" s="287">
        <f t="shared" si="24"/>
        <v>116</v>
      </c>
      <c r="M116" s="593"/>
      <c r="N116" s="594"/>
      <c r="O116" s="594"/>
      <c r="P116" s="594"/>
      <c r="Q116" s="594"/>
      <c r="R116" s="594"/>
      <c r="S116" s="594">
        <v>4</v>
      </c>
      <c r="T116" s="594">
        <v>6</v>
      </c>
      <c r="U116" s="594"/>
      <c r="V116" s="594"/>
      <c r="W116" s="594"/>
      <c r="X116" s="594"/>
      <c r="Y116" s="594"/>
      <c r="Z116" s="594"/>
      <c r="AA116" s="594"/>
      <c r="AB116" s="594"/>
      <c r="AC116" s="450" t="s">
        <v>1007</v>
      </c>
      <c r="AD116" s="196" t="str">
        <f>'Basic data'!$B$1</f>
        <v>СГТ-421і.e</v>
      </c>
      <c r="AE116" s="551"/>
      <c r="AF116" s="551"/>
      <c r="AG116" s="551"/>
      <c r="AH116" s="551"/>
      <c r="AI116" s="551"/>
      <c r="AJ116" s="551"/>
      <c r="AK116" s="551"/>
      <c r="AL116" s="551"/>
      <c r="AM116" s="551"/>
      <c r="AN116" s="551"/>
      <c r="AO116" s="551"/>
      <c r="AP116" s="551"/>
      <c r="AQ116" s="551"/>
      <c r="AR116" s="551"/>
      <c r="AS116" s="551"/>
      <c r="AT116" s="551"/>
      <c r="AU116" s="551"/>
      <c r="AV116" s="551"/>
      <c r="AW116" s="551"/>
      <c r="AX116" s="551"/>
      <c r="AY116" s="551"/>
      <c r="AZ116" s="551"/>
      <c r="BA116" s="551"/>
      <c r="BB116" s="551"/>
      <c r="BC116" s="551"/>
      <c r="BD116" s="551"/>
      <c r="BE116" s="551"/>
      <c r="BF116" s="551"/>
      <c r="BG116" s="551"/>
      <c r="BH116" s="551"/>
      <c r="BI116" s="551"/>
      <c r="BJ116" s="551"/>
      <c r="BK116" s="551"/>
      <c r="BL116" s="551"/>
      <c r="BM116" s="551"/>
      <c r="BN116" s="551"/>
      <c r="BO116" s="551"/>
      <c r="BP116" s="551"/>
      <c r="BQ116" s="551"/>
      <c r="BR116" s="551"/>
      <c r="BS116" s="551"/>
      <c r="BT116" s="551"/>
      <c r="BU116" s="551"/>
      <c r="BV116" s="551"/>
      <c r="BW116" s="551"/>
      <c r="BX116" s="551"/>
      <c r="BY116" s="551"/>
      <c r="BZ116" s="551"/>
      <c r="CA116" s="551"/>
      <c r="CB116" s="551"/>
      <c r="CC116" s="551"/>
      <c r="CD116" s="551"/>
    </row>
    <row r="117" spans="1:82" s="155" customFormat="1" ht="27.75" thickBot="1">
      <c r="A117" s="410" t="s">
        <v>658</v>
      </c>
      <c r="B117" s="614" t="s">
        <v>1010</v>
      </c>
      <c r="C117" s="601"/>
      <c r="D117" s="601">
        <v>5</v>
      </c>
      <c r="E117" s="601"/>
      <c r="F117" s="287">
        <f t="shared" si="22"/>
        <v>3</v>
      </c>
      <c r="G117" s="288">
        <f t="shared" si="23"/>
        <v>90</v>
      </c>
      <c r="H117" s="287">
        <f>(M117*Title!BC$19)+(O117*Title!BD$19)+(Q117*Title!BE$19)+(S117*Title!BF$19)+(U117*Title!BG$19)+(W117*Title!BH$19)+(Y117*Title!BI$19)+(AA117*Title!BJ$19)</f>
        <v>36</v>
      </c>
      <c r="I117" s="593">
        <v>20</v>
      </c>
      <c r="J117" s="594"/>
      <c r="K117" s="596">
        <v>16</v>
      </c>
      <c r="L117" s="287">
        <f t="shared" si="24"/>
        <v>54</v>
      </c>
      <c r="M117" s="593"/>
      <c r="N117" s="594"/>
      <c r="O117" s="594"/>
      <c r="P117" s="594"/>
      <c r="Q117" s="594"/>
      <c r="R117" s="594"/>
      <c r="S117" s="594"/>
      <c r="T117" s="594"/>
      <c r="U117" s="594">
        <v>3</v>
      </c>
      <c r="V117" s="594">
        <v>3</v>
      </c>
      <c r="W117" s="594"/>
      <c r="X117" s="594"/>
      <c r="Y117" s="594"/>
      <c r="Z117" s="594"/>
      <c r="AA117" s="594"/>
      <c r="AB117" s="594"/>
      <c r="AC117" s="312">
        <v>301</v>
      </c>
      <c r="AD117" s="196" t="str">
        <f>'Basic data'!$B$1</f>
        <v>СГТ-421і.e</v>
      </c>
      <c r="AE117" s="551"/>
      <c r="AF117" s="551"/>
      <c r="AG117" s="551"/>
      <c r="AH117" s="551"/>
      <c r="AI117" s="551"/>
      <c r="AJ117" s="551"/>
      <c r="AK117" s="551"/>
      <c r="AL117" s="551"/>
      <c r="AM117" s="551"/>
      <c r="AN117" s="551"/>
      <c r="AO117" s="551"/>
      <c r="AP117" s="551"/>
      <c r="AQ117" s="551"/>
      <c r="AR117" s="551"/>
      <c r="AS117" s="551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1"/>
      <c r="BD117" s="551"/>
      <c r="BE117" s="551"/>
      <c r="BF117" s="551"/>
      <c r="BG117" s="551"/>
      <c r="BH117" s="551"/>
      <c r="BI117" s="551"/>
      <c r="BJ117" s="551"/>
      <c r="BK117" s="551"/>
      <c r="BL117" s="551"/>
      <c r="BM117" s="551"/>
      <c r="BN117" s="551"/>
      <c r="BO117" s="551"/>
      <c r="BP117" s="551"/>
      <c r="BQ117" s="551"/>
      <c r="BR117" s="551"/>
      <c r="BS117" s="551"/>
      <c r="BT117" s="551"/>
      <c r="BU117" s="551"/>
      <c r="BV117" s="551"/>
      <c r="BW117" s="551"/>
      <c r="BX117" s="551"/>
      <c r="BY117" s="551"/>
      <c r="BZ117" s="551"/>
      <c r="CA117" s="551"/>
      <c r="CB117" s="551"/>
      <c r="CC117" s="551"/>
      <c r="CD117" s="551"/>
    </row>
    <row r="118" spans="1:82" s="155" customFormat="1" ht="27.75" thickBot="1">
      <c r="A118" s="410" t="s">
        <v>659</v>
      </c>
      <c r="B118" s="615" t="s">
        <v>1011</v>
      </c>
      <c r="C118" s="602">
        <v>5</v>
      </c>
      <c r="D118" s="602"/>
      <c r="E118" s="600" t="s">
        <v>710</v>
      </c>
      <c r="F118" s="287">
        <f t="shared" si="22"/>
        <v>3</v>
      </c>
      <c r="G118" s="288">
        <f t="shared" si="23"/>
        <v>90</v>
      </c>
      <c r="H118" s="287">
        <f>(M118*Title!BC$19)+(O118*Title!BD$19)+(Q118*Title!BE$19)+(S118*Title!BF$19)+(U118*Title!BG$19)+(W118*Title!BH$19)+(Y118*Title!BI$19)+(AA118*Title!BJ$19)</f>
        <v>36</v>
      </c>
      <c r="I118" s="598">
        <v>20</v>
      </c>
      <c r="J118" s="595"/>
      <c r="K118" s="599">
        <v>16</v>
      </c>
      <c r="L118" s="287">
        <f t="shared" si="24"/>
        <v>54</v>
      </c>
      <c r="M118" s="593"/>
      <c r="N118" s="594"/>
      <c r="O118" s="594"/>
      <c r="P118" s="594"/>
      <c r="Q118" s="594"/>
      <c r="R118" s="594"/>
      <c r="S118" s="594"/>
      <c r="T118" s="594"/>
      <c r="U118" s="594">
        <v>3</v>
      </c>
      <c r="V118" s="594">
        <v>3</v>
      </c>
      <c r="W118" s="594"/>
      <c r="X118" s="594"/>
      <c r="Y118" s="594"/>
      <c r="Z118" s="594"/>
      <c r="AA118" s="594"/>
      <c r="AB118" s="594"/>
      <c r="AC118" s="312">
        <v>301</v>
      </c>
      <c r="AD118" s="196" t="str">
        <f>'Basic data'!$B$1</f>
        <v>СГТ-421і.e</v>
      </c>
      <c r="AE118" s="551"/>
      <c r="AF118" s="551"/>
      <c r="AG118" s="551"/>
      <c r="AH118" s="551"/>
      <c r="AI118" s="551"/>
      <c r="AJ118" s="551"/>
      <c r="AK118" s="551"/>
      <c r="AL118" s="551"/>
      <c r="AM118" s="551"/>
      <c r="AN118" s="551"/>
      <c r="AO118" s="551"/>
      <c r="AP118" s="551"/>
      <c r="AQ118" s="551"/>
      <c r="AR118" s="551"/>
      <c r="AS118" s="551"/>
      <c r="AT118" s="551"/>
      <c r="AU118" s="551"/>
      <c r="AV118" s="551"/>
      <c r="AW118" s="551"/>
      <c r="AX118" s="551"/>
      <c r="AY118" s="551"/>
      <c r="AZ118" s="551"/>
      <c r="BA118" s="551"/>
      <c r="BB118" s="551"/>
      <c r="BC118" s="551"/>
      <c r="BD118" s="551"/>
      <c r="BE118" s="551"/>
      <c r="BF118" s="551"/>
      <c r="BG118" s="551"/>
      <c r="BH118" s="551"/>
      <c r="BI118" s="551"/>
      <c r="BJ118" s="551"/>
      <c r="BK118" s="551"/>
      <c r="BL118" s="551"/>
      <c r="BM118" s="551"/>
      <c r="BN118" s="551"/>
      <c r="BO118" s="551"/>
      <c r="BP118" s="551"/>
      <c r="BQ118" s="551"/>
      <c r="BR118" s="551"/>
      <c r="BS118" s="551"/>
      <c r="BT118" s="551"/>
      <c r="BU118" s="551"/>
      <c r="BV118" s="551"/>
      <c r="BW118" s="551"/>
      <c r="BX118" s="551"/>
      <c r="BY118" s="551"/>
      <c r="BZ118" s="551"/>
      <c r="CA118" s="551"/>
      <c r="CB118" s="551"/>
      <c r="CC118" s="551"/>
      <c r="CD118" s="551"/>
    </row>
    <row r="119" spans="1:82" s="155" customFormat="1" ht="27.75" thickBot="1">
      <c r="A119" s="410" t="s">
        <v>660</v>
      </c>
      <c r="B119" s="615" t="s">
        <v>1012</v>
      </c>
      <c r="C119" s="601"/>
      <c r="D119" s="603" t="s">
        <v>233</v>
      </c>
      <c r="E119" s="600" t="s">
        <v>710</v>
      </c>
      <c r="F119" s="287">
        <f t="shared" si="22"/>
        <v>3</v>
      </c>
      <c r="G119" s="288">
        <f t="shared" si="23"/>
        <v>90</v>
      </c>
      <c r="H119" s="287">
        <f>(M119*Title!BC$19)+(O119*Title!BD$19)+(Q119*Title!BE$19)+(S119*Title!BF$19)+(U119*Title!BG$19)+(W119*Title!BH$19)+(Y119*Title!BI$19)+(AA119*Title!BJ$19)</f>
        <v>32</v>
      </c>
      <c r="I119" s="289">
        <v>16</v>
      </c>
      <c r="J119" s="290"/>
      <c r="K119" s="291">
        <v>16</v>
      </c>
      <c r="L119" s="287">
        <f t="shared" si="24"/>
        <v>58</v>
      </c>
      <c r="M119" s="593"/>
      <c r="N119" s="594"/>
      <c r="O119" s="594"/>
      <c r="P119" s="594"/>
      <c r="Q119" s="594"/>
      <c r="R119" s="594"/>
      <c r="S119" s="594"/>
      <c r="T119" s="594"/>
      <c r="U119" s="594"/>
      <c r="V119" s="594"/>
      <c r="W119" s="594"/>
      <c r="X119" s="594"/>
      <c r="Y119" s="594">
        <v>2</v>
      </c>
      <c r="Z119" s="594">
        <v>3</v>
      </c>
      <c r="AA119" s="594"/>
      <c r="AB119" s="594"/>
      <c r="AC119" s="312">
        <v>301</v>
      </c>
      <c r="AD119" s="196" t="str">
        <f>'Basic data'!$B$1</f>
        <v>СГТ-421і.e</v>
      </c>
      <c r="AE119" s="551"/>
      <c r="AF119" s="551"/>
      <c r="AG119" s="551"/>
      <c r="AH119" s="551"/>
      <c r="AI119" s="551"/>
      <c r="AJ119" s="551"/>
      <c r="AK119" s="551"/>
      <c r="AL119" s="551"/>
      <c r="AM119" s="551"/>
      <c r="AN119" s="551"/>
      <c r="AO119" s="551"/>
      <c r="AP119" s="551"/>
      <c r="AQ119" s="551"/>
      <c r="AR119" s="551"/>
      <c r="AS119" s="551"/>
      <c r="AT119" s="551"/>
      <c r="AU119" s="551"/>
      <c r="AV119" s="551"/>
      <c r="AW119" s="551"/>
      <c r="AX119" s="551"/>
      <c r="AY119" s="551"/>
      <c r="AZ119" s="551"/>
      <c r="BA119" s="551"/>
      <c r="BB119" s="551"/>
      <c r="BC119" s="551"/>
      <c r="BD119" s="551"/>
      <c r="BE119" s="551"/>
      <c r="BF119" s="551"/>
      <c r="BG119" s="551"/>
      <c r="BH119" s="551"/>
      <c r="BI119" s="551"/>
      <c r="BJ119" s="551"/>
      <c r="BK119" s="551"/>
      <c r="BL119" s="551"/>
      <c r="BM119" s="551"/>
      <c r="BN119" s="551"/>
      <c r="BO119" s="551"/>
      <c r="BP119" s="551"/>
      <c r="BQ119" s="551"/>
      <c r="BR119" s="551"/>
      <c r="BS119" s="551"/>
      <c r="BT119" s="551"/>
      <c r="BU119" s="551"/>
      <c r="BV119" s="551"/>
      <c r="BW119" s="551"/>
      <c r="BX119" s="551"/>
      <c r="BY119" s="551"/>
      <c r="BZ119" s="551"/>
      <c r="CA119" s="551"/>
      <c r="CB119" s="551"/>
      <c r="CC119" s="551"/>
      <c r="CD119" s="551"/>
    </row>
    <row r="120" spans="1:82" s="155" customFormat="1" ht="30" hidden="1">
      <c r="A120" s="410" t="s">
        <v>661</v>
      </c>
      <c r="B120" s="569"/>
      <c r="C120" s="395"/>
      <c r="D120" s="314"/>
      <c r="E120" s="314"/>
      <c r="F120" s="287">
        <f t="shared" si="22"/>
        <v>0</v>
      </c>
      <c r="G120" s="288">
        <f t="shared" si="23"/>
        <v>0</v>
      </c>
      <c r="H120" s="287">
        <f>(M120*Title!BC$19)+(O120*Title!BD$19)+(Q120*Title!BE$19)+(S120*Title!BF$19)+(U120*Title!BG$19)+(W120*Title!BH$19)+(Y120*Title!BI$19)+(AA120*Title!BJ$19)</f>
        <v>0</v>
      </c>
      <c r="I120" s="289"/>
      <c r="J120" s="290"/>
      <c r="K120" s="291"/>
      <c r="L120" s="287">
        <f t="shared" si="24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'Basic data'!$B$1</f>
        <v>СГТ-421і.e</v>
      </c>
      <c r="AE120" s="551"/>
      <c r="AF120" s="551"/>
      <c r="AG120" s="551"/>
      <c r="AH120" s="551"/>
      <c r="AI120" s="551"/>
      <c r="AJ120" s="551"/>
      <c r="AK120" s="551"/>
      <c r="AL120" s="551"/>
      <c r="AM120" s="551"/>
      <c r="AN120" s="551"/>
      <c r="AO120" s="551"/>
      <c r="AP120" s="551"/>
      <c r="AQ120" s="551"/>
      <c r="AR120" s="551"/>
      <c r="AS120" s="551"/>
      <c r="AT120" s="551"/>
      <c r="AU120" s="551"/>
      <c r="AV120" s="551"/>
      <c r="AW120" s="551"/>
      <c r="AX120" s="551"/>
      <c r="AY120" s="551"/>
      <c r="AZ120" s="551"/>
      <c r="BA120" s="551"/>
      <c r="BB120" s="551"/>
      <c r="BC120" s="551"/>
      <c r="BD120" s="551"/>
      <c r="BE120" s="551"/>
      <c r="BF120" s="551"/>
      <c r="BG120" s="551"/>
      <c r="BH120" s="551"/>
      <c r="BI120" s="551"/>
      <c r="BJ120" s="551"/>
      <c r="BK120" s="551"/>
      <c r="BL120" s="551"/>
      <c r="BM120" s="551"/>
      <c r="BN120" s="551"/>
      <c r="BO120" s="551"/>
      <c r="BP120" s="551"/>
      <c r="BQ120" s="551"/>
      <c r="BR120" s="551"/>
      <c r="BS120" s="551"/>
      <c r="BT120" s="551"/>
      <c r="BU120" s="551"/>
      <c r="BV120" s="551"/>
      <c r="BW120" s="551"/>
      <c r="BX120" s="551"/>
      <c r="BY120" s="551"/>
      <c r="BZ120" s="551"/>
      <c r="CA120" s="551"/>
      <c r="CB120" s="551"/>
      <c r="CC120" s="551"/>
      <c r="CD120" s="551"/>
    </row>
    <row r="121" spans="1:82" s="155" customFormat="1" ht="30" hidden="1">
      <c r="A121" s="410" t="s">
        <v>662</v>
      </c>
      <c r="B121" s="396"/>
      <c r="C121" s="395"/>
      <c r="D121" s="314"/>
      <c r="E121" s="314"/>
      <c r="F121" s="287">
        <f t="shared" si="22"/>
        <v>0</v>
      </c>
      <c r="G121" s="288">
        <f t="shared" si="23"/>
        <v>0</v>
      </c>
      <c r="H121" s="287">
        <f>(M121*Title!BC$19)+(O121*Title!BD$19)+(Q121*Title!BE$19)+(S121*Title!BF$19)+(U121*Title!BG$19)+(W121*Title!BH$19)+(Y121*Title!BI$19)+(AA121*Title!BJ$19)</f>
        <v>0</v>
      </c>
      <c r="I121" s="289"/>
      <c r="J121" s="290"/>
      <c r="K121" s="291"/>
      <c r="L121" s="287">
        <f t="shared" si="24"/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'Basic data'!$B$1</f>
        <v>СГТ-421і.e</v>
      </c>
      <c r="AE121" s="551"/>
      <c r="AF121" s="551"/>
      <c r="AG121" s="551"/>
      <c r="AH121" s="551"/>
      <c r="AI121" s="551"/>
      <c r="AJ121" s="551"/>
      <c r="AK121" s="551"/>
      <c r="AL121" s="551"/>
      <c r="AM121" s="551"/>
      <c r="AN121" s="551"/>
      <c r="AO121" s="551"/>
      <c r="AP121" s="551"/>
      <c r="AQ121" s="551"/>
      <c r="AR121" s="551"/>
      <c r="AS121" s="551"/>
      <c r="AT121" s="551"/>
      <c r="AU121" s="551"/>
      <c r="AV121" s="551"/>
      <c r="AW121" s="551"/>
      <c r="AX121" s="551"/>
      <c r="AY121" s="551"/>
      <c r="AZ121" s="551"/>
      <c r="BA121" s="551"/>
      <c r="BB121" s="551"/>
      <c r="BC121" s="551"/>
      <c r="BD121" s="551"/>
      <c r="BE121" s="551"/>
      <c r="BF121" s="551"/>
      <c r="BG121" s="551"/>
      <c r="BH121" s="551"/>
      <c r="BI121" s="551"/>
      <c r="BJ121" s="551"/>
      <c r="BK121" s="551"/>
      <c r="BL121" s="551"/>
      <c r="BM121" s="551"/>
      <c r="BN121" s="551"/>
      <c r="BO121" s="551"/>
      <c r="BP121" s="551"/>
      <c r="BQ121" s="551"/>
      <c r="BR121" s="551"/>
      <c r="BS121" s="551"/>
      <c r="BT121" s="551"/>
      <c r="BU121" s="551"/>
      <c r="BV121" s="551"/>
      <c r="BW121" s="551"/>
      <c r="BX121" s="551"/>
      <c r="BY121" s="551"/>
      <c r="BZ121" s="551"/>
      <c r="CA121" s="551"/>
      <c r="CB121" s="551"/>
      <c r="CC121" s="551"/>
      <c r="CD121" s="551"/>
    </row>
    <row r="122" spans="1:82" s="155" customFormat="1" ht="30" hidden="1">
      <c r="A122" s="410" t="s">
        <v>663</v>
      </c>
      <c r="B122" s="397"/>
      <c r="C122" s="395"/>
      <c r="D122" s="315"/>
      <c r="E122" s="314"/>
      <c r="F122" s="287">
        <f t="shared" si="22"/>
        <v>0</v>
      </c>
      <c r="G122" s="288">
        <f t="shared" si="23"/>
        <v>0</v>
      </c>
      <c r="H122" s="287">
        <f>(M122*Title!BC$19)+(O122*Title!BD$19)+(Q122*Title!BE$19)+(S122*Title!BF$19)+(U122*Title!BG$19)+(W122*Title!BH$19)+(Y122*Title!BI$19)+(AA122*Title!BJ$19)</f>
        <v>0</v>
      </c>
      <c r="I122" s="289"/>
      <c r="J122" s="290"/>
      <c r="K122" s="291"/>
      <c r="L122" s="287">
        <f t="shared" si="24"/>
        <v>0</v>
      </c>
      <c r="M122" s="289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312"/>
      <c r="AD122" s="196" t="str">
        <f>'Basic data'!$B$1</f>
        <v>СГТ-421і.e</v>
      </c>
      <c r="AE122" s="551"/>
      <c r="AF122" s="551"/>
      <c r="AG122" s="551"/>
      <c r="AH122" s="551"/>
      <c r="AI122" s="551"/>
      <c r="AJ122" s="551"/>
      <c r="AK122" s="551"/>
      <c r="AL122" s="551"/>
      <c r="AM122" s="551"/>
      <c r="AN122" s="551"/>
      <c r="AO122" s="551"/>
      <c r="AP122" s="551"/>
      <c r="AQ122" s="551"/>
      <c r="AR122" s="551"/>
      <c r="AS122" s="551"/>
      <c r="AT122" s="551"/>
      <c r="AU122" s="551"/>
      <c r="AV122" s="551"/>
      <c r="AW122" s="551"/>
      <c r="AX122" s="551"/>
      <c r="AY122" s="551"/>
      <c r="AZ122" s="551"/>
      <c r="BA122" s="551"/>
      <c r="BB122" s="551"/>
      <c r="BC122" s="551"/>
      <c r="BD122" s="551"/>
      <c r="BE122" s="551"/>
      <c r="BF122" s="551"/>
      <c r="BG122" s="551"/>
      <c r="BH122" s="551"/>
      <c r="BI122" s="551"/>
      <c r="BJ122" s="551"/>
      <c r="BK122" s="551"/>
      <c r="BL122" s="551"/>
      <c r="BM122" s="551"/>
      <c r="BN122" s="551"/>
      <c r="BO122" s="551"/>
      <c r="BP122" s="551"/>
      <c r="BQ122" s="551"/>
      <c r="BR122" s="551"/>
      <c r="BS122" s="551"/>
      <c r="BT122" s="551"/>
      <c r="BU122" s="551"/>
      <c r="BV122" s="551"/>
      <c r="BW122" s="551"/>
      <c r="BX122" s="551"/>
      <c r="BY122" s="551"/>
      <c r="BZ122" s="551"/>
      <c r="CA122" s="551"/>
      <c r="CB122" s="551"/>
      <c r="CC122" s="551"/>
      <c r="CD122" s="551"/>
    </row>
    <row r="123" spans="1:82" s="155" customFormat="1" ht="30" hidden="1">
      <c r="A123" s="410" t="s">
        <v>664</v>
      </c>
      <c r="B123" s="397"/>
      <c r="C123" s="395"/>
      <c r="D123" s="315"/>
      <c r="E123" s="314"/>
      <c r="F123" s="287">
        <f t="shared" si="22"/>
        <v>0</v>
      </c>
      <c r="G123" s="288">
        <f t="shared" si="23"/>
        <v>0</v>
      </c>
      <c r="H123" s="287">
        <f>(M123*Title!BC$19)+(O123*Title!BD$19)+(Q123*Title!BE$19)+(S123*Title!BF$19)+(U123*Title!BG$19)+(W123*Title!BH$19)+(Y123*Title!BI$19)+(AA123*Title!BJ$19)</f>
        <v>0</v>
      </c>
      <c r="I123" s="289"/>
      <c r="J123" s="290"/>
      <c r="K123" s="291"/>
      <c r="L123" s="287">
        <f t="shared" si="24"/>
        <v>0</v>
      </c>
      <c r="M123" s="289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312"/>
      <c r="AD123" s="196" t="str">
        <f>'Basic data'!$B$1</f>
        <v>СГТ-421і.e</v>
      </c>
      <c r="AE123" s="551"/>
      <c r="AF123" s="551"/>
      <c r="AG123" s="551"/>
      <c r="AH123" s="551"/>
      <c r="AI123" s="551"/>
      <c r="AJ123" s="551"/>
      <c r="AK123" s="551"/>
      <c r="AL123" s="551"/>
      <c r="AM123" s="551"/>
      <c r="AN123" s="551"/>
      <c r="AO123" s="551"/>
      <c r="AP123" s="551"/>
      <c r="AQ123" s="551"/>
      <c r="AR123" s="551"/>
      <c r="AS123" s="551"/>
      <c r="AT123" s="551"/>
      <c r="AU123" s="551"/>
      <c r="AV123" s="551"/>
      <c r="AW123" s="551"/>
      <c r="AX123" s="551"/>
      <c r="AY123" s="551"/>
      <c r="AZ123" s="551"/>
      <c r="BA123" s="551"/>
      <c r="BB123" s="551"/>
      <c r="BC123" s="551"/>
      <c r="BD123" s="551"/>
      <c r="BE123" s="551"/>
      <c r="BF123" s="551"/>
      <c r="BG123" s="551"/>
      <c r="BH123" s="551"/>
      <c r="BI123" s="551"/>
      <c r="BJ123" s="551"/>
      <c r="BK123" s="551"/>
      <c r="BL123" s="551"/>
      <c r="BM123" s="551"/>
      <c r="BN123" s="551"/>
      <c r="BO123" s="551"/>
      <c r="BP123" s="551"/>
      <c r="BQ123" s="551"/>
      <c r="BR123" s="551"/>
      <c r="BS123" s="551"/>
      <c r="BT123" s="551"/>
      <c r="BU123" s="551"/>
      <c r="BV123" s="551"/>
      <c r="BW123" s="551"/>
      <c r="BX123" s="551"/>
      <c r="BY123" s="551"/>
      <c r="BZ123" s="551"/>
      <c r="CA123" s="551"/>
      <c r="CB123" s="551"/>
      <c r="CC123" s="551"/>
      <c r="CD123" s="551"/>
    </row>
    <row r="124" spans="1:82" s="155" customFormat="1" ht="30" hidden="1">
      <c r="A124" s="410" t="s">
        <v>665</v>
      </c>
      <c r="B124" s="397"/>
      <c r="C124" s="395"/>
      <c r="D124" s="315"/>
      <c r="E124" s="314"/>
      <c r="F124" s="287">
        <f t="shared" si="22"/>
        <v>0</v>
      </c>
      <c r="G124" s="288">
        <f t="shared" si="23"/>
        <v>0</v>
      </c>
      <c r="H124" s="287">
        <f>(M124*Title!BC$19)+(O124*Title!BD$19)+(Q124*Title!BE$19)+(S124*Title!BF$19)+(U124*Title!BG$19)+(W124*Title!BH$19)+(Y124*Title!BI$19)+(AA124*Title!BJ$19)</f>
        <v>0</v>
      </c>
      <c r="I124" s="289"/>
      <c r="J124" s="290"/>
      <c r="K124" s="291"/>
      <c r="L124" s="287">
        <f t="shared" si="24"/>
        <v>0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312"/>
      <c r="AD124" s="196" t="str">
        <f>'Basic data'!$B$1</f>
        <v>СГТ-421і.e</v>
      </c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1"/>
      <c r="AX124" s="551"/>
      <c r="AY124" s="551"/>
      <c r="AZ124" s="551"/>
      <c r="BA124" s="551"/>
      <c r="BB124" s="551"/>
      <c r="BC124" s="551"/>
      <c r="BD124" s="551"/>
      <c r="BE124" s="551"/>
      <c r="BF124" s="551"/>
      <c r="BG124" s="551"/>
      <c r="BH124" s="551"/>
      <c r="BI124" s="551"/>
      <c r="BJ124" s="551"/>
      <c r="BK124" s="551"/>
      <c r="BL124" s="551"/>
      <c r="BM124" s="551"/>
      <c r="BN124" s="551"/>
      <c r="BO124" s="551"/>
      <c r="BP124" s="551"/>
      <c r="BQ124" s="551"/>
      <c r="BR124" s="551"/>
      <c r="BS124" s="551"/>
      <c r="BT124" s="551"/>
      <c r="BU124" s="551"/>
      <c r="BV124" s="551"/>
      <c r="BW124" s="551"/>
      <c r="BX124" s="551"/>
      <c r="BY124" s="551"/>
      <c r="BZ124" s="551"/>
      <c r="CA124" s="551"/>
      <c r="CB124" s="551"/>
      <c r="CC124" s="551"/>
      <c r="CD124" s="551"/>
    </row>
    <row r="125" spans="1:82" s="155" customFormat="1" ht="30" hidden="1">
      <c r="A125" s="410" t="s">
        <v>666</v>
      </c>
      <c r="B125" s="397"/>
      <c r="C125" s="314"/>
      <c r="D125" s="315"/>
      <c r="E125" s="315"/>
      <c r="F125" s="287">
        <f t="shared" si="22"/>
        <v>0</v>
      </c>
      <c r="G125" s="288">
        <f t="shared" si="23"/>
        <v>0</v>
      </c>
      <c r="H125" s="287">
        <f>(M125*Title!BC$19)+(O125*Title!BD$19)+(Q125*Title!BE$19)+(S125*Title!BF$19)+(U125*Title!BG$19)+(W125*Title!BH$19)+(Y125*Title!BI$19)+(AA125*Title!BJ$19)</f>
        <v>0</v>
      </c>
      <c r="I125" s="289"/>
      <c r="J125" s="290"/>
      <c r="K125" s="291"/>
      <c r="L125" s="287">
        <f t="shared" si="24"/>
        <v>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312"/>
      <c r="AD125" s="196" t="str">
        <f>'Basic data'!$B$1</f>
        <v>СГТ-421і.e</v>
      </c>
      <c r="AE125" s="551"/>
      <c r="AF125" s="551"/>
      <c r="AG125" s="551"/>
      <c r="AH125" s="551"/>
      <c r="AI125" s="551"/>
      <c r="AJ125" s="551"/>
      <c r="AK125" s="551"/>
      <c r="AL125" s="551"/>
      <c r="AM125" s="551"/>
      <c r="AN125" s="551"/>
      <c r="AO125" s="551"/>
      <c r="AP125" s="551"/>
      <c r="AQ125" s="551"/>
      <c r="AR125" s="551"/>
      <c r="AS125" s="551"/>
      <c r="AT125" s="551"/>
      <c r="AU125" s="551"/>
      <c r="AV125" s="551"/>
      <c r="AW125" s="551"/>
      <c r="AX125" s="551"/>
      <c r="AY125" s="551"/>
      <c r="AZ125" s="551"/>
      <c r="BA125" s="551"/>
      <c r="BB125" s="551"/>
      <c r="BC125" s="551"/>
      <c r="BD125" s="551"/>
      <c r="BE125" s="551"/>
      <c r="BF125" s="551"/>
      <c r="BG125" s="551"/>
      <c r="BH125" s="551"/>
      <c r="BI125" s="551"/>
      <c r="BJ125" s="551"/>
      <c r="BK125" s="551"/>
      <c r="BL125" s="551"/>
      <c r="BM125" s="551"/>
      <c r="BN125" s="551"/>
      <c r="BO125" s="551"/>
      <c r="BP125" s="551"/>
      <c r="BQ125" s="551"/>
      <c r="BR125" s="551"/>
      <c r="BS125" s="551"/>
      <c r="BT125" s="551"/>
      <c r="BU125" s="551"/>
      <c r="BV125" s="551"/>
      <c r="BW125" s="551"/>
      <c r="BX125" s="551"/>
      <c r="BY125" s="551"/>
      <c r="BZ125" s="551"/>
      <c r="CA125" s="551"/>
      <c r="CB125" s="551"/>
      <c r="CC125" s="551"/>
      <c r="CD125" s="551"/>
    </row>
    <row r="126" spans="1:82" s="155" customFormat="1" ht="30" hidden="1">
      <c r="A126" s="410" t="s">
        <v>667</v>
      </c>
      <c r="B126" s="397"/>
      <c r="C126" s="314"/>
      <c r="D126" s="315"/>
      <c r="E126" s="315"/>
      <c r="F126" s="287">
        <f t="shared" si="22"/>
        <v>0</v>
      </c>
      <c r="G126" s="288">
        <f t="shared" si="23"/>
        <v>0</v>
      </c>
      <c r="H126" s="287">
        <f>(M126*Title!BC$19)+(O126*Title!BD$19)+(Q126*Title!BE$19)+(S126*Title!BF$19)+(U126*Title!BG$19)+(W126*Title!BH$19)+(Y126*Title!BI$19)+(AA126*Title!BJ$19)</f>
        <v>0</v>
      </c>
      <c r="I126" s="289"/>
      <c r="J126" s="290"/>
      <c r="K126" s="291"/>
      <c r="L126" s="287">
        <f t="shared" si="24"/>
        <v>0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312"/>
      <c r="AD126" s="196" t="str">
        <f>'Basic data'!$B$1</f>
        <v>СГТ-421і.e</v>
      </c>
      <c r="AE126" s="551"/>
      <c r="AF126" s="551"/>
      <c r="AG126" s="551"/>
      <c r="AH126" s="551"/>
      <c r="AI126" s="551"/>
      <c r="AJ126" s="551"/>
      <c r="AK126" s="551"/>
      <c r="AL126" s="551"/>
      <c r="AM126" s="551"/>
      <c r="AN126" s="551"/>
      <c r="AO126" s="551"/>
      <c r="AP126" s="551"/>
      <c r="AQ126" s="551"/>
      <c r="AR126" s="551"/>
      <c r="AS126" s="551"/>
      <c r="AT126" s="551"/>
      <c r="AU126" s="551"/>
      <c r="AV126" s="551"/>
      <c r="AW126" s="551"/>
      <c r="AX126" s="551"/>
      <c r="AY126" s="551"/>
      <c r="AZ126" s="551"/>
      <c r="BA126" s="551"/>
      <c r="BB126" s="551"/>
      <c r="BC126" s="551"/>
      <c r="BD126" s="551"/>
      <c r="BE126" s="551"/>
      <c r="BF126" s="551"/>
      <c r="BG126" s="551"/>
      <c r="BH126" s="551"/>
      <c r="BI126" s="551"/>
      <c r="BJ126" s="551"/>
      <c r="BK126" s="551"/>
      <c r="BL126" s="551"/>
      <c r="BM126" s="551"/>
      <c r="BN126" s="551"/>
      <c r="BO126" s="551"/>
      <c r="BP126" s="551"/>
      <c r="BQ126" s="551"/>
      <c r="BR126" s="551"/>
      <c r="BS126" s="551"/>
      <c r="BT126" s="551"/>
      <c r="BU126" s="551"/>
      <c r="BV126" s="551"/>
      <c r="BW126" s="551"/>
      <c r="BX126" s="551"/>
      <c r="BY126" s="551"/>
      <c r="BZ126" s="551"/>
      <c r="CA126" s="551"/>
      <c r="CB126" s="551"/>
      <c r="CC126" s="551"/>
      <c r="CD126" s="551"/>
    </row>
    <row r="127" spans="1:82" s="155" customFormat="1" ht="52.5" hidden="1">
      <c r="A127" s="452" t="s">
        <v>227</v>
      </c>
      <c r="B127" s="453" t="s">
        <v>692</v>
      </c>
      <c r="C127" s="454"/>
      <c r="D127" s="454"/>
      <c r="E127" s="454"/>
      <c r="F127" s="465" t="str">
        <f>IF(SUM(F128:F139)=F$101,F$101,"ОШИБКА")</f>
        <v>ОШИБКА</v>
      </c>
      <c r="G127" s="465" t="str">
        <f>IF(SUM(G128:G139)=G$101,G$101,"ОШИБКА")</f>
        <v>ОШИБКА</v>
      </c>
      <c r="H127" s="457">
        <f aca="true" t="shared" si="25" ref="H127:AB127">SUM(H128:H139)</f>
        <v>0</v>
      </c>
      <c r="I127" s="457">
        <f t="shared" si="25"/>
        <v>0</v>
      </c>
      <c r="J127" s="457">
        <f t="shared" si="25"/>
        <v>0</v>
      </c>
      <c r="K127" s="457">
        <f t="shared" si="25"/>
        <v>0</v>
      </c>
      <c r="L127" s="457">
        <f t="shared" si="25"/>
        <v>0</v>
      </c>
      <c r="M127" s="457">
        <f t="shared" si="25"/>
        <v>0</v>
      </c>
      <c r="N127" s="457">
        <f t="shared" si="25"/>
        <v>0</v>
      </c>
      <c r="O127" s="457">
        <f t="shared" si="25"/>
        <v>0</v>
      </c>
      <c r="P127" s="457">
        <f t="shared" si="25"/>
        <v>0</v>
      </c>
      <c r="Q127" s="457">
        <f t="shared" si="25"/>
        <v>0</v>
      </c>
      <c r="R127" s="457">
        <f t="shared" si="25"/>
        <v>0</v>
      </c>
      <c r="S127" s="457">
        <f t="shared" si="25"/>
        <v>0</v>
      </c>
      <c r="T127" s="457">
        <f t="shared" si="25"/>
        <v>0</v>
      </c>
      <c r="U127" s="457">
        <f t="shared" si="25"/>
        <v>0</v>
      </c>
      <c r="V127" s="457">
        <f t="shared" si="25"/>
        <v>0</v>
      </c>
      <c r="W127" s="457">
        <f t="shared" si="25"/>
        <v>0</v>
      </c>
      <c r="X127" s="457">
        <f t="shared" si="25"/>
        <v>0</v>
      </c>
      <c r="Y127" s="457">
        <f t="shared" si="25"/>
        <v>0</v>
      </c>
      <c r="Z127" s="457">
        <f t="shared" si="25"/>
        <v>0</v>
      </c>
      <c r="AA127" s="457">
        <f t="shared" si="25"/>
        <v>0</v>
      </c>
      <c r="AB127" s="457">
        <f t="shared" si="25"/>
        <v>0</v>
      </c>
      <c r="AC127" s="455"/>
      <c r="AD127" s="196" t="str">
        <f>'Basic data'!$B$1</f>
        <v>СГТ-421і.e</v>
      </c>
      <c r="AE127" s="551"/>
      <c r="AF127" s="551"/>
      <c r="AG127" s="551"/>
      <c r="AH127" s="551"/>
      <c r="AI127" s="551"/>
      <c r="AJ127" s="551"/>
      <c r="AK127" s="551"/>
      <c r="AL127" s="551"/>
      <c r="AM127" s="551"/>
      <c r="AN127" s="551"/>
      <c r="AO127" s="551"/>
      <c r="AP127" s="551"/>
      <c r="AQ127" s="551"/>
      <c r="AR127" s="551"/>
      <c r="AS127" s="551"/>
      <c r="AT127" s="551"/>
      <c r="AU127" s="551"/>
      <c r="AV127" s="551"/>
      <c r="AW127" s="551"/>
      <c r="AX127" s="551"/>
      <c r="AY127" s="551"/>
      <c r="AZ127" s="551"/>
      <c r="BA127" s="551"/>
      <c r="BB127" s="551"/>
      <c r="BC127" s="551"/>
      <c r="BD127" s="551"/>
      <c r="BE127" s="551"/>
      <c r="BF127" s="551"/>
      <c r="BG127" s="551"/>
      <c r="BH127" s="551"/>
      <c r="BI127" s="551"/>
      <c r="BJ127" s="551"/>
      <c r="BK127" s="551"/>
      <c r="BL127" s="551"/>
      <c r="BM127" s="551"/>
      <c r="BN127" s="551"/>
      <c r="BO127" s="551"/>
      <c r="BP127" s="551"/>
      <c r="BQ127" s="551"/>
      <c r="BR127" s="551"/>
      <c r="BS127" s="551"/>
      <c r="BT127" s="551"/>
      <c r="BU127" s="551"/>
      <c r="BV127" s="551"/>
      <c r="BW127" s="551"/>
      <c r="BX127" s="551"/>
      <c r="BY127" s="551"/>
      <c r="BZ127" s="551"/>
      <c r="CA127" s="551"/>
      <c r="CB127" s="551"/>
      <c r="CC127" s="551"/>
      <c r="CD127" s="551"/>
    </row>
    <row r="128" spans="1:82" s="155" customFormat="1" ht="30" hidden="1">
      <c r="A128" s="410" t="s">
        <v>668</v>
      </c>
      <c r="B128" s="569"/>
      <c r="C128" s="451"/>
      <c r="D128" s="451"/>
      <c r="E128" s="451"/>
      <c r="F128" s="292">
        <f aca="true" t="shared" si="26" ref="F128:F139">N128+P128+R128+T128+V128+X128+Z128+AB128</f>
        <v>0</v>
      </c>
      <c r="G128" s="293">
        <f aca="true" t="shared" si="27" ref="G128:G139">F128*30</f>
        <v>0</v>
      </c>
      <c r="H128" s="292">
        <f>(M128*Title!BC$19)+(O128*Title!BD$19)+(Q128*Title!BE$19)+(S128*Title!BF$19)+(U128*Title!BG$19)+(W128*Title!BH$19)+(Y128*Title!BI$19)+(AA128*Title!BJ$19)</f>
        <v>0</v>
      </c>
      <c r="I128" s="294"/>
      <c r="J128" s="295"/>
      <c r="K128" s="296"/>
      <c r="L128" s="292">
        <f aca="true" t="shared" si="28" ref="L128:L139">IF(H128=I128+J128+K128,G128-H128,"!ОШИБКА!")</f>
        <v>0</v>
      </c>
      <c r="M128" s="294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449"/>
      <c r="AD128" s="196" t="str">
        <f>'Basic data'!$B$1</f>
        <v>СГТ-421і.e</v>
      </c>
      <c r="AE128" s="551"/>
      <c r="AF128" s="551"/>
      <c r="AG128" s="551"/>
      <c r="AH128" s="551"/>
      <c r="AI128" s="551"/>
      <c r="AJ128" s="551"/>
      <c r="AK128" s="551"/>
      <c r="AL128" s="551"/>
      <c r="AM128" s="551"/>
      <c r="AN128" s="551"/>
      <c r="AO128" s="551"/>
      <c r="AP128" s="551"/>
      <c r="AQ128" s="551"/>
      <c r="AR128" s="551"/>
      <c r="AS128" s="551"/>
      <c r="AT128" s="551"/>
      <c r="AU128" s="551"/>
      <c r="AV128" s="551"/>
      <c r="AW128" s="551"/>
      <c r="AX128" s="551"/>
      <c r="AY128" s="551"/>
      <c r="AZ128" s="551"/>
      <c r="BA128" s="551"/>
      <c r="BB128" s="551"/>
      <c r="BC128" s="551"/>
      <c r="BD128" s="551"/>
      <c r="BE128" s="551"/>
      <c r="BF128" s="551"/>
      <c r="BG128" s="551"/>
      <c r="BH128" s="551"/>
      <c r="BI128" s="551"/>
      <c r="BJ128" s="551"/>
      <c r="BK128" s="551"/>
      <c r="BL128" s="551"/>
      <c r="BM128" s="551"/>
      <c r="BN128" s="551"/>
      <c r="BO128" s="551"/>
      <c r="BP128" s="551"/>
      <c r="BQ128" s="551"/>
      <c r="BR128" s="551"/>
      <c r="BS128" s="551"/>
      <c r="BT128" s="551"/>
      <c r="BU128" s="551"/>
      <c r="BV128" s="551"/>
      <c r="BW128" s="551"/>
      <c r="BX128" s="551"/>
      <c r="BY128" s="551"/>
      <c r="BZ128" s="551"/>
      <c r="CA128" s="551"/>
      <c r="CB128" s="551"/>
      <c r="CC128" s="551"/>
      <c r="CD128" s="551"/>
    </row>
    <row r="129" spans="1:82" s="155" customFormat="1" ht="30" hidden="1">
      <c r="A129" s="410" t="s">
        <v>669</v>
      </c>
      <c r="B129" s="547"/>
      <c r="C129" s="395"/>
      <c r="D129" s="395"/>
      <c r="E129" s="395"/>
      <c r="F129" s="287">
        <f t="shared" si="26"/>
        <v>0</v>
      </c>
      <c r="G129" s="288">
        <f t="shared" si="27"/>
        <v>0</v>
      </c>
      <c r="H129" s="287">
        <f>(M129*Title!BC$19)+(O129*Title!BD$19)+(Q129*Title!BE$19)+(S129*Title!BF$19)+(U129*Title!BG$19)+(W129*Title!BH$19)+(Y129*Title!BI$19)+(AA129*Title!BJ$19)</f>
        <v>0</v>
      </c>
      <c r="I129" s="289"/>
      <c r="J129" s="290"/>
      <c r="K129" s="291"/>
      <c r="L129" s="287">
        <f t="shared" si="28"/>
        <v>0</v>
      </c>
      <c r="M129" s="289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450"/>
      <c r="AD129" s="196" t="str">
        <f>'Basic data'!$B$1</f>
        <v>СГТ-421і.e</v>
      </c>
      <c r="AE129" s="551"/>
      <c r="AF129" s="551"/>
      <c r="AG129" s="551"/>
      <c r="AH129" s="551"/>
      <c r="AI129" s="551"/>
      <c r="AJ129" s="551"/>
      <c r="AK129" s="551"/>
      <c r="AL129" s="551"/>
      <c r="AM129" s="551"/>
      <c r="AN129" s="551"/>
      <c r="AO129" s="551"/>
      <c r="AP129" s="551"/>
      <c r="AQ129" s="551"/>
      <c r="AR129" s="551"/>
      <c r="AS129" s="551"/>
      <c r="AT129" s="551"/>
      <c r="AU129" s="551"/>
      <c r="AV129" s="551"/>
      <c r="AW129" s="551"/>
      <c r="AX129" s="551"/>
      <c r="AY129" s="551"/>
      <c r="AZ129" s="551"/>
      <c r="BA129" s="551"/>
      <c r="BB129" s="551"/>
      <c r="BC129" s="551"/>
      <c r="BD129" s="551"/>
      <c r="BE129" s="551"/>
      <c r="BF129" s="551"/>
      <c r="BG129" s="551"/>
      <c r="BH129" s="551"/>
      <c r="BI129" s="551"/>
      <c r="BJ129" s="551"/>
      <c r="BK129" s="551"/>
      <c r="BL129" s="551"/>
      <c r="BM129" s="551"/>
      <c r="BN129" s="551"/>
      <c r="BO129" s="551"/>
      <c r="BP129" s="551"/>
      <c r="BQ129" s="551"/>
      <c r="BR129" s="551"/>
      <c r="BS129" s="551"/>
      <c r="BT129" s="551"/>
      <c r="BU129" s="551"/>
      <c r="BV129" s="551"/>
      <c r="BW129" s="551"/>
      <c r="BX129" s="551"/>
      <c r="BY129" s="551"/>
      <c r="BZ129" s="551"/>
      <c r="CA129" s="551"/>
      <c r="CB129" s="551"/>
      <c r="CC129" s="551"/>
      <c r="CD129" s="551"/>
    </row>
    <row r="130" spans="1:82" s="155" customFormat="1" ht="30" hidden="1">
      <c r="A130" s="410" t="s">
        <v>670</v>
      </c>
      <c r="B130" s="547"/>
      <c r="C130" s="395"/>
      <c r="D130" s="395"/>
      <c r="E130" s="395"/>
      <c r="F130" s="287">
        <f t="shared" si="26"/>
        <v>0</v>
      </c>
      <c r="G130" s="288">
        <f t="shared" si="27"/>
        <v>0</v>
      </c>
      <c r="H130" s="287">
        <f>(M130*Title!BC$19)+(O130*Title!BD$19)+(Q130*Title!BE$19)+(S130*Title!BF$19)+(U130*Title!BG$19)+(W130*Title!BH$19)+(Y130*Title!BI$19)+(AA130*Title!BJ$19)</f>
        <v>0</v>
      </c>
      <c r="I130" s="289"/>
      <c r="J130" s="290"/>
      <c r="K130" s="291"/>
      <c r="L130" s="287">
        <f t="shared" si="28"/>
        <v>0</v>
      </c>
      <c r="M130" s="289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312"/>
      <c r="AD130" s="196" t="str">
        <f>'Basic data'!$B$1</f>
        <v>СГТ-421і.e</v>
      </c>
      <c r="AE130" s="551"/>
      <c r="AF130" s="551"/>
      <c r="AG130" s="551"/>
      <c r="AH130" s="551"/>
      <c r="AI130" s="551"/>
      <c r="AJ130" s="551"/>
      <c r="AK130" s="551"/>
      <c r="AL130" s="551"/>
      <c r="AM130" s="551"/>
      <c r="AN130" s="551"/>
      <c r="AO130" s="551"/>
      <c r="AP130" s="551"/>
      <c r="AQ130" s="551"/>
      <c r="AR130" s="551"/>
      <c r="AS130" s="551"/>
      <c r="AT130" s="551"/>
      <c r="AU130" s="551"/>
      <c r="AV130" s="551"/>
      <c r="AW130" s="551"/>
      <c r="AX130" s="551"/>
      <c r="AY130" s="551"/>
      <c r="AZ130" s="551"/>
      <c r="BA130" s="551"/>
      <c r="BB130" s="551"/>
      <c r="BC130" s="551"/>
      <c r="BD130" s="551"/>
      <c r="BE130" s="551"/>
      <c r="BF130" s="551"/>
      <c r="BG130" s="551"/>
      <c r="BH130" s="551"/>
      <c r="BI130" s="551"/>
      <c r="BJ130" s="551"/>
      <c r="BK130" s="551"/>
      <c r="BL130" s="551"/>
      <c r="BM130" s="551"/>
      <c r="BN130" s="551"/>
      <c r="BO130" s="551"/>
      <c r="BP130" s="551"/>
      <c r="BQ130" s="551"/>
      <c r="BR130" s="551"/>
      <c r="BS130" s="551"/>
      <c r="BT130" s="551"/>
      <c r="BU130" s="551"/>
      <c r="BV130" s="551"/>
      <c r="BW130" s="551"/>
      <c r="BX130" s="551"/>
      <c r="BY130" s="551"/>
      <c r="BZ130" s="551"/>
      <c r="CA130" s="551"/>
      <c r="CB130" s="551"/>
      <c r="CC130" s="551"/>
      <c r="CD130" s="551"/>
    </row>
    <row r="131" spans="1:82" s="155" customFormat="1" ht="30" hidden="1">
      <c r="A131" s="410" t="s">
        <v>671</v>
      </c>
      <c r="B131" s="547"/>
      <c r="C131" s="395"/>
      <c r="D131" s="395"/>
      <c r="E131" s="395"/>
      <c r="F131" s="287">
        <f t="shared" si="26"/>
        <v>0</v>
      </c>
      <c r="G131" s="288">
        <f t="shared" si="27"/>
        <v>0</v>
      </c>
      <c r="H131" s="287">
        <f>(M131*Title!BC$19)+(O131*Title!BD$19)+(Q131*Title!BE$19)+(S131*Title!BF$19)+(U131*Title!BG$19)+(W131*Title!BH$19)+(Y131*Title!BI$19)+(AA131*Title!BJ$19)</f>
        <v>0</v>
      </c>
      <c r="I131" s="289"/>
      <c r="J131" s="290"/>
      <c r="K131" s="291"/>
      <c r="L131" s="287">
        <f t="shared" si="28"/>
        <v>0</v>
      </c>
      <c r="M131" s="289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312"/>
      <c r="AD131" s="196" t="str">
        <f>'Basic data'!$B$1</f>
        <v>СГТ-421і.e</v>
      </c>
      <c r="AE131" s="551"/>
      <c r="AF131" s="551"/>
      <c r="AG131" s="551"/>
      <c r="AH131" s="551"/>
      <c r="AI131" s="551"/>
      <c r="AJ131" s="551"/>
      <c r="AK131" s="551"/>
      <c r="AL131" s="551"/>
      <c r="AM131" s="551"/>
      <c r="AN131" s="551"/>
      <c r="AO131" s="551"/>
      <c r="AP131" s="551"/>
      <c r="AQ131" s="551"/>
      <c r="AR131" s="551"/>
      <c r="AS131" s="551"/>
      <c r="AT131" s="551"/>
      <c r="AU131" s="551"/>
      <c r="AV131" s="551"/>
      <c r="AW131" s="551"/>
      <c r="AX131" s="551"/>
      <c r="AY131" s="551"/>
      <c r="AZ131" s="551"/>
      <c r="BA131" s="551"/>
      <c r="BB131" s="551"/>
      <c r="BC131" s="551"/>
      <c r="BD131" s="551"/>
      <c r="BE131" s="551"/>
      <c r="BF131" s="551"/>
      <c r="BG131" s="551"/>
      <c r="BH131" s="551"/>
      <c r="BI131" s="551"/>
      <c r="BJ131" s="551"/>
      <c r="BK131" s="551"/>
      <c r="BL131" s="551"/>
      <c r="BM131" s="551"/>
      <c r="BN131" s="551"/>
      <c r="BO131" s="551"/>
      <c r="BP131" s="551"/>
      <c r="BQ131" s="551"/>
      <c r="BR131" s="551"/>
      <c r="BS131" s="551"/>
      <c r="BT131" s="551"/>
      <c r="BU131" s="551"/>
      <c r="BV131" s="551"/>
      <c r="BW131" s="551"/>
      <c r="BX131" s="551"/>
      <c r="BY131" s="551"/>
      <c r="BZ131" s="551"/>
      <c r="CA131" s="551"/>
      <c r="CB131" s="551"/>
      <c r="CC131" s="551"/>
      <c r="CD131" s="551"/>
    </row>
    <row r="132" spans="1:82" s="155" customFormat="1" ht="30" hidden="1">
      <c r="A132" s="410" t="s">
        <v>672</v>
      </c>
      <c r="B132" s="547"/>
      <c r="C132" s="395"/>
      <c r="D132" s="314"/>
      <c r="E132" s="315"/>
      <c r="F132" s="287">
        <f t="shared" si="26"/>
        <v>0</v>
      </c>
      <c r="G132" s="288">
        <f t="shared" si="27"/>
        <v>0</v>
      </c>
      <c r="H132" s="287">
        <f>(M132*Title!BC$19)+(O132*Title!BD$19)+(Q132*Title!BE$19)+(S132*Title!BF$19)+(U132*Title!BG$19)+(W132*Title!BH$19)+(Y132*Title!BI$19)+(AA132*Title!BJ$19)</f>
        <v>0</v>
      </c>
      <c r="I132" s="289"/>
      <c r="J132" s="290"/>
      <c r="K132" s="291"/>
      <c r="L132" s="287">
        <f t="shared" si="28"/>
        <v>0</v>
      </c>
      <c r="M132" s="289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312"/>
      <c r="AD132" s="196" t="str">
        <f>'Basic data'!$B$1</f>
        <v>СГТ-421і.e</v>
      </c>
      <c r="AE132" s="551"/>
      <c r="AF132" s="551"/>
      <c r="AG132" s="551"/>
      <c r="AH132" s="551"/>
      <c r="AI132" s="551"/>
      <c r="AJ132" s="551"/>
      <c r="AK132" s="551"/>
      <c r="AL132" s="551"/>
      <c r="AM132" s="551"/>
      <c r="AN132" s="551"/>
      <c r="AO132" s="551"/>
      <c r="AP132" s="551"/>
      <c r="AQ132" s="551"/>
      <c r="AR132" s="551"/>
      <c r="AS132" s="551"/>
      <c r="AT132" s="551"/>
      <c r="AU132" s="551"/>
      <c r="AV132" s="551"/>
      <c r="AW132" s="551"/>
      <c r="AX132" s="551"/>
      <c r="AY132" s="551"/>
      <c r="AZ132" s="551"/>
      <c r="BA132" s="551"/>
      <c r="BB132" s="551"/>
      <c r="BC132" s="551"/>
      <c r="BD132" s="551"/>
      <c r="BE132" s="551"/>
      <c r="BF132" s="551"/>
      <c r="BG132" s="551"/>
      <c r="BH132" s="551"/>
      <c r="BI132" s="551"/>
      <c r="BJ132" s="551"/>
      <c r="BK132" s="551"/>
      <c r="BL132" s="551"/>
      <c r="BM132" s="551"/>
      <c r="BN132" s="551"/>
      <c r="BO132" s="551"/>
      <c r="BP132" s="551"/>
      <c r="BQ132" s="551"/>
      <c r="BR132" s="551"/>
      <c r="BS132" s="551"/>
      <c r="BT132" s="551"/>
      <c r="BU132" s="551"/>
      <c r="BV132" s="551"/>
      <c r="BW132" s="551"/>
      <c r="BX132" s="551"/>
      <c r="BY132" s="551"/>
      <c r="BZ132" s="551"/>
      <c r="CA132" s="551"/>
      <c r="CB132" s="551"/>
      <c r="CC132" s="551"/>
      <c r="CD132" s="551"/>
    </row>
    <row r="133" spans="1:82" s="155" customFormat="1" ht="30" hidden="1">
      <c r="A133" s="410" t="s">
        <v>673</v>
      </c>
      <c r="B133" s="569"/>
      <c r="C133" s="395"/>
      <c r="D133" s="314"/>
      <c r="E133" s="314"/>
      <c r="F133" s="287">
        <f t="shared" si="26"/>
        <v>0</v>
      </c>
      <c r="G133" s="288">
        <f t="shared" si="27"/>
        <v>0</v>
      </c>
      <c r="H133" s="287">
        <f>(M133*Title!BC$19)+(O133*Title!BD$19)+(Q133*Title!BE$19)+(S133*Title!BF$19)+(U133*Title!BG$19)+(W133*Title!BH$19)+(Y133*Title!BI$19)+(AA133*Title!BJ$19)</f>
        <v>0</v>
      </c>
      <c r="I133" s="289"/>
      <c r="J133" s="290"/>
      <c r="K133" s="291"/>
      <c r="L133" s="287">
        <f t="shared" si="28"/>
        <v>0</v>
      </c>
      <c r="M133" s="289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312"/>
      <c r="AD133" s="196" t="str">
        <f>'Basic data'!$B$1</f>
        <v>СГТ-421і.e</v>
      </c>
      <c r="AE133" s="551"/>
      <c r="AF133" s="551"/>
      <c r="AG133" s="551"/>
      <c r="AH133" s="551"/>
      <c r="AI133" s="551"/>
      <c r="AJ133" s="551"/>
      <c r="AK133" s="551"/>
      <c r="AL133" s="551"/>
      <c r="AM133" s="551"/>
      <c r="AN133" s="551"/>
      <c r="AO133" s="551"/>
      <c r="AP133" s="551"/>
      <c r="AQ133" s="551"/>
      <c r="AR133" s="551"/>
      <c r="AS133" s="551"/>
      <c r="AT133" s="551"/>
      <c r="AU133" s="551"/>
      <c r="AV133" s="551"/>
      <c r="AW133" s="551"/>
      <c r="AX133" s="551"/>
      <c r="AY133" s="551"/>
      <c r="AZ133" s="551"/>
      <c r="BA133" s="551"/>
      <c r="BB133" s="551"/>
      <c r="BC133" s="551"/>
      <c r="BD133" s="551"/>
      <c r="BE133" s="551"/>
      <c r="BF133" s="551"/>
      <c r="BG133" s="551"/>
      <c r="BH133" s="551"/>
      <c r="BI133" s="551"/>
      <c r="BJ133" s="551"/>
      <c r="BK133" s="551"/>
      <c r="BL133" s="551"/>
      <c r="BM133" s="551"/>
      <c r="BN133" s="551"/>
      <c r="BO133" s="551"/>
      <c r="BP133" s="551"/>
      <c r="BQ133" s="551"/>
      <c r="BR133" s="551"/>
      <c r="BS133" s="551"/>
      <c r="BT133" s="551"/>
      <c r="BU133" s="551"/>
      <c r="BV133" s="551"/>
      <c r="BW133" s="551"/>
      <c r="BX133" s="551"/>
      <c r="BY133" s="551"/>
      <c r="BZ133" s="551"/>
      <c r="CA133" s="551"/>
      <c r="CB133" s="551"/>
      <c r="CC133" s="551"/>
      <c r="CD133" s="551"/>
    </row>
    <row r="134" spans="1:82" s="155" customFormat="1" ht="30" hidden="1">
      <c r="A134" s="410" t="s">
        <v>674</v>
      </c>
      <c r="B134" s="396"/>
      <c r="C134" s="395"/>
      <c r="D134" s="314"/>
      <c r="E134" s="314"/>
      <c r="F134" s="287">
        <f t="shared" si="26"/>
        <v>0</v>
      </c>
      <c r="G134" s="288">
        <f t="shared" si="27"/>
        <v>0</v>
      </c>
      <c r="H134" s="287">
        <f>(M134*Title!BC$19)+(O134*Title!BD$19)+(Q134*Title!BE$19)+(S134*Title!BF$19)+(U134*Title!BG$19)+(W134*Title!BH$19)+(Y134*Title!BI$19)+(AA134*Title!BJ$19)</f>
        <v>0</v>
      </c>
      <c r="I134" s="289"/>
      <c r="J134" s="290"/>
      <c r="K134" s="291"/>
      <c r="L134" s="287">
        <f t="shared" si="28"/>
        <v>0</v>
      </c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312"/>
      <c r="AD134" s="196" t="str">
        <f>'Basic data'!$B$1</f>
        <v>СГТ-421і.e</v>
      </c>
      <c r="AE134" s="551"/>
      <c r="AF134" s="551"/>
      <c r="AG134" s="551"/>
      <c r="AH134" s="551"/>
      <c r="AI134" s="551"/>
      <c r="AJ134" s="551"/>
      <c r="AK134" s="551"/>
      <c r="AL134" s="551"/>
      <c r="AM134" s="551"/>
      <c r="AN134" s="551"/>
      <c r="AO134" s="551"/>
      <c r="AP134" s="551"/>
      <c r="AQ134" s="551"/>
      <c r="AR134" s="551"/>
      <c r="AS134" s="551"/>
      <c r="AT134" s="551"/>
      <c r="AU134" s="551"/>
      <c r="AV134" s="551"/>
      <c r="AW134" s="551"/>
      <c r="AX134" s="551"/>
      <c r="AY134" s="551"/>
      <c r="AZ134" s="551"/>
      <c r="BA134" s="551"/>
      <c r="BB134" s="551"/>
      <c r="BC134" s="551"/>
      <c r="BD134" s="551"/>
      <c r="BE134" s="551"/>
      <c r="BF134" s="551"/>
      <c r="BG134" s="551"/>
      <c r="BH134" s="551"/>
      <c r="BI134" s="551"/>
      <c r="BJ134" s="551"/>
      <c r="BK134" s="551"/>
      <c r="BL134" s="551"/>
      <c r="BM134" s="551"/>
      <c r="BN134" s="551"/>
      <c r="BO134" s="551"/>
      <c r="BP134" s="551"/>
      <c r="BQ134" s="551"/>
      <c r="BR134" s="551"/>
      <c r="BS134" s="551"/>
      <c r="BT134" s="551"/>
      <c r="BU134" s="551"/>
      <c r="BV134" s="551"/>
      <c r="BW134" s="551"/>
      <c r="BX134" s="551"/>
      <c r="BY134" s="551"/>
      <c r="BZ134" s="551"/>
      <c r="CA134" s="551"/>
      <c r="CB134" s="551"/>
      <c r="CC134" s="551"/>
      <c r="CD134" s="551"/>
    </row>
    <row r="135" spans="1:82" s="155" customFormat="1" ht="30" hidden="1">
      <c r="A135" s="410" t="s">
        <v>675</v>
      </c>
      <c r="B135" s="397"/>
      <c r="C135" s="395"/>
      <c r="D135" s="315"/>
      <c r="E135" s="314"/>
      <c r="F135" s="287">
        <f t="shared" si="26"/>
        <v>0</v>
      </c>
      <c r="G135" s="288">
        <f t="shared" si="27"/>
        <v>0</v>
      </c>
      <c r="H135" s="287">
        <f>(M135*Title!BC$19)+(O135*Title!BD$19)+(Q135*Title!BE$19)+(S135*Title!BF$19)+(U135*Title!BG$19)+(W135*Title!BH$19)+(Y135*Title!BI$19)+(AA135*Title!BJ$19)</f>
        <v>0</v>
      </c>
      <c r="I135" s="289"/>
      <c r="J135" s="290"/>
      <c r="K135" s="291"/>
      <c r="L135" s="287">
        <f t="shared" si="28"/>
        <v>0</v>
      </c>
      <c r="M135" s="289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312"/>
      <c r="AD135" s="196" t="str">
        <f>'Basic data'!$B$1</f>
        <v>СГТ-421і.e</v>
      </c>
      <c r="AE135" s="551"/>
      <c r="AF135" s="551"/>
      <c r="AG135" s="551"/>
      <c r="AH135" s="551"/>
      <c r="AI135" s="551"/>
      <c r="AJ135" s="551"/>
      <c r="AK135" s="551"/>
      <c r="AL135" s="551"/>
      <c r="AM135" s="551"/>
      <c r="AN135" s="551"/>
      <c r="AO135" s="551"/>
      <c r="AP135" s="551"/>
      <c r="AQ135" s="551"/>
      <c r="AR135" s="551"/>
      <c r="AS135" s="551"/>
      <c r="AT135" s="551"/>
      <c r="AU135" s="551"/>
      <c r="AV135" s="551"/>
      <c r="AW135" s="551"/>
      <c r="AX135" s="551"/>
      <c r="AY135" s="551"/>
      <c r="AZ135" s="551"/>
      <c r="BA135" s="551"/>
      <c r="BB135" s="551"/>
      <c r="BC135" s="551"/>
      <c r="BD135" s="551"/>
      <c r="BE135" s="551"/>
      <c r="BF135" s="551"/>
      <c r="BG135" s="551"/>
      <c r="BH135" s="551"/>
      <c r="BI135" s="551"/>
      <c r="BJ135" s="551"/>
      <c r="BK135" s="551"/>
      <c r="BL135" s="551"/>
      <c r="BM135" s="551"/>
      <c r="BN135" s="551"/>
      <c r="BO135" s="551"/>
      <c r="BP135" s="551"/>
      <c r="BQ135" s="551"/>
      <c r="BR135" s="551"/>
      <c r="BS135" s="551"/>
      <c r="BT135" s="551"/>
      <c r="BU135" s="551"/>
      <c r="BV135" s="551"/>
      <c r="BW135" s="551"/>
      <c r="BX135" s="551"/>
      <c r="BY135" s="551"/>
      <c r="BZ135" s="551"/>
      <c r="CA135" s="551"/>
      <c r="CB135" s="551"/>
      <c r="CC135" s="551"/>
      <c r="CD135" s="551"/>
    </row>
    <row r="136" spans="1:82" s="155" customFormat="1" ht="30" hidden="1">
      <c r="A136" s="410" t="s">
        <v>676</v>
      </c>
      <c r="B136" s="397"/>
      <c r="C136" s="395"/>
      <c r="D136" s="315"/>
      <c r="E136" s="314"/>
      <c r="F136" s="287">
        <f t="shared" si="26"/>
        <v>0</v>
      </c>
      <c r="G136" s="288">
        <f t="shared" si="27"/>
        <v>0</v>
      </c>
      <c r="H136" s="287">
        <f>(M136*Title!BC$19)+(O136*Title!BD$19)+(Q136*Title!BE$19)+(S136*Title!BF$19)+(U136*Title!BG$19)+(W136*Title!BH$19)+(Y136*Title!BI$19)+(AA136*Title!BJ$19)</f>
        <v>0</v>
      </c>
      <c r="I136" s="289"/>
      <c r="J136" s="290"/>
      <c r="K136" s="291"/>
      <c r="L136" s="287">
        <f t="shared" si="28"/>
        <v>0</v>
      </c>
      <c r="M136" s="289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312"/>
      <c r="AD136" s="196" t="str">
        <f>'Basic data'!$B$1</f>
        <v>СГТ-421і.e</v>
      </c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1"/>
      <c r="AX136" s="551"/>
      <c r="AY136" s="551"/>
      <c r="AZ136" s="551"/>
      <c r="BA136" s="551"/>
      <c r="BB136" s="551"/>
      <c r="BC136" s="551"/>
      <c r="BD136" s="551"/>
      <c r="BE136" s="551"/>
      <c r="BF136" s="551"/>
      <c r="BG136" s="551"/>
      <c r="BH136" s="551"/>
      <c r="BI136" s="551"/>
      <c r="BJ136" s="551"/>
      <c r="BK136" s="551"/>
      <c r="BL136" s="551"/>
      <c r="BM136" s="551"/>
      <c r="BN136" s="551"/>
      <c r="BO136" s="551"/>
      <c r="BP136" s="551"/>
      <c r="BQ136" s="551"/>
      <c r="BR136" s="551"/>
      <c r="BS136" s="551"/>
      <c r="BT136" s="551"/>
      <c r="BU136" s="551"/>
      <c r="BV136" s="551"/>
      <c r="BW136" s="551"/>
      <c r="BX136" s="551"/>
      <c r="BY136" s="551"/>
      <c r="BZ136" s="551"/>
      <c r="CA136" s="551"/>
      <c r="CB136" s="551"/>
      <c r="CC136" s="551"/>
      <c r="CD136" s="551"/>
    </row>
    <row r="137" spans="1:82" s="155" customFormat="1" ht="30" hidden="1">
      <c r="A137" s="410" t="s">
        <v>677</v>
      </c>
      <c r="B137" s="397"/>
      <c r="C137" s="395"/>
      <c r="D137" s="315"/>
      <c r="E137" s="314"/>
      <c r="F137" s="287">
        <f t="shared" si="26"/>
        <v>0</v>
      </c>
      <c r="G137" s="288">
        <f t="shared" si="27"/>
        <v>0</v>
      </c>
      <c r="H137" s="287">
        <f>(M137*Title!BC$19)+(O137*Title!BD$19)+(Q137*Title!BE$19)+(S137*Title!BF$19)+(U137*Title!BG$19)+(W137*Title!BH$19)+(Y137*Title!BI$19)+(AA137*Title!BJ$19)</f>
        <v>0</v>
      </c>
      <c r="I137" s="289"/>
      <c r="J137" s="290"/>
      <c r="K137" s="291"/>
      <c r="L137" s="287">
        <f t="shared" si="28"/>
        <v>0</v>
      </c>
      <c r="M137" s="289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312"/>
      <c r="AD137" s="196" t="str">
        <f>'Basic data'!$B$1</f>
        <v>СГТ-421і.e</v>
      </c>
      <c r="AE137" s="551"/>
      <c r="AF137" s="551"/>
      <c r="AG137" s="551"/>
      <c r="AH137" s="551"/>
      <c r="AI137" s="551"/>
      <c r="AJ137" s="551"/>
      <c r="AK137" s="551"/>
      <c r="AL137" s="551"/>
      <c r="AM137" s="551"/>
      <c r="AN137" s="551"/>
      <c r="AO137" s="551"/>
      <c r="AP137" s="551"/>
      <c r="AQ137" s="551"/>
      <c r="AR137" s="551"/>
      <c r="AS137" s="551"/>
      <c r="AT137" s="551"/>
      <c r="AU137" s="551"/>
      <c r="AV137" s="551"/>
      <c r="AW137" s="551"/>
      <c r="AX137" s="551"/>
      <c r="AY137" s="551"/>
      <c r="AZ137" s="551"/>
      <c r="BA137" s="551"/>
      <c r="BB137" s="551"/>
      <c r="BC137" s="551"/>
      <c r="BD137" s="551"/>
      <c r="BE137" s="551"/>
      <c r="BF137" s="551"/>
      <c r="BG137" s="551"/>
      <c r="BH137" s="551"/>
      <c r="BI137" s="551"/>
      <c r="BJ137" s="551"/>
      <c r="BK137" s="551"/>
      <c r="BL137" s="551"/>
      <c r="BM137" s="551"/>
      <c r="BN137" s="551"/>
      <c r="BO137" s="551"/>
      <c r="BP137" s="551"/>
      <c r="BQ137" s="551"/>
      <c r="BR137" s="551"/>
      <c r="BS137" s="551"/>
      <c r="BT137" s="551"/>
      <c r="BU137" s="551"/>
      <c r="BV137" s="551"/>
      <c r="BW137" s="551"/>
      <c r="BX137" s="551"/>
      <c r="BY137" s="551"/>
      <c r="BZ137" s="551"/>
      <c r="CA137" s="551"/>
      <c r="CB137" s="551"/>
      <c r="CC137" s="551"/>
      <c r="CD137" s="551"/>
    </row>
    <row r="138" spans="1:82" s="155" customFormat="1" ht="30" hidden="1">
      <c r="A138" s="410" t="s">
        <v>678</v>
      </c>
      <c r="B138" s="397"/>
      <c r="C138" s="314"/>
      <c r="D138" s="315"/>
      <c r="E138" s="315"/>
      <c r="F138" s="287">
        <f t="shared" si="26"/>
        <v>0</v>
      </c>
      <c r="G138" s="288">
        <f t="shared" si="27"/>
        <v>0</v>
      </c>
      <c r="H138" s="287">
        <f>(M138*Title!BC$19)+(O138*Title!BD$19)+(Q138*Title!BE$19)+(S138*Title!BF$19)+(U138*Title!BG$19)+(W138*Title!BH$19)+(Y138*Title!BI$19)+(AA138*Title!BJ$19)</f>
        <v>0</v>
      </c>
      <c r="I138" s="289"/>
      <c r="J138" s="290"/>
      <c r="K138" s="291"/>
      <c r="L138" s="287">
        <f t="shared" si="28"/>
        <v>0</v>
      </c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312"/>
      <c r="AD138" s="196" t="str">
        <f>'Basic data'!$B$1</f>
        <v>СГТ-421і.e</v>
      </c>
      <c r="AE138" s="551"/>
      <c r="AF138" s="551"/>
      <c r="AG138" s="551"/>
      <c r="AH138" s="551"/>
      <c r="AI138" s="551"/>
      <c r="AJ138" s="551"/>
      <c r="AK138" s="551"/>
      <c r="AL138" s="551"/>
      <c r="AM138" s="551"/>
      <c r="AN138" s="551"/>
      <c r="AO138" s="551"/>
      <c r="AP138" s="551"/>
      <c r="AQ138" s="551"/>
      <c r="AR138" s="551"/>
      <c r="AS138" s="551"/>
      <c r="AT138" s="551"/>
      <c r="AU138" s="551"/>
      <c r="AV138" s="551"/>
      <c r="AW138" s="551"/>
      <c r="AX138" s="551"/>
      <c r="AY138" s="551"/>
      <c r="AZ138" s="551"/>
      <c r="BA138" s="551"/>
      <c r="BB138" s="551"/>
      <c r="BC138" s="551"/>
      <c r="BD138" s="551"/>
      <c r="BE138" s="551"/>
      <c r="BF138" s="551"/>
      <c r="BG138" s="551"/>
      <c r="BH138" s="551"/>
      <c r="BI138" s="551"/>
      <c r="BJ138" s="551"/>
      <c r="BK138" s="551"/>
      <c r="BL138" s="551"/>
      <c r="BM138" s="551"/>
      <c r="BN138" s="551"/>
      <c r="BO138" s="551"/>
      <c r="BP138" s="551"/>
      <c r="BQ138" s="551"/>
      <c r="BR138" s="551"/>
      <c r="BS138" s="551"/>
      <c r="BT138" s="551"/>
      <c r="BU138" s="551"/>
      <c r="BV138" s="551"/>
      <c r="BW138" s="551"/>
      <c r="BX138" s="551"/>
      <c r="BY138" s="551"/>
      <c r="BZ138" s="551"/>
      <c r="CA138" s="551"/>
      <c r="CB138" s="551"/>
      <c r="CC138" s="551"/>
      <c r="CD138" s="551"/>
    </row>
    <row r="139" spans="1:82" s="155" customFormat="1" ht="30" hidden="1">
      <c r="A139" s="410" t="s">
        <v>679</v>
      </c>
      <c r="B139" s="397"/>
      <c r="C139" s="314"/>
      <c r="D139" s="315"/>
      <c r="E139" s="315"/>
      <c r="F139" s="287">
        <f t="shared" si="26"/>
        <v>0</v>
      </c>
      <c r="G139" s="288">
        <f t="shared" si="27"/>
        <v>0</v>
      </c>
      <c r="H139" s="287">
        <f>(M139*Title!BC$19)+(O139*Title!BD$19)+(Q139*Title!BE$19)+(S139*Title!BF$19)+(U139*Title!BG$19)+(W139*Title!BH$19)+(Y139*Title!BI$19)+(AA139*Title!BJ$19)</f>
        <v>0</v>
      </c>
      <c r="I139" s="289"/>
      <c r="J139" s="290"/>
      <c r="K139" s="291"/>
      <c r="L139" s="287">
        <f t="shared" si="28"/>
        <v>0</v>
      </c>
      <c r="M139" s="289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312"/>
      <c r="AD139" s="196" t="str">
        <f>'Basic data'!$B$1</f>
        <v>СГТ-421і.e</v>
      </c>
      <c r="AE139" s="551"/>
      <c r="AF139" s="551"/>
      <c r="AG139" s="551"/>
      <c r="AH139" s="551"/>
      <c r="AI139" s="551"/>
      <c r="AJ139" s="551"/>
      <c r="AK139" s="551"/>
      <c r="AL139" s="551"/>
      <c r="AM139" s="551"/>
      <c r="AN139" s="551"/>
      <c r="AO139" s="551"/>
      <c r="AP139" s="551"/>
      <c r="AQ139" s="551"/>
      <c r="AR139" s="551"/>
      <c r="AS139" s="551"/>
      <c r="AT139" s="551"/>
      <c r="AU139" s="551"/>
      <c r="AV139" s="551"/>
      <c r="AW139" s="551"/>
      <c r="AX139" s="551"/>
      <c r="AY139" s="551"/>
      <c r="AZ139" s="551"/>
      <c r="BA139" s="551"/>
      <c r="BB139" s="551"/>
      <c r="BC139" s="551"/>
      <c r="BD139" s="551"/>
      <c r="BE139" s="551"/>
      <c r="BF139" s="551"/>
      <c r="BG139" s="551"/>
      <c r="BH139" s="551"/>
      <c r="BI139" s="551"/>
      <c r="BJ139" s="551"/>
      <c r="BK139" s="551"/>
      <c r="BL139" s="551"/>
      <c r="BM139" s="551"/>
      <c r="BN139" s="551"/>
      <c r="BO139" s="551"/>
      <c r="BP139" s="551"/>
      <c r="BQ139" s="551"/>
      <c r="BR139" s="551"/>
      <c r="BS139" s="551"/>
      <c r="BT139" s="551"/>
      <c r="BU139" s="551"/>
      <c r="BV139" s="551"/>
      <c r="BW139" s="551"/>
      <c r="BX139" s="551"/>
      <c r="BY139" s="551"/>
      <c r="BZ139" s="551"/>
      <c r="CA139" s="551"/>
      <c r="CB139" s="551"/>
      <c r="CC139" s="551"/>
      <c r="CD139" s="551"/>
    </row>
    <row r="140" spans="1:82" s="155" customFormat="1" ht="52.5" hidden="1">
      <c r="A140" s="452" t="s">
        <v>228</v>
      </c>
      <c r="B140" s="453" t="s">
        <v>693</v>
      </c>
      <c r="C140" s="454"/>
      <c r="D140" s="454"/>
      <c r="E140" s="454"/>
      <c r="F140" s="465" t="str">
        <f>IF(SUM(F141:F152)=F$101,F$101,"ОШИБКА")</f>
        <v>ОШИБКА</v>
      </c>
      <c r="G140" s="465" t="str">
        <f>IF(SUM(G141:G152)=G$101,G$101,"ОШИБКА")</f>
        <v>ОШИБКА</v>
      </c>
      <c r="H140" s="457">
        <f aca="true" t="shared" si="29" ref="H140:AB140">SUM(H141:H152)</f>
        <v>0</v>
      </c>
      <c r="I140" s="457">
        <f t="shared" si="29"/>
        <v>0</v>
      </c>
      <c r="J140" s="457">
        <f t="shared" si="29"/>
        <v>0</v>
      </c>
      <c r="K140" s="457">
        <f t="shared" si="29"/>
        <v>0</v>
      </c>
      <c r="L140" s="457">
        <f t="shared" si="29"/>
        <v>0</v>
      </c>
      <c r="M140" s="457">
        <f t="shared" si="29"/>
        <v>0</v>
      </c>
      <c r="N140" s="457">
        <f t="shared" si="29"/>
        <v>0</v>
      </c>
      <c r="O140" s="457">
        <f t="shared" si="29"/>
        <v>0</v>
      </c>
      <c r="P140" s="457">
        <f t="shared" si="29"/>
        <v>0</v>
      </c>
      <c r="Q140" s="457">
        <f t="shared" si="29"/>
        <v>0</v>
      </c>
      <c r="R140" s="457">
        <f t="shared" si="29"/>
        <v>0</v>
      </c>
      <c r="S140" s="457">
        <f t="shared" si="29"/>
        <v>0</v>
      </c>
      <c r="T140" s="457">
        <f t="shared" si="29"/>
        <v>0</v>
      </c>
      <c r="U140" s="457">
        <f t="shared" si="29"/>
        <v>0</v>
      </c>
      <c r="V140" s="457">
        <f t="shared" si="29"/>
        <v>0</v>
      </c>
      <c r="W140" s="457">
        <f t="shared" si="29"/>
        <v>0</v>
      </c>
      <c r="X140" s="457">
        <f t="shared" si="29"/>
        <v>0</v>
      </c>
      <c r="Y140" s="457">
        <f t="shared" si="29"/>
        <v>0</v>
      </c>
      <c r="Z140" s="457">
        <f t="shared" si="29"/>
        <v>0</v>
      </c>
      <c r="AA140" s="457">
        <f t="shared" si="29"/>
        <v>0</v>
      </c>
      <c r="AB140" s="457">
        <f t="shared" si="29"/>
        <v>0</v>
      </c>
      <c r="AC140" s="455"/>
      <c r="AD140" s="196" t="str">
        <f>'Basic data'!$B$1</f>
        <v>СГТ-421і.e</v>
      </c>
      <c r="AE140" s="551"/>
      <c r="AF140" s="551"/>
      <c r="AG140" s="551"/>
      <c r="AH140" s="551"/>
      <c r="AI140" s="551"/>
      <c r="AJ140" s="551"/>
      <c r="AK140" s="551"/>
      <c r="AL140" s="551"/>
      <c r="AM140" s="551"/>
      <c r="AN140" s="551"/>
      <c r="AO140" s="551"/>
      <c r="AP140" s="551"/>
      <c r="AQ140" s="551"/>
      <c r="AR140" s="551"/>
      <c r="AS140" s="551"/>
      <c r="AT140" s="551"/>
      <c r="AU140" s="551"/>
      <c r="AV140" s="551"/>
      <c r="AW140" s="551"/>
      <c r="AX140" s="551"/>
      <c r="AY140" s="551"/>
      <c r="AZ140" s="551"/>
      <c r="BA140" s="551"/>
      <c r="BB140" s="551"/>
      <c r="BC140" s="551"/>
      <c r="BD140" s="551"/>
      <c r="BE140" s="551"/>
      <c r="BF140" s="551"/>
      <c r="BG140" s="551"/>
      <c r="BH140" s="551"/>
      <c r="BI140" s="551"/>
      <c r="BJ140" s="551"/>
      <c r="BK140" s="551"/>
      <c r="BL140" s="551"/>
      <c r="BM140" s="551"/>
      <c r="BN140" s="551"/>
      <c r="BO140" s="551"/>
      <c r="BP140" s="551"/>
      <c r="BQ140" s="551"/>
      <c r="BR140" s="551"/>
      <c r="BS140" s="551"/>
      <c r="BT140" s="551"/>
      <c r="BU140" s="551"/>
      <c r="BV140" s="551"/>
      <c r="BW140" s="551"/>
      <c r="BX140" s="551"/>
      <c r="BY140" s="551"/>
      <c r="BZ140" s="551"/>
      <c r="CA140" s="551"/>
      <c r="CB140" s="551"/>
      <c r="CC140" s="551"/>
      <c r="CD140" s="551"/>
    </row>
    <row r="141" spans="1:82" s="155" customFormat="1" ht="30" hidden="1">
      <c r="A141" s="410" t="s">
        <v>680</v>
      </c>
      <c r="B141" s="569"/>
      <c r="C141" s="451"/>
      <c r="D141" s="451"/>
      <c r="E141" s="451"/>
      <c r="F141" s="292">
        <f aca="true" t="shared" si="30" ref="F141:F152">N141+P141+R141+T141+V141+X141+Z141+AB141</f>
        <v>0</v>
      </c>
      <c r="G141" s="293">
        <f aca="true" t="shared" si="31" ref="G141:G152">F141*30</f>
        <v>0</v>
      </c>
      <c r="H141" s="292">
        <f>(M141*Title!BC$19)+(O141*Title!BD$19)+(Q141*Title!BE$19)+(S141*Title!BF$19)+(U141*Title!BG$19)+(W141*Title!BH$19)+(Y141*Title!BI$19)+(AA141*Title!BJ$19)</f>
        <v>0</v>
      </c>
      <c r="I141" s="294"/>
      <c r="J141" s="295"/>
      <c r="K141" s="296"/>
      <c r="L141" s="292">
        <f aca="true" t="shared" si="32" ref="L141:L152">IF(H141=I141+J141+K141,G141-H141,"!ОШИБКА!")</f>
        <v>0</v>
      </c>
      <c r="M141" s="294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449"/>
      <c r="AD141" s="196" t="str">
        <f>'Basic data'!$B$1</f>
        <v>СГТ-421і.e</v>
      </c>
      <c r="AE141" s="551"/>
      <c r="AF141" s="551"/>
      <c r="AG141" s="551"/>
      <c r="AH141" s="551"/>
      <c r="AI141" s="551"/>
      <c r="AJ141" s="551"/>
      <c r="AK141" s="551"/>
      <c r="AL141" s="551"/>
      <c r="AM141" s="551"/>
      <c r="AN141" s="551"/>
      <c r="AO141" s="551"/>
      <c r="AP141" s="551"/>
      <c r="AQ141" s="551"/>
      <c r="AR141" s="551"/>
      <c r="AS141" s="551"/>
      <c r="AT141" s="551"/>
      <c r="AU141" s="551"/>
      <c r="AV141" s="551"/>
      <c r="AW141" s="551"/>
      <c r="AX141" s="551"/>
      <c r="AY141" s="551"/>
      <c r="AZ141" s="551"/>
      <c r="BA141" s="551"/>
      <c r="BB141" s="551"/>
      <c r="BC141" s="551"/>
      <c r="BD141" s="551"/>
      <c r="BE141" s="551"/>
      <c r="BF141" s="551"/>
      <c r="BG141" s="551"/>
      <c r="BH141" s="551"/>
      <c r="BI141" s="551"/>
      <c r="BJ141" s="551"/>
      <c r="BK141" s="551"/>
      <c r="BL141" s="551"/>
      <c r="BM141" s="551"/>
      <c r="BN141" s="551"/>
      <c r="BO141" s="551"/>
      <c r="BP141" s="551"/>
      <c r="BQ141" s="551"/>
      <c r="BR141" s="551"/>
      <c r="BS141" s="551"/>
      <c r="BT141" s="551"/>
      <c r="BU141" s="551"/>
      <c r="BV141" s="551"/>
      <c r="BW141" s="551"/>
      <c r="BX141" s="551"/>
      <c r="BY141" s="551"/>
      <c r="BZ141" s="551"/>
      <c r="CA141" s="551"/>
      <c r="CB141" s="551"/>
      <c r="CC141" s="551"/>
      <c r="CD141" s="551"/>
    </row>
    <row r="142" spans="1:82" s="155" customFormat="1" ht="30" hidden="1">
      <c r="A142" s="410" t="s">
        <v>681</v>
      </c>
      <c r="B142" s="547"/>
      <c r="C142" s="395"/>
      <c r="D142" s="395"/>
      <c r="E142" s="395"/>
      <c r="F142" s="287">
        <f t="shared" si="30"/>
        <v>0</v>
      </c>
      <c r="G142" s="288">
        <f t="shared" si="31"/>
        <v>0</v>
      </c>
      <c r="H142" s="287">
        <f>(M142*Title!BC$19)+(O142*Title!BD$19)+(Q142*Title!BE$19)+(S142*Title!BF$19)+(U142*Title!BG$19)+(W142*Title!BH$19)+(Y142*Title!BI$19)+(AA142*Title!BJ$19)</f>
        <v>0</v>
      </c>
      <c r="I142" s="289"/>
      <c r="J142" s="290"/>
      <c r="K142" s="291"/>
      <c r="L142" s="287">
        <f t="shared" si="32"/>
        <v>0</v>
      </c>
      <c r="M142" s="289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450"/>
      <c r="AD142" s="196" t="str">
        <f>'Basic data'!$B$1</f>
        <v>СГТ-421і.e</v>
      </c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1"/>
      <c r="AX142" s="551"/>
      <c r="AY142" s="551"/>
      <c r="AZ142" s="551"/>
      <c r="BA142" s="551"/>
      <c r="BB142" s="551"/>
      <c r="BC142" s="551"/>
      <c r="BD142" s="551"/>
      <c r="BE142" s="551"/>
      <c r="BF142" s="551"/>
      <c r="BG142" s="551"/>
      <c r="BH142" s="551"/>
      <c r="BI142" s="551"/>
      <c r="BJ142" s="551"/>
      <c r="BK142" s="551"/>
      <c r="BL142" s="551"/>
      <c r="BM142" s="551"/>
      <c r="BN142" s="551"/>
      <c r="BO142" s="551"/>
      <c r="BP142" s="551"/>
      <c r="BQ142" s="551"/>
      <c r="BR142" s="551"/>
      <c r="BS142" s="551"/>
      <c r="BT142" s="551"/>
      <c r="BU142" s="551"/>
      <c r="BV142" s="551"/>
      <c r="BW142" s="551"/>
      <c r="BX142" s="551"/>
      <c r="BY142" s="551"/>
      <c r="BZ142" s="551"/>
      <c r="CA142" s="551"/>
      <c r="CB142" s="551"/>
      <c r="CC142" s="551"/>
      <c r="CD142" s="551"/>
    </row>
    <row r="143" spans="1:82" s="155" customFormat="1" ht="30" hidden="1">
      <c r="A143" s="410" t="s">
        <v>682</v>
      </c>
      <c r="B143" s="547"/>
      <c r="C143" s="395"/>
      <c r="D143" s="395"/>
      <c r="E143" s="395"/>
      <c r="F143" s="287">
        <f t="shared" si="30"/>
        <v>0</v>
      </c>
      <c r="G143" s="288">
        <f t="shared" si="31"/>
        <v>0</v>
      </c>
      <c r="H143" s="287">
        <f>(M143*Title!BC$19)+(O143*Title!BD$19)+(Q143*Title!BE$19)+(S143*Title!BF$19)+(U143*Title!BG$19)+(W143*Title!BH$19)+(Y143*Title!BI$19)+(AA143*Title!BJ$19)</f>
        <v>0</v>
      </c>
      <c r="I143" s="289"/>
      <c r="J143" s="290"/>
      <c r="K143" s="291"/>
      <c r="L143" s="287">
        <f t="shared" si="32"/>
        <v>0</v>
      </c>
      <c r="M143" s="289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312"/>
      <c r="AD143" s="196" t="str">
        <f>'Basic data'!$B$1</f>
        <v>СГТ-421і.e</v>
      </c>
      <c r="AE143" s="551"/>
      <c r="AF143" s="551"/>
      <c r="AG143" s="551"/>
      <c r="AH143" s="551"/>
      <c r="AI143" s="551"/>
      <c r="AJ143" s="551"/>
      <c r="AK143" s="551"/>
      <c r="AL143" s="551"/>
      <c r="AM143" s="551"/>
      <c r="AN143" s="551"/>
      <c r="AO143" s="551"/>
      <c r="AP143" s="551"/>
      <c r="AQ143" s="551"/>
      <c r="AR143" s="551"/>
      <c r="AS143" s="551"/>
      <c r="AT143" s="551"/>
      <c r="AU143" s="551"/>
      <c r="AV143" s="551"/>
      <c r="AW143" s="551"/>
      <c r="AX143" s="551"/>
      <c r="AY143" s="551"/>
      <c r="AZ143" s="551"/>
      <c r="BA143" s="551"/>
      <c r="BB143" s="551"/>
      <c r="BC143" s="551"/>
      <c r="BD143" s="551"/>
      <c r="BE143" s="551"/>
      <c r="BF143" s="551"/>
      <c r="BG143" s="551"/>
      <c r="BH143" s="551"/>
      <c r="BI143" s="551"/>
      <c r="BJ143" s="551"/>
      <c r="BK143" s="551"/>
      <c r="BL143" s="551"/>
      <c r="BM143" s="551"/>
      <c r="BN143" s="551"/>
      <c r="BO143" s="551"/>
      <c r="BP143" s="551"/>
      <c r="BQ143" s="551"/>
      <c r="BR143" s="551"/>
      <c r="BS143" s="551"/>
      <c r="BT143" s="551"/>
      <c r="BU143" s="551"/>
      <c r="BV143" s="551"/>
      <c r="BW143" s="551"/>
      <c r="BX143" s="551"/>
      <c r="BY143" s="551"/>
      <c r="BZ143" s="551"/>
      <c r="CA143" s="551"/>
      <c r="CB143" s="551"/>
      <c r="CC143" s="551"/>
      <c r="CD143" s="551"/>
    </row>
    <row r="144" spans="1:82" s="155" customFormat="1" ht="30" hidden="1">
      <c r="A144" s="410" t="s">
        <v>683</v>
      </c>
      <c r="B144" s="547"/>
      <c r="C144" s="395"/>
      <c r="D144" s="395"/>
      <c r="E144" s="395"/>
      <c r="F144" s="287">
        <f t="shared" si="30"/>
        <v>0</v>
      </c>
      <c r="G144" s="288">
        <f t="shared" si="31"/>
        <v>0</v>
      </c>
      <c r="H144" s="287">
        <f>(M144*Title!BC$19)+(O144*Title!BD$19)+(Q144*Title!BE$19)+(S144*Title!BF$19)+(U144*Title!BG$19)+(W144*Title!BH$19)+(Y144*Title!BI$19)+(AA144*Title!BJ$19)</f>
        <v>0</v>
      </c>
      <c r="I144" s="289"/>
      <c r="J144" s="290"/>
      <c r="K144" s="291"/>
      <c r="L144" s="287">
        <f t="shared" si="32"/>
        <v>0</v>
      </c>
      <c r="M144" s="289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312"/>
      <c r="AD144" s="196" t="str">
        <f>'Basic data'!$B$1</f>
        <v>СГТ-421і.e</v>
      </c>
      <c r="AE144" s="551"/>
      <c r="AF144" s="551"/>
      <c r="AG144" s="551"/>
      <c r="AH144" s="551"/>
      <c r="AI144" s="551"/>
      <c r="AJ144" s="551"/>
      <c r="AK144" s="551"/>
      <c r="AL144" s="551"/>
      <c r="AM144" s="551"/>
      <c r="AN144" s="551"/>
      <c r="AO144" s="551"/>
      <c r="AP144" s="551"/>
      <c r="AQ144" s="551"/>
      <c r="AR144" s="551"/>
      <c r="AS144" s="551"/>
      <c r="AT144" s="551"/>
      <c r="AU144" s="551"/>
      <c r="AV144" s="551"/>
      <c r="AW144" s="551"/>
      <c r="AX144" s="551"/>
      <c r="AY144" s="551"/>
      <c r="AZ144" s="551"/>
      <c r="BA144" s="551"/>
      <c r="BB144" s="551"/>
      <c r="BC144" s="551"/>
      <c r="BD144" s="551"/>
      <c r="BE144" s="551"/>
      <c r="BF144" s="551"/>
      <c r="BG144" s="551"/>
      <c r="BH144" s="551"/>
      <c r="BI144" s="551"/>
      <c r="BJ144" s="551"/>
      <c r="BK144" s="551"/>
      <c r="BL144" s="551"/>
      <c r="BM144" s="551"/>
      <c r="BN144" s="551"/>
      <c r="BO144" s="551"/>
      <c r="BP144" s="551"/>
      <c r="BQ144" s="551"/>
      <c r="BR144" s="551"/>
      <c r="BS144" s="551"/>
      <c r="BT144" s="551"/>
      <c r="BU144" s="551"/>
      <c r="BV144" s="551"/>
      <c r="BW144" s="551"/>
      <c r="BX144" s="551"/>
      <c r="BY144" s="551"/>
      <c r="BZ144" s="551"/>
      <c r="CA144" s="551"/>
      <c r="CB144" s="551"/>
      <c r="CC144" s="551"/>
      <c r="CD144" s="551"/>
    </row>
    <row r="145" spans="1:82" s="155" customFormat="1" ht="30" hidden="1">
      <c r="A145" s="410" t="s">
        <v>684</v>
      </c>
      <c r="B145" s="547"/>
      <c r="C145" s="395"/>
      <c r="D145" s="314"/>
      <c r="E145" s="315"/>
      <c r="F145" s="287">
        <f t="shared" si="30"/>
        <v>0</v>
      </c>
      <c r="G145" s="288">
        <f t="shared" si="31"/>
        <v>0</v>
      </c>
      <c r="H145" s="287">
        <f>(M145*Title!BC$19)+(O145*Title!BD$19)+(Q145*Title!BE$19)+(S145*Title!BF$19)+(U145*Title!BG$19)+(W145*Title!BH$19)+(Y145*Title!BI$19)+(AA145*Title!BJ$19)</f>
        <v>0</v>
      </c>
      <c r="I145" s="289"/>
      <c r="J145" s="290"/>
      <c r="K145" s="291"/>
      <c r="L145" s="287">
        <f t="shared" si="32"/>
        <v>0</v>
      </c>
      <c r="M145" s="289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312"/>
      <c r="AD145" s="196" t="str">
        <f>'Basic data'!$B$1</f>
        <v>СГТ-421і.e</v>
      </c>
      <c r="AE145" s="551"/>
      <c r="AF145" s="551"/>
      <c r="AG145" s="551"/>
      <c r="AH145" s="551"/>
      <c r="AI145" s="551"/>
      <c r="AJ145" s="551"/>
      <c r="AK145" s="551"/>
      <c r="AL145" s="551"/>
      <c r="AM145" s="551"/>
      <c r="AN145" s="551"/>
      <c r="AO145" s="551"/>
      <c r="AP145" s="551"/>
      <c r="AQ145" s="551"/>
      <c r="AR145" s="551"/>
      <c r="AS145" s="551"/>
      <c r="AT145" s="551"/>
      <c r="AU145" s="551"/>
      <c r="AV145" s="551"/>
      <c r="AW145" s="551"/>
      <c r="AX145" s="551"/>
      <c r="AY145" s="551"/>
      <c r="AZ145" s="551"/>
      <c r="BA145" s="551"/>
      <c r="BB145" s="551"/>
      <c r="BC145" s="551"/>
      <c r="BD145" s="551"/>
      <c r="BE145" s="551"/>
      <c r="BF145" s="551"/>
      <c r="BG145" s="551"/>
      <c r="BH145" s="551"/>
      <c r="BI145" s="551"/>
      <c r="BJ145" s="551"/>
      <c r="BK145" s="551"/>
      <c r="BL145" s="551"/>
      <c r="BM145" s="551"/>
      <c r="BN145" s="551"/>
      <c r="BO145" s="551"/>
      <c r="BP145" s="551"/>
      <c r="BQ145" s="551"/>
      <c r="BR145" s="551"/>
      <c r="BS145" s="551"/>
      <c r="BT145" s="551"/>
      <c r="BU145" s="551"/>
      <c r="BV145" s="551"/>
      <c r="BW145" s="551"/>
      <c r="BX145" s="551"/>
      <c r="BY145" s="551"/>
      <c r="BZ145" s="551"/>
      <c r="CA145" s="551"/>
      <c r="CB145" s="551"/>
      <c r="CC145" s="551"/>
      <c r="CD145" s="551"/>
    </row>
    <row r="146" spans="1:82" s="155" customFormat="1" ht="30" hidden="1">
      <c r="A146" s="410" t="s">
        <v>685</v>
      </c>
      <c r="B146" s="569"/>
      <c r="C146" s="395"/>
      <c r="D146" s="314"/>
      <c r="E146" s="314"/>
      <c r="F146" s="287">
        <f t="shared" si="30"/>
        <v>0</v>
      </c>
      <c r="G146" s="288">
        <f t="shared" si="31"/>
        <v>0</v>
      </c>
      <c r="H146" s="287">
        <f>(M146*Title!BC$19)+(O146*Title!BD$19)+(Q146*Title!BE$19)+(S146*Title!BF$19)+(U146*Title!BG$19)+(W146*Title!BH$19)+(Y146*Title!BI$19)+(AA146*Title!BJ$19)</f>
        <v>0</v>
      </c>
      <c r="I146" s="289"/>
      <c r="J146" s="290"/>
      <c r="K146" s="291"/>
      <c r="L146" s="287">
        <f t="shared" si="32"/>
        <v>0</v>
      </c>
      <c r="M146" s="289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312"/>
      <c r="AD146" s="196" t="str">
        <f>'Basic data'!$B$1</f>
        <v>СГТ-421і.e</v>
      </c>
      <c r="AE146" s="551"/>
      <c r="AF146" s="551"/>
      <c r="AG146" s="551"/>
      <c r="AH146" s="551"/>
      <c r="AI146" s="551"/>
      <c r="AJ146" s="551"/>
      <c r="AK146" s="551"/>
      <c r="AL146" s="551"/>
      <c r="AM146" s="551"/>
      <c r="AN146" s="551"/>
      <c r="AO146" s="551"/>
      <c r="AP146" s="551"/>
      <c r="AQ146" s="551"/>
      <c r="AR146" s="551"/>
      <c r="AS146" s="551"/>
      <c r="AT146" s="551"/>
      <c r="AU146" s="551"/>
      <c r="AV146" s="551"/>
      <c r="AW146" s="551"/>
      <c r="AX146" s="551"/>
      <c r="AY146" s="551"/>
      <c r="AZ146" s="551"/>
      <c r="BA146" s="551"/>
      <c r="BB146" s="551"/>
      <c r="BC146" s="551"/>
      <c r="BD146" s="551"/>
      <c r="BE146" s="551"/>
      <c r="BF146" s="551"/>
      <c r="BG146" s="551"/>
      <c r="BH146" s="551"/>
      <c r="BI146" s="551"/>
      <c r="BJ146" s="551"/>
      <c r="BK146" s="551"/>
      <c r="BL146" s="551"/>
      <c r="BM146" s="551"/>
      <c r="BN146" s="551"/>
      <c r="BO146" s="551"/>
      <c r="BP146" s="551"/>
      <c r="BQ146" s="551"/>
      <c r="BR146" s="551"/>
      <c r="BS146" s="551"/>
      <c r="BT146" s="551"/>
      <c r="BU146" s="551"/>
      <c r="BV146" s="551"/>
      <c r="BW146" s="551"/>
      <c r="BX146" s="551"/>
      <c r="BY146" s="551"/>
      <c r="BZ146" s="551"/>
      <c r="CA146" s="551"/>
      <c r="CB146" s="551"/>
      <c r="CC146" s="551"/>
      <c r="CD146" s="551"/>
    </row>
    <row r="147" spans="1:82" s="155" customFormat="1" ht="30" hidden="1">
      <c r="A147" s="410" t="s">
        <v>686</v>
      </c>
      <c r="B147" s="396"/>
      <c r="C147" s="395"/>
      <c r="D147" s="314"/>
      <c r="E147" s="314"/>
      <c r="F147" s="287">
        <f t="shared" si="30"/>
        <v>0</v>
      </c>
      <c r="G147" s="288">
        <f t="shared" si="31"/>
        <v>0</v>
      </c>
      <c r="H147" s="287">
        <f>(M147*Title!BC$19)+(O147*Title!BD$19)+(Q147*Title!BE$19)+(S147*Title!BF$19)+(U147*Title!BG$19)+(W147*Title!BH$19)+(Y147*Title!BI$19)+(AA147*Title!BJ$19)</f>
        <v>0</v>
      </c>
      <c r="I147" s="289"/>
      <c r="J147" s="290"/>
      <c r="K147" s="291"/>
      <c r="L147" s="287">
        <f t="shared" si="32"/>
        <v>0</v>
      </c>
      <c r="M147" s="289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312"/>
      <c r="AD147" s="196" t="str">
        <f>'Basic data'!$B$1</f>
        <v>СГТ-421і.e</v>
      </c>
      <c r="AE147" s="551"/>
      <c r="AF147" s="551"/>
      <c r="AG147" s="551"/>
      <c r="AH147" s="551"/>
      <c r="AI147" s="551"/>
      <c r="AJ147" s="551"/>
      <c r="AK147" s="551"/>
      <c r="AL147" s="551"/>
      <c r="AM147" s="551"/>
      <c r="AN147" s="551"/>
      <c r="AO147" s="551"/>
      <c r="AP147" s="551"/>
      <c r="AQ147" s="551"/>
      <c r="AR147" s="551"/>
      <c r="AS147" s="551"/>
      <c r="AT147" s="551"/>
      <c r="AU147" s="551"/>
      <c r="AV147" s="551"/>
      <c r="AW147" s="551"/>
      <c r="AX147" s="551"/>
      <c r="AY147" s="551"/>
      <c r="AZ147" s="551"/>
      <c r="BA147" s="551"/>
      <c r="BB147" s="551"/>
      <c r="BC147" s="551"/>
      <c r="BD147" s="551"/>
      <c r="BE147" s="551"/>
      <c r="BF147" s="551"/>
      <c r="BG147" s="551"/>
      <c r="BH147" s="551"/>
      <c r="BI147" s="551"/>
      <c r="BJ147" s="551"/>
      <c r="BK147" s="551"/>
      <c r="BL147" s="551"/>
      <c r="BM147" s="551"/>
      <c r="BN147" s="551"/>
      <c r="BO147" s="551"/>
      <c r="BP147" s="551"/>
      <c r="BQ147" s="551"/>
      <c r="BR147" s="551"/>
      <c r="BS147" s="551"/>
      <c r="BT147" s="551"/>
      <c r="BU147" s="551"/>
      <c r="BV147" s="551"/>
      <c r="BW147" s="551"/>
      <c r="BX147" s="551"/>
      <c r="BY147" s="551"/>
      <c r="BZ147" s="551"/>
      <c r="CA147" s="551"/>
      <c r="CB147" s="551"/>
      <c r="CC147" s="551"/>
      <c r="CD147" s="551"/>
    </row>
    <row r="148" spans="1:82" s="155" customFormat="1" ht="30" hidden="1">
      <c r="A148" s="410" t="s">
        <v>687</v>
      </c>
      <c r="B148" s="397"/>
      <c r="C148" s="395"/>
      <c r="D148" s="315"/>
      <c r="E148" s="314"/>
      <c r="F148" s="287">
        <f t="shared" si="30"/>
        <v>0</v>
      </c>
      <c r="G148" s="288">
        <f t="shared" si="31"/>
        <v>0</v>
      </c>
      <c r="H148" s="287">
        <f>(M148*Title!BC$19)+(O148*Title!BD$19)+(Q148*Title!BE$19)+(S148*Title!BF$19)+(U148*Title!BG$19)+(W148*Title!BH$19)+(Y148*Title!BI$19)+(AA148*Title!BJ$19)</f>
        <v>0</v>
      </c>
      <c r="I148" s="289"/>
      <c r="J148" s="290"/>
      <c r="K148" s="291"/>
      <c r="L148" s="287">
        <f t="shared" si="32"/>
        <v>0</v>
      </c>
      <c r="M148" s="289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312"/>
      <c r="AD148" s="196" t="str">
        <f>'Basic data'!$B$1</f>
        <v>СГТ-421і.e</v>
      </c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1"/>
      <c r="AX148" s="551"/>
      <c r="AY148" s="551"/>
      <c r="AZ148" s="551"/>
      <c r="BA148" s="551"/>
      <c r="BB148" s="551"/>
      <c r="BC148" s="551"/>
      <c r="BD148" s="551"/>
      <c r="BE148" s="551"/>
      <c r="BF148" s="551"/>
      <c r="BG148" s="551"/>
      <c r="BH148" s="551"/>
      <c r="BI148" s="551"/>
      <c r="BJ148" s="551"/>
      <c r="BK148" s="551"/>
      <c r="BL148" s="551"/>
      <c r="BM148" s="551"/>
      <c r="BN148" s="551"/>
      <c r="BO148" s="551"/>
      <c r="BP148" s="551"/>
      <c r="BQ148" s="551"/>
      <c r="BR148" s="551"/>
      <c r="BS148" s="551"/>
      <c r="BT148" s="551"/>
      <c r="BU148" s="551"/>
      <c r="BV148" s="551"/>
      <c r="BW148" s="551"/>
      <c r="BX148" s="551"/>
      <c r="BY148" s="551"/>
      <c r="BZ148" s="551"/>
      <c r="CA148" s="551"/>
      <c r="CB148" s="551"/>
      <c r="CC148" s="551"/>
      <c r="CD148" s="551"/>
    </row>
    <row r="149" spans="1:82" s="155" customFormat="1" ht="30" hidden="1">
      <c r="A149" s="410" t="s">
        <v>688</v>
      </c>
      <c r="B149" s="397"/>
      <c r="C149" s="395"/>
      <c r="D149" s="315"/>
      <c r="E149" s="314"/>
      <c r="F149" s="287">
        <f t="shared" si="30"/>
        <v>0</v>
      </c>
      <c r="G149" s="288">
        <f t="shared" si="31"/>
        <v>0</v>
      </c>
      <c r="H149" s="287">
        <f>(M149*Title!BC$19)+(O149*Title!BD$19)+(Q149*Title!BE$19)+(S149*Title!BF$19)+(U149*Title!BG$19)+(W149*Title!BH$19)+(Y149*Title!BI$19)+(AA149*Title!BJ$19)</f>
        <v>0</v>
      </c>
      <c r="I149" s="289"/>
      <c r="J149" s="290"/>
      <c r="K149" s="291"/>
      <c r="L149" s="287">
        <f t="shared" si="32"/>
        <v>0</v>
      </c>
      <c r="M149" s="289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312"/>
      <c r="AD149" s="196" t="str">
        <f>'Basic data'!$B$1</f>
        <v>СГТ-421і.e</v>
      </c>
      <c r="AE149" s="551"/>
      <c r="AF149" s="551"/>
      <c r="AG149" s="551"/>
      <c r="AH149" s="551"/>
      <c r="AI149" s="551"/>
      <c r="AJ149" s="551"/>
      <c r="AK149" s="551"/>
      <c r="AL149" s="551"/>
      <c r="AM149" s="551"/>
      <c r="AN149" s="551"/>
      <c r="AO149" s="551"/>
      <c r="AP149" s="551"/>
      <c r="AQ149" s="551"/>
      <c r="AR149" s="551"/>
      <c r="AS149" s="551"/>
      <c r="AT149" s="551"/>
      <c r="AU149" s="551"/>
      <c r="AV149" s="551"/>
      <c r="AW149" s="551"/>
      <c r="AX149" s="551"/>
      <c r="AY149" s="551"/>
      <c r="AZ149" s="551"/>
      <c r="BA149" s="551"/>
      <c r="BB149" s="551"/>
      <c r="BC149" s="551"/>
      <c r="BD149" s="551"/>
      <c r="BE149" s="551"/>
      <c r="BF149" s="551"/>
      <c r="BG149" s="551"/>
      <c r="BH149" s="551"/>
      <c r="BI149" s="551"/>
      <c r="BJ149" s="551"/>
      <c r="BK149" s="551"/>
      <c r="BL149" s="551"/>
      <c r="BM149" s="551"/>
      <c r="BN149" s="551"/>
      <c r="BO149" s="551"/>
      <c r="BP149" s="551"/>
      <c r="BQ149" s="551"/>
      <c r="BR149" s="551"/>
      <c r="BS149" s="551"/>
      <c r="BT149" s="551"/>
      <c r="BU149" s="551"/>
      <c r="BV149" s="551"/>
      <c r="BW149" s="551"/>
      <c r="BX149" s="551"/>
      <c r="BY149" s="551"/>
      <c r="BZ149" s="551"/>
      <c r="CA149" s="551"/>
      <c r="CB149" s="551"/>
      <c r="CC149" s="551"/>
      <c r="CD149" s="551"/>
    </row>
    <row r="150" spans="1:82" s="155" customFormat="1" ht="30" hidden="1">
      <c r="A150" s="410" t="s">
        <v>689</v>
      </c>
      <c r="B150" s="397"/>
      <c r="C150" s="395"/>
      <c r="D150" s="315"/>
      <c r="E150" s="314"/>
      <c r="F150" s="287">
        <f t="shared" si="30"/>
        <v>0</v>
      </c>
      <c r="G150" s="288">
        <f t="shared" si="31"/>
        <v>0</v>
      </c>
      <c r="H150" s="287">
        <f>(M150*Title!BC$19)+(O150*Title!BD$19)+(Q150*Title!BE$19)+(S150*Title!BF$19)+(U150*Title!BG$19)+(W150*Title!BH$19)+(Y150*Title!BI$19)+(AA150*Title!BJ$19)</f>
        <v>0</v>
      </c>
      <c r="I150" s="289"/>
      <c r="J150" s="290"/>
      <c r="K150" s="291"/>
      <c r="L150" s="287">
        <f t="shared" si="32"/>
        <v>0</v>
      </c>
      <c r="M150" s="289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312"/>
      <c r="AD150" s="196" t="str">
        <f>'Basic data'!$B$1</f>
        <v>СГТ-421і.e</v>
      </c>
      <c r="AE150" s="551"/>
      <c r="AF150" s="551"/>
      <c r="AG150" s="551"/>
      <c r="AH150" s="551"/>
      <c r="AI150" s="551"/>
      <c r="AJ150" s="551"/>
      <c r="AK150" s="551"/>
      <c r="AL150" s="551"/>
      <c r="AM150" s="551"/>
      <c r="AN150" s="551"/>
      <c r="AO150" s="551"/>
      <c r="AP150" s="551"/>
      <c r="AQ150" s="551"/>
      <c r="AR150" s="551"/>
      <c r="AS150" s="551"/>
      <c r="AT150" s="551"/>
      <c r="AU150" s="551"/>
      <c r="AV150" s="551"/>
      <c r="AW150" s="551"/>
      <c r="AX150" s="551"/>
      <c r="AY150" s="551"/>
      <c r="AZ150" s="551"/>
      <c r="BA150" s="551"/>
      <c r="BB150" s="551"/>
      <c r="BC150" s="551"/>
      <c r="BD150" s="551"/>
      <c r="BE150" s="551"/>
      <c r="BF150" s="551"/>
      <c r="BG150" s="551"/>
      <c r="BH150" s="551"/>
      <c r="BI150" s="551"/>
      <c r="BJ150" s="551"/>
      <c r="BK150" s="551"/>
      <c r="BL150" s="551"/>
      <c r="BM150" s="551"/>
      <c r="BN150" s="551"/>
      <c r="BO150" s="551"/>
      <c r="BP150" s="551"/>
      <c r="BQ150" s="551"/>
      <c r="BR150" s="551"/>
      <c r="BS150" s="551"/>
      <c r="BT150" s="551"/>
      <c r="BU150" s="551"/>
      <c r="BV150" s="551"/>
      <c r="BW150" s="551"/>
      <c r="BX150" s="551"/>
      <c r="BY150" s="551"/>
      <c r="BZ150" s="551"/>
      <c r="CA150" s="551"/>
      <c r="CB150" s="551"/>
      <c r="CC150" s="551"/>
      <c r="CD150" s="551"/>
    </row>
    <row r="151" spans="1:82" s="155" customFormat="1" ht="30" hidden="1">
      <c r="A151" s="410" t="s">
        <v>690</v>
      </c>
      <c r="B151" s="397"/>
      <c r="C151" s="314"/>
      <c r="D151" s="315"/>
      <c r="E151" s="315"/>
      <c r="F151" s="287">
        <f t="shared" si="30"/>
        <v>0</v>
      </c>
      <c r="G151" s="288">
        <f t="shared" si="31"/>
        <v>0</v>
      </c>
      <c r="H151" s="287">
        <f>(M151*Title!BC$19)+(O151*Title!BD$19)+(Q151*Title!BE$19)+(S151*Title!BF$19)+(U151*Title!BG$19)+(W151*Title!BH$19)+(Y151*Title!BI$19)+(AA151*Title!BJ$19)</f>
        <v>0</v>
      </c>
      <c r="I151" s="289"/>
      <c r="J151" s="290"/>
      <c r="K151" s="291"/>
      <c r="L151" s="287">
        <f t="shared" si="32"/>
        <v>0</v>
      </c>
      <c r="M151" s="289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312"/>
      <c r="AD151" s="196" t="str">
        <f>'Basic data'!$B$1</f>
        <v>СГТ-421і.e</v>
      </c>
      <c r="AE151" s="551"/>
      <c r="AF151" s="551"/>
      <c r="AG151" s="551"/>
      <c r="AH151" s="551"/>
      <c r="AI151" s="551"/>
      <c r="AJ151" s="551"/>
      <c r="AK151" s="551"/>
      <c r="AL151" s="551"/>
      <c r="AM151" s="551"/>
      <c r="AN151" s="551"/>
      <c r="AO151" s="551"/>
      <c r="AP151" s="551"/>
      <c r="AQ151" s="551"/>
      <c r="AR151" s="551"/>
      <c r="AS151" s="551"/>
      <c r="AT151" s="551"/>
      <c r="AU151" s="551"/>
      <c r="AV151" s="551"/>
      <c r="AW151" s="551"/>
      <c r="AX151" s="551"/>
      <c r="AY151" s="551"/>
      <c r="AZ151" s="551"/>
      <c r="BA151" s="551"/>
      <c r="BB151" s="551"/>
      <c r="BC151" s="551"/>
      <c r="BD151" s="551"/>
      <c r="BE151" s="551"/>
      <c r="BF151" s="551"/>
      <c r="BG151" s="551"/>
      <c r="BH151" s="551"/>
      <c r="BI151" s="551"/>
      <c r="BJ151" s="551"/>
      <c r="BK151" s="551"/>
      <c r="BL151" s="551"/>
      <c r="BM151" s="551"/>
      <c r="BN151" s="551"/>
      <c r="BO151" s="551"/>
      <c r="BP151" s="551"/>
      <c r="BQ151" s="551"/>
      <c r="BR151" s="551"/>
      <c r="BS151" s="551"/>
      <c r="BT151" s="551"/>
      <c r="BU151" s="551"/>
      <c r="BV151" s="551"/>
      <c r="BW151" s="551"/>
      <c r="BX151" s="551"/>
      <c r="BY151" s="551"/>
      <c r="BZ151" s="551"/>
      <c r="CA151" s="551"/>
      <c r="CB151" s="551"/>
      <c r="CC151" s="551"/>
      <c r="CD151" s="551"/>
    </row>
    <row r="152" spans="1:82" s="155" customFormat="1" ht="30.75" hidden="1" thickBot="1">
      <c r="A152" s="410" t="s">
        <v>691</v>
      </c>
      <c r="B152" s="397"/>
      <c r="C152" s="314"/>
      <c r="D152" s="315"/>
      <c r="E152" s="315"/>
      <c r="F152" s="287">
        <f t="shared" si="30"/>
        <v>0</v>
      </c>
      <c r="G152" s="288">
        <f t="shared" si="31"/>
        <v>0</v>
      </c>
      <c r="H152" s="287">
        <f>(M152*Title!BC$19)+(O152*Title!BD$19)+(Q152*Title!BE$19)+(S152*Title!BF$19)+(U152*Title!BG$19)+(W152*Title!BH$19)+(Y152*Title!BI$19)+(AA152*Title!BJ$19)</f>
        <v>0</v>
      </c>
      <c r="I152" s="289"/>
      <c r="J152" s="290"/>
      <c r="K152" s="291"/>
      <c r="L152" s="287">
        <f t="shared" si="32"/>
        <v>0</v>
      </c>
      <c r="M152" s="289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312"/>
      <c r="AD152" s="196" t="str">
        <f>'Basic data'!$B$1</f>
        <v>СГТ-421і.e</v>
      </c>
      <c r="AE152" s="551"/>
      <c r="AF152" s="551"/>
      <c r="AG152" s="551"/>
      <c r="AH152" s="551"/>
      <c r="AI152" s="551"/>
      <c r="AJ152" s="551"/>
      <c r="AK152" s="551"/>
      <c r="AL152" s="551"/>
      <c r="AM152" s="551"/>
      <c r="AN152" s="551"/>
      <c r="AO152" s="551"/>
      <c r="AP152" s="551"/>
      <c r="AQ152" s="551"/>
      <c r="AR152" s="551"/>
      <c r="AS152" s="551"/>
      <c r="AT152" s="551"/>
      <c r="AU152" s="551"/>
      <c r="AV152" s="551"/>
      <c r="AW152" s="551"/>
      <c r="AX152" s="551"/>
      <c r="AY152" s="551"/>
      <c r="AZ152" s="551"/>
      <c r="BA152" s="551"/>
      <c r="BB152" s="551"/>
      <c r="BC152" s="551"/>
      <c r="BD152" s="551"/>
      <c r="BE152" s="551"/>
      <c r="BF152" s="551"/>
      <c r="BG152" s="551"/>
      <c r="BH152" s="551"/>
      <c r="BI152" s="551"/>
      <c r="BJ152" s="551"/>
      <c r="BK152" s="551"/>
      <c r="BL152" s="551"/>
      <c r="BM152" s="551"/>
      <c r="BN152" s="551"/>
      <c r="BO152" s="551"/>
      <c r="BP152" s="551"/>
      <c r="BQ152" s="551"/>
      <c r="BR152" s="551"/>
      <c r="BS152" s="551"/>
      <c r="BT152" s="551"/>
      <c r="BU152" s="551"/>
      <c r="BV152" s="551"/>
      <c r="BW152" s="551"/>
      <c r="BX152" s="551"/>
      <c r="BY152" s="551"/>
      <c r="BZ152" s="551"/>
      <c r="CA152" s="551"/>
      <c r="CB152" s="551"/>
      <c r="CC152" s="551"/>
      <c r="CD152" s="551"/>
    </row>
    <row r="153" spans="1:82" s="155" customFormat="1" ht="53.25" thickBot="1">
      <c r="A153" s="506" t="s">
        <v>229</v>
      </c>
      <c r="B153" s="504" t="s">
        <v>722</v>
      </c>
      <c r="C153" s="500"/>
      <c r="D153" s="500"/>
      <c r="E153" s="501"/>
      <c r="F153" s="502">
        <f>N153+P153+R153+T153+V153+X153+Z153+AB153</f>
        <v>32</v>
      </c>
      <c r="G153" s="502">
        <f>F153*30</f>
        <v>960</v>
      </c>
      <c r="H153" s="502">
        <f>(M153*Title!BC$19)+(O153*Title!BD$19)+(Q153*Title!BE$19)+(S153*Title!BF$19)+(U153*Title!BG$19)+(W153*Title!BH$19)+(Y153*Title!BI$19)+(AA153*Title!BJ$19)</f>
        <v>366</v>
      </c>
      <c r="I153" s="568"/>
      <c r="J153" s="568"/>
      <c r="K153" s="568"/>
      <c r="L153" s="502">
        <f>G153-H153</f>
        <v>594</v>
      </c>
      <c r="M153" s="568"/>
      <c r="N153" s="568"/>
      <c r="O153" s="568"/>
      <c r="P153" s="568"/>
      <c r="Q153" s="568"/>
      <c r="R153" s="568"/>
      <c r="S153" s="568"/>
      <c r="T153" s="568"/>
      <c r="U153" s="568">
        <v>6</v>
      </c>
      <c r="V153" s="568">
        <v>6</v>
      </c>
      <c r="W153" s="568">
        <v>6</v>
      </c>
      <c r="X153" s="568">
        <v>12</v>
      </c>
      <c r="Y153" s="568">
        <v>8</v>
      </c>
      <c r="Z153" s="568">
        <v>8</v>
      </c>
      <c r="AA153" s="568">
        <v>7</v>
      </c>
      <c r="AB153" s="568">
        <v>6</v>
      </c>
      <c r="AC153" s="351"/>
      <c r="AD153" s="196" t="str">
        <f>'Basic data'!$B$1</f>
        <v>СГТ-421і.e</v>
      </c>
      <c r="AE153" s="551"/>
      <c r="AF153" s="551"/>
      <c r="AG153" s="551"/>
      <c r="AH153" s="551"/>
      <c r="AI153" s="551"/>
      <c r="AJ153" s="551"/>
      <c r="AK153" s="551"/>
      <c r="AL153" s="551"/>
      <c r="AM153" s="551"/>
      <c r="AN153" s="551"/>
      <c r="AO153" s="551"/>
      <c r="AP153" s="551"/>
      <c r="AQ153" s="551"/>
      <c r="AR153" s="551"/>
      <c r="AS153" s="551"/>
      <c r="AT153" s="551"/>
      <c r="AU153" s="551"/>
      <c r="AV153" s="551"/>
      <c r="AW153" s="551"/>
      <c r="AX153" s="551"/>
      <c r="AY153" s="551"/>
      <c r="AZ153" s="551"/>
      <c r="BA153" s="551"/>
      <c r="BB153" s="551"/>
      <c r="BC153" s="551"/>
      <c r="BD153" s="551"/>
      <c r="BE153" s="551"/>
      <c r="BF153" s="551"/>
      <c r="BG153" s="551"/>
      <c r="BH153" s="551"/>
      <c r="BI153" s="551"/>
      <c r="BJ153" s="551"/>
      <c r="BK153" s="551"/>
      <c r="BL153" s="551"/>
      <c r="BM153" s="551"/>
      <c r="BN153" s="551"/>
      <c r="BO153" s="551"/>
      <c r="BP153" s="551"/>
      <c r="BQ153" s="551"/>
      <c r="BR153" s="551"/>
      <c r="BS153" s="551"/>
      <c r="BT153" s="551"/>
      <c r="BU153" s="551"/>
      <c r="BV153" s="551"/>
      <c r="BW153" s="551"/>
      <c r="BX153" s="551"/>
      <c r="BY153" s="551"/>
      <c r="BZ153" s="551"/>
      <c r="CA153" s="551"/>
      <c r="CB153" s="551"/>
      <c r="CC153" s="551"/>
      <c r="CD153" s="551"/>
    </row>
    <row r="154" spans="1:82" s="155" customFormat="1" ht="53.25" thickBot="1">
      <c r="A154" s="493" t="s">
        <v>230</v>
      </c>
      <c r="B154" s="508" t="s">
        <v>723</v>
      </c>
      <c r="C154" s="505"/>
      <c r="D154" s="505"/>
      <c r="E154" s="507"/>
      <c r="F154" s="496">
        <f aca="true" t="shared" si="33" ref="F154:AB154">SUM(F155:F157)</f>
        <v>11</v>
      </c>
      <c r="G154" s="496">
        <f t="shared" si="33"/>
        <v>330</v>
      </c>
      <c r="H154" s="496">
        <f t="shared" si="33"/>
        <v>132</v>
      </c>
      <c r="I154" s="496">
        <f t="shared" si="33"/>
        <v>0</v>
      </c>
      <c r="J154" s="496">
        <f t="shared" si="33"/>
        <v>0</v>
      </c>
      <c r="K154" s="496">
        <f t="shared" si="33"/>
        <v>0</v>
      </c>
      <c r="L154" s="496">
        <f t="shared" si="33"/>
        <v>198</v>
      </c>
      <c r="M154" s="496">
        <f t="shared" si="33"/>
        <v>0</v>
      </c>
      <c r="N154" s="496">
        <f t="shared" si="33"/>
        <v>0</v>
      </c>
      <c r="O154" s="496">
        <f t="shared" si="33"/>
        <v>0</v>
      </c>
      <c r="P154" s="496">
        <f t="shared" si="33"/>
        <v>0</v>
      </c>
      <c r="Q154" s="496">
        <f t="shared" si="33"/>
        <v>0</v>
      </c>
      <c r="R154" s="496">
        <f t="shared" si="33"/>
        <v>0</v>
      </c>
      <c r="S154" s="496">
        <f t="shared" si="33"/>
        <v>0</v>
      </c>
      <c r="T154" s="496">
        <f t="shared" si="33"/>
        <v>0</v>
      </c>
      <c r="U154" s="496">
        <f t="shared" si="33"/>
        <v>3</v>
      </c>
      <c r="V154" s="496">
        <f t="shared" si="33"/>
        <v>4</v>
      </c>
      <c r="W154" s="496">
        <f t="shared" si="33"/>
        <v>3</v>
      </c>
      <c r="X154" s="496">
        <f t="shared" si="33"/>
        <v>3</v>
      </c>
      <c r="Y154" s="496">
        <f t="shared" si="33"/>
        <v>3</v>
      </c>
      <c r="Z154" s="496">
        <f t="shared" si="33"/>
        <v>4</v>
      </c>
      <c r="AA154" s="496">
        <f t="shared" si="33"/>
        <v>0</v>
      </c>
      <c r="AB154" s="496">
        <f t="shared" si="33"/>
        <v>0</v>
      </c>
      <c r="AC154" s="350"/>
      <c r="AD154" s="196" t="str">
        <f>'Basic data'!$B$1</f>
        <v>СГТ-421і.e</v>
      </c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1"/>
      <c r="AX154" s="551"/>
      <c r="AY154" s="551"/>
      <c r="AZ154" s="551"/>
      <c r="BA154" s="551"/>
      <c r="BB154" s="551"/>
      <c r="BC154" s="551"/>
      <c r="BD154" s="551"/>
      <c r="BE154" s="551"/>
      <c r="BF154" s="551"/>
      <c r="BG154" s="551"/>
      <c r="BH154" s="551"/>
      <c r="BI154" s="551"/>
      <c r="BJ154" s="551"/>
      <c r="BK154" s="551"/>
      <c r="BL154" s="551"/>
      <c r="BM154" s="551"/>
      <c r="BN154" s="551"/>
      <c r="BO154" s="551"/>
      <c r="BP154" s="551"/>
      <c r="BQ154" s="551"/>
      <c r="BR154" s="551"/>
      <c r="BS154" s="551"/>
      <c r="BT154" s="551"/>
      <c r="BU154" s="551"/>
      <c r="BV154" s="551"/>
      <c r="BW154" s="551"/>
      <c r="BX154" s="551"/>
      <c r="BY154" s="551"/>
      <c r="BZ154" s="551"/>
      <c r="CA154" s="551"/>
      <c r="CB154" s="551"/>
      <c r="CC154" s="551"/>
      <c r="CD154" s="551"/>
    </row>
    <row r="155" spans="1:82" s="155" customFormat="1" ht="27.75">
      <c r="A155" s="410" t="s">
        <v>694</v>
      </c>
      <c r="B155" s="475" t="s">
        <v>698</v>
      </c>
      <c r="C155" s="314"/>
      <c r="D155" s="314" t="s">
        <v>231</v>
      </c>
      <c r="E155" s="314"/>
      <c r="F155" s="292">
        <f>N155+P155+R155+T155+V155+X155+Z155+AB155</f>
        <v>4</v>
      </c>
      <c r="G155" s="293">
        <f>F155*30</f>
        <v>120</v>
      </c>
      <c r="H155" s="292">
        <f>(M155*Title!BC$19)+(O155*Title!BD$19)+(Q155*Title!BE$19)+(S155*Title!BF$19)+(U155*Title!BG$19)+(W155*Title!BH$19)+(Y155*Title!BI$19)+(AA155*Title!BJ$19)</f>
        <v>36</v>
      </c>
      <c r="I155" s="294"/>
      <c r="J155" s="295"/>
      <c r="K155" s="296"/>
      <c r="L155" s="292">
        <f>G155-H155</f>
        <v>84</v>
      </c>
      <c r="M155" s="294"/>
      <c r="N155" s="295"/>
      <c r="O155" s="295"/>
      <c r="P155" s="295"/>
      <c r="Q155" s="295"/>
      <c r="R155" s="295"/>
      <c r="S155" s="295"/>
      <c r="T155" s="295"/>
      <c r="U155" s="295">
        <v>3</v>
      </c>
      <c r="V155" s="295">
        <v>4</v>
      </c>
      <c r="W155" s="295"/>
      <c r="X155" s="295"/>
      <c r="Y155" s="295"/>
      <c r="Z155" s="295"/>
      <c r="AA155" s="295"/>
      <c r="AB155" s="295"/>
      <c r="AC155" s="311">
        <v>305</v>
      </c>
      <c r="AD155" s="196" t="str">
        <f>'Basic data'!$B$1</f>
        <v>СГТ-421і.e</v>
      </c>
      <c r="AE155" s="551"/>
      <c r="AF155" s="551"/>
      <c r="AG155" s="551"/>
      <c r="AH155" s="551"/>
      <c r="AI155" s="551"/>
      <c r="AJ155" s="551"/>
      <c r="AK155" s="551"/>
      <c r="AL155" s="551"/>
      <c r="AM155" s="551"/>
      <c r="AN155" s="551"/>
      <c r="AO155" s="551"/>
      <c r="AP155" s="551"/>
      <c r="AQ155" s="551"/>
      <c r="AR155" s="551"/>
      <c r="AS155" s="551"/>
      <c r="AT155" s="551"/>
      <c r="AU155" s="551"/>
      <c r="AV155" s="551"/>
      <c r="AW155" s="551"/>
      <c r="AX155" s="551"/>
      <c r="AY155" s="551"/>
      <c r="AZ155" s="551"/>
      <c r="BA155" s="551"/>
      <c r="BB155" s="551"/>
      <c r="BC155" s="551"/>
      <c r="BD155" s="551"/>
      <c r="BE155" s="551"/>
      <c r="BF155" s="551"/>
      <c r="BG155" s="551"/>
      <c r="BH155" s="551"/>
      <c r="BI155" s="551"/>
      <c r="BJ155" s="551"/>
      <c r="BK155" s="551"/>
      <c r="BL155" s="551"/>
      <c r="BM155" s="551"/>
      <c r="BN155" s="551"/>
      <c r="BO155" s="551"/>
      <c r="BP155" s="551"/>
      <c r="BQ155" s="551"/>
      <c r="BR155" s="551"/>
      <c r="BS155" s="551"/>
      <c r="BT155" s="551"/>
      <c r="BU155" s="551"/>
      <c r="BV155" s="551"/>
      <c r="BW155" s="551"/>
      <c r="BX155" s="551"/>
      <c r="BY155" s="551"/>
      <c r="BZ155" s="551"/>
      <c r="CA155" s="551"/>
      <c r="CB155" s="551"/>
      <c r="CC155" s="551"/>
      <c r="CD155" s="551"/>
    </row>
    <row r="156" spans="1:82" s="155" customFormat="1" ht="27.75">
      <c r="A156" s="410" t="s">
        <v>695</v>
      </c>
      <c r="B156" s="476" t="s">
        <v>697</v>
      </c>
      <c r="C156" s="314"/>
      <c r="D156" s="314" t="s">
        <v>232</v>
      </c>
      <c r="E156" s="314"/>
      <c r="F156" s="287">
        <f>N156+P156+R156+T156+V156+X156+Z156+AB156</f>
        <v>3</v>
      </c>
      <c r="G156" s="288">
        <f>F156*30</f>
        <v>90</v>
      </c>
      <c r="H156" s="287">
        <f>(M156*Title!BC$19)+(O156*Title!BD$19)+(Q156*Title!BE$19)+(S156*Title!BF$19)+(U156*Title!BG$19)+(W156*Title!BH$19)+(Y156*Title!BI$19)+(AA156*Title!BJ$19)</f>
        <v>48</v>
      </c>
      <c r="I156" s="289"/>
      <c r="J156" s="290"/>
      <c r="K156" s="291"/>
      <c r="L156" s="292">
        <f>G156-H156</f>
        <v>42</v>
      </c>
      <c r="M156" s="294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>
        <v>3</v>
      </c>
      <c r="X156" s="295">
        <v>3</v>
      </c>
      <c r="Y156" s="295"/>
      <c r="Z156" s="295"/>
      <c r="AA156" s="295"/>
      <c r="AB156" s="295"/>
      <c r="AC156" s="311">
        <v>305</v>
      </c>
      <c r="AD156" s="196" t="str">
        <f>'Basic data'!$B$1</f>
        <v>СГТ-421і.e</v>
      </c>
      <c r="AE156" s="551"/>
      <c r="AF156" s="551"/>
      <c r="AG156" s="551"/>
      <c r="AH156" s="551"/>
      <c r="AI156" s="551"/>
      <c r="AJ156" s="551"/>
      <c r="AK156" s="551"/>
      <c r="AL156" s="551"/>
      <c r="AM156" s="551"/>
      <c r="AN156" s="551"/>
      <c r="AO156" s="551"/>
      <c r="AP156" s="551"/>
      <c r="AQ156" s="551"/>
      <c r="AR156" s="551"/>
      <c r="AS156" s="551"/>
      <c r="AT156" s="551"/>
      <c r="AU156" s="551"/>
      <c r="AV156" s="551"/>
      <c r="AW156" s="551"/>
      <c r="AX156" s="551"/>
      <c r="AY156" s="551"/>
      <c r="AZ156" s="551"/>
      <c r="BA156" s="551"/>
      <c r="BB156" s="551"/>
      <c r="BC156" s="551"/>
      <c r="BD156" s="551"/>
      <c r="BE156" s="551"/>
      <c r="BF156" s="551"/>
      <c r="BG156" s="551"/>
      <c r="BH156" s="551"/>
      <c r="BI156" s="551"/>
      <c r="BJ156" s="551"/>
      <c r="BK156" s="551"/>
      <c r="BL156" s="551"/>
      <c r="BM156" s="551"/>
      <c r="BN156" s="551"/>
      <c r="BO156" s="551"/>
      <c r="BP156" s="551"/>
      <c r="BQ156" s="551"/>
      <c r="BR156" s="551"/>
      <c r="BS156" s="551"/>
      <c r="BT156" s="551"/>
      <c r="BU156" s="551"/>
      <c r="BV156" s="551"/>
      <c r="BW156" s="551"/>
      <c r="BX156" s="551"/>
      <c r="BY156" s="551"/>
      <c r="BZ156" s="551"/>
      <c r="CA156" s="551"/>
      <c r="CB156" s="551"/>
      <c r="CC156" s="551"/>
      <c r="CD156" s="551"/>
    </row>
    <row r="157" spans="1:82" s="155" customFormat="1" ht="28.5" thickBot="1">
      <c r="A157" s="410" t="s">
        <v>696</v>
      </c>
      <c r="B157" s="476" t="s">
        <v>699</v>
      </c>
      <c r="C157" s="314"/>
      <c r="D157" s="314" t="s">
        <v>233</v>
      </c>
      <c r="E157" s="314"/>
      <c r="F157" s="287">
        <f>N157+P157+R157+T157+V157+X157+Z157+AB157</f>
        <v>4</v>
      </c>
      <c r="G157" s="288">
        <f>F157*30</f>
        <v>120</v>
      </c>
      <c r="H157" s="287">
        <f>(M157*Title!BC$19)+(O157*Title!BD$19)+(Q157*Title!BE$19)+(S157*Title!BF$19)+(U157*Title!BG$19)+(W157*Title!BH$19)+(Y157*Title!BI$19)+(AA157*Title!BJ$19)</f>
        <v>48</v>
      </c>
      <c r="I157" s="289"/>
      <c r="J157" s="290"/>
      <c r="K157" s="291"/>
      <c r="L157" s="292">
        <f>G157-H157</f>
        <v>72</v>
      </c>
      <c r="M157" s="294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>
        <v>3</v>
      </c>
      <c r="Z157" s="295">
        <v>4</v>
      </c>
      <c r="AA157" s="295"/>
      <c r="AB157" s="295"/>
      <c r="AC157" s="311">
        <v>301</v>
      </c>
      <c r="AD157" s="196" t="str">
        <f>'Basic data'!$B$1</f>
        <v>СГТ-421і.e</v>
      </c>
      <c r="AE157" s="551"/>
      <c r="AF157" s="551"/>
      <c r="AG157" s="551"/>
      <c r="AH157" s="551"/>
      <c r="AI157" s="551"/>
      <c r="AJ157" s="551"/>
      <c r="AK157" s="551"/>
      <c r="AL157" s="551"/>
      <c r="AM157" s="551"/>
      <c r="AN157" s="551"/>
      <c r="AO157" s="551"/>
      <c r="AP157" s="551"/>
      <c r="AQ157" s="551"/>
      <c r="AR157" s="551"/>
      <c r="AS157" s="551"/>
      <c r="AT157" s="551"/>
      <c r="AU157" s="551"/>
      <c r="AV157" s="551"/>
      <c r="AW157" s="551"/>
      <c r="AX157" s="551"/>
      <c r="AY157" s="551"/>
      <c r="AZ157" s="551"/>
      <c r="BA157" s="551"/>
      <c r="BB157" s="551"/>
      <c r="BC157" s="551"/>
      <c r="BD157" s="551"/>
      <c r="BE157" s="551"/>
      <c r="BF157" s="551"/>
      <c r="BG157" s="551"/>
      <c r="BH157" s="551"/>
      <c r="BI157" s="551"/>
      <c r="BJ157" s="551"/>
      <c r="BK157" s="551"/>
      <c r="BL157" s="551"/>
      <c r="BM157" s="551"/>
      <c r="BN157" s="551"/>
      <c r="BO157" s="551"/>
      <c r="BP157" s="551"/>
      <c r="BQ157" s="551"/>
      <c r="BR157" s="551"/>
      <c r="BS157" s="551"/>
      <c r="BT157" s="551"/>
      <c r="BU157" s="551"/>
      <c r="BV157" s="551"/>
      <c r="BW157" s="551"/>
      <c r="BX157" s="551"/>
      <c r="BY157" s="551"/>
      <c r="BZ157" s="551"/>
      <c r="CA157" s="551"/>
      <c r="CB157" s="551"/>
      <c r="CC157" s="551"/>
      <c r="CD157" s="551"/>
    </row>
    <row r="158" spans="1:82" s="272" customFormat="1" ht="27.75" customHeight="1" thickBot="1">
      <c r="A158" s="271"/>
      <c r="B158" s="864" t="s">
        <v>700</v>
      </c>
      <c r="C158" s="865"/>
      <c r="D158" s="865"/>
      <c r="E158" s="866"/>
      <c r="F158" s="297">
        <f aca="true" t="shared" si="34" ref="F158:AB158">F99+F12</f>
        <v>240</v>
      </c>
      <c r="G158" s="297">
        <f t="shared" si="34"/>
        <v>7200</v>
      </c>
      <c r="H158" s="297">
        <f t="shared" si="34"/>
        <v>2818</v>
      </c>
      <c r="I158" s="297">
        <f t="shared" si="34"/>
        <v>1016</v>
      </c>
      <c r="J158" s="297">
        <f t="shared" si="34"/>
        <v>48</v>
      </c>
      <c r="K158" s="297">
        <f t="shared" si="34"/>
        <v>1256</v>
      </c>
      <c r="L158" s="297">
        <f t="shared" si="34"/>
        <v>4382</v>
      </c>
      <c r="M158" s="297">
        <f t="shared" si="34"/>
        <v>25</v>
      </c>
      <c r="N158" s="297">
        <f t="shared" si="34"/>
        <v>30</v>
      </c>
      <c r="O158" s="297">
        <f t="shared" si="34"/>
        <v>26</v>
      </c>
      <c r="P158" s="297">
        <f t="shared" si="34"/>
        <v>30</v>
      </c>
      <c r="Q158" s="297">
        <f t="shared" si="34"/>
        <v>23</v>
      </c>
      <c r="R158" s="297">
        <f t="shared" si="34"/>
        <v>30</v>
      </c>
      <c r="S158" s="297">
        <f t="shared" si="34"/>
        <v>26</v>
      </c>
      <c r="T158" s="297">
        <f t="shared" si="34"/>
        <v>30</v>
      </c>
      <c r="U158" s="297">
        <f t="shared" si="34"/>
        <v>24</v>
      </c>
      <c r="V158" s="297">
        <f t="shared" si="34"/>
        <v>30</v>
      </c>
      <c r="W158" s="297">
        <f t="shared" si="34"/>
        <v>22</v>
      </c>
      <c r="X158" s="297">
        <f t="shared" si="34"/>
        <v>30</v>
      </c>
      <c r="Y158" s="297">
        <f t="shared" si="34"/>
        <v>23</v>
      </c>
      <c r="Z158" s="297">
        <f t="shared" si="34"/>
        <v>30</v>
      </c>
      <c r="AA158" s="297">
        <f t="shared" si="34"/>
        <v>21</v>
      </c>
      <c r="AB158" s="297">
        <f t="shared" si="34"/>
        <v>30</v>
      </c>
      <c r="AC158" s="394"/>
      <c r="AD158" s="196" t="str">
        <f>'Basic data'!$B$1</f>
        <v>СГТ-421і.e</v>
      </c>
      <c r="AE158" s="553"/>
      <c r="AF158" s="553"/>
      <c r="AG158" s="553"/>
      <c r="AH158" s="553"/>
      <c r="AI158" s="553"/>
      <c r="AJ158" s="553"/>
      <c r="AK158" s="553"/>
      <c r="AL158" s="553"/>
      <c r="AM158" s="553"/>
      <c r="AN158" s="553"/>
      <c r="AO158" s="553"/>
      <c r="AP158" s="553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</row>
    <row r="159" spans="1:82" s="155" customFormat="1" ht="27.75" customHeight="1" thickBot="1">
      <c r="A159" s="890"/>
      <c r="B159" s="848" t="s">
        <v>701</v>
      </c>
      <c r="C159" s="849"/>
      <c r="D159" s="849"/>
      <c r="E159" s="849"/>
      <c r="F159" s="849"/>
      <c r="G159" s="849"/>
      <c r="H159" s="849"/>
      <c r="I159" s="849"/>
      <c r="J159" s="849"/>
      <c r="K159" s="849"/>
      <c r="L159" s="850"/>
      <c r="M159" s="830">
        <f>M158</f>
        <v>25</v>
      </c>
      <c r="N159" s="831"/>
      <c r="O159" s="830">
        <f>O158</f>
        <v>26</v>
      </c>
      <c r="P159" s="831"/>
      <c r="Q159" s="830">
        <f>Q158</f>
        <v>23</v>
      </c>
      <c r="R159" s="831"/>
      <c r="S159" s="830">
        <f>S158</f>
        <v>26</v>
      </c>
      <c r="T159" s="831"/>
      <c r="U159" s="830">
        <f>U158</f>
        <v>24</v>
      </c>
      <c r="V159" s="831"/>
      <c r="W159" s="830">
        <f>W158</f>
        <v>22</v>
      </c>
      <c r="X159" s="831"/>
      <c r="Y159" s="830">
        <f>Y158</f>
        <v>23</v>
      </c>
      <c r="Z159" s="831"/>
      <c r="AA159" s="830">
        <f>AA158</f>
        <v>21</v>
      </c>
      <c r="AB159" s="831"/>
      <c r="AC159" s="393"/>
      <c r="AD159" s="196" t="str">
        <f>'Basic data'!$B$1</f>
        <v>СГТ-421і.e</v>
      </c>
      <c r="AE159" s="551"/>
      <c r="AF159" s="551"/>
      <c r="AG159" s="551"/>
      <c r="AH159" s="551"/>
      <c r="AI159" s="551"/>
      <c r="AJ159" s="551"/>
      <c r="AK159" s="551"/>
      <c r="AL159" s="551"/>
      <c r="AM159" s="551"/>
      <c r="AN159" s="551"/>
      <c r="AO159" s="551"/>
      <c r="AP159" s="551"/>
      <c r="AQ159" s="551"/>
      <c r="AR159" s="551"/>
      <c r="AS159" s="551"/>
      <c r="AT159" s="551"/>
      <c r="AU159" s="551"/>
      <c r="AV159" s="551"/>
      <c r="AW159" s="551"/>
      <c r="AX159" s="551"/>
      <c r="AY159" s="551"/>
      <c r="AZ159" s="551"/>
      <c r="BA159" s="551"/>
      <c r="BB159" s="551"/>
      <c r="BC159" s="551"/>
      <c r="BD159" s="551"/>
      <c r="BE159" s="551"/>
      <c r="BF159" s="551"/>
      <c r="BG159" s="551"/>
      <c r="BH159" s="551"/>
      <c r="BI159" s="551"/>
      <c r="BJ159" s="551"/>
      <c r="BK159" s="551"/>
      <c r="BL159" s="551"/>
      <c r="BM159" s="551"/>
      <c r="BN159" s="551"/>
      <c r="BO159" s="551"/>
      <c r="BP159" s="551"/>
      <c r="BQ159" s="551"/>
      <c r="BR159" s="551"/>
      <c r="BS159" s="551"/>
      <c r="BT159" s="551"/>
      <c r="BU159" s="551"/>
      <c r="BV159" s="551"/>
      <c r="BW159" s="551"/>
      <c r="BX159" s="551"/>
      <c r="BY159" s="551"/>
      <c r="BZ159" s="551"/>
      <c r="CA159" s="551"/>
      <c r="CB159" s="551"/>
      <c r="CC159" s="551"/>
      <c r="CD159" s="551"/>
    </row>
    <row r="160" spans="1:82" s="155" customFormat="1" ht="27.75" customHeight="1" thickBot="1">
      <c r="A160" s="890"/>
      <c r="B160" s="848" t="s">
        <v>702</v>
      </c>
      <c r="C160" s="849"/>
      <c r="D160" s="849"/>
      <c r="E160" s="849"/>
      <c r="F160" s="849"/>
      <c r="G160" s="849"/>
      <c r="H160" s="849"/>
      <c r="I160" s="849"/>
      <c r="J160" s="849"/>
      <c r="K160" s="849"/>
      <c r="L160" s="850"/>
      <c r="M160" s="837">
        <v>2</v>
      </c>
      <c r="N160" s="838"/>
      <c r="O160" s="837">
        <v>5</v>
      </c>
      <c r="P160" s="838"/>
      <c r="Q160" s="837">
        <v>4</v>
      </c>
      <c r="R160" s="838"/>
      <c r="S160" s="837">
        <v>5</v>
      </c>
      <c r="T160" s="838"/>
      <c r="U160" s="837">
        <v>4</v>
      </c>
      <c r="V160" s="838"/>
      <c r="W160" s="837">
        <v>2</v>
      </c>
      <c r="X160" s="838"/>
      <c r="Y160" s="837">
        <v>2</v>
      </c>
      <c r="Z160" s="838"/>
      <c r="AA160" s="837">
        <v>2</v>
      </c>
      <c r="AB160" s="838"/>
      <c r="AC160" s="393"/>
      <c r="AD160" s="196" t="str">
        <f>'Basic data'!$B$1</f>
        <v>СГТ-421і.e</v>
      </c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1"/>
      <c r="AX160" s="551"/>
      <c r="AY160" s="551"/>
      <c r="AZ160" s="551"/>
      <c r="BA160" s="551"/>
      <c r="BB160" s="551"/>
      <c r="BC160" s="551"/>
      <c r="BD160" s="551"/>
      <c r="BE160" s="551"/>
      <c r="BF160" s="551"/>
      <c r="BG160" s="551"/>
      <c r="BH160" s="551"/>
      <c r="BI160" s="551"/>
      <c r="BJ160" s="551"/>
      <c r="BK160" s="551"/>
      <c r="BL160" s="551"/>
      <c r="BM160" s="551"/>
      <c r="BN160" s="551"/>
      <c r="BO160" s="551"/>
      <c r="BP160" s="551"/>
      <c r="BQ160" s="551"/>
      <c r="BR160" s="551"/>
      <c r="BS160" s="551"/>
      <c r="BT160" s="551"/>
      <c r="BU160" s="551"/>
      <c r="BV160" s="551"/>
      <c r="BW160" s="551"/>
      <c r="BX160" s="551"/>
      <c r="BY160" s="551"/>
      <c r="BZ160" s="551"/>
      <c r="CA160" s="551"/>
      <c r="CB160" s="551"/>
      <c r="CC160" s="551"/>
      <c r="CD160" s="551"/>
    </row>
    <row r="161" spans="1:82" s="155" customFormat="1" ht="27.75" customHeight="1" thickBot="1">
      <c r="A161" s="890"/>
      <c r="B161" s="848" t="s">
        <v>703</v>
      </c>
      <c r="C161" s="849"/>
      <c r="D161" s="849"/>
      <c r="E161" s="849"/>
      <c r="F161" s="849"/>
      <c r="G161" s="849"/>
      <c r="H161" s="849"/>
      <c r="I161" s="849"/>
      <c r="J161" s="849"/>
      <c r="K161" s="849"/>
      <c r="L161" s="850"/>
      <c r="M161" s="837">
        <v>6</v>
      </c>
      <c r="N161" s="838"/>
      <c r="O161" s="837">
        <v>3</v>
      </c>
      <c r="P161" s="838"/>
      <c r="Q161" s="837">
        <v>3</v>
      </c>
      <c r="R161" s="838"/>
      <c r="S161" s="837">
        <v>2</v>
      </c>
      <c r="T161" s="838"/>
      <c r="U161" s="837">
        <v>2</v>
      </c>
      <c r="V161" s="838"/>
      <c r="W161" s="837">
        <v>3</v>
      </c>
      <c r="X161" s="838"/>
      <c r="Y161" s="837">
        <v>4</v>
      </c>
      <c r="Z161" s="838"/>
      <c r="AA161" s="837">
        <v>2</v>
      </c>
      <c r="AB161" s="838"/>
      <c r="AC161" s="393"/>
      <c r="AD161" s="196" t="str">
        <f>'Basic data'!$B$1</f>
        <v>СГТ-421і.e</v>
      </c>
      <c r="AE161" s="551"/>
      <c r="AF161" s="551"/>
      <c r="AG161" s="551"/>
      <c r="AH161" s="551"/>
      <c r="AI161" s="551"/>
      <c r="AJ161" s="551"/>
      <c r="AK161" s="551"/>
      <c r="AL161" s="551"/>
      <c r="AM161" s="551"/>
      <c r="AN161" s="551"/>
      <c r="AO161" s="551"/>
      <c r="AP161" s="551"/>
      <c r="AQ161" s="551"/>
      <c r="AR161" s="551"/>
      <c r="AS161" s="551"/>
      <c r="AT161" s="551"/>
      <c r="AU161" s="551"/>
      <c r="AV161" s="551"/>
      <c r="AW161" s="551"/>
      <c r="AX161" s="551"/>
      <c r="AY161" s="551"/>
      <c r="AZ161" s="551"/>
      <c r="BA161" s="551"/>
      <c r="BB161" s="551"/>
      <c r="BC161" s="551"/>
      <c r="BD161" s="551"/>
      <c r="BE161" s="551"/>
      <c r="BF161" s="551"/>
      <c r="BG161" s="551"/>
      <c r="BH161" s="551"/>
      <c r="BI161" s="551"/>
      <c r="BJ161" s="551"/>
      <c r="BK161" s="551"/>
      <c r="BL161" s="551"/>
      <c r="BM161" s="551"/>
      <c r="BN161" s="551"/>
      <c r="BO161" s="551"/>
      <c r="BP161" s="551"/>
      <c r="BQ161" s="551"/>
      <c r="BR161" s="551"/>
      <c r="BS161" s="551"/>
      <c r="BT161" s="551"/>
      <c r="BU161" s="551"/>
      <c r="BV161" s="551"/>
      <c r="BW161" s="551"/>
      <c r="BX161" s="551"/>
      <c r="BY161" s="551"/>
      <c r="BZ161" s="551"/>
      <c r="CA161" s="551"/>
      <c r="CB161" s="551"/>
      <c r="CC161" s="551"/>
      <c r="CD161" s="551"/>
    </row>
    <row r="162" spans="1:82" s="155" customFormat="1" ht="27.75" customHeight="1" thickBot="1">
      <c r="A162" s="890"/>
      <c r="B162" s="848" t="s">
        <v>704</v>
      </c>
      <c r="C162" s="849"/>
      <c r="D162" s="849"/>
      <c r="E162" s="849"/>
      <c r="F162" s="849"/>
      <c r="G162" s="849"/>
      <c r="H162" s="849"/>
      <c r="I162" s="849"/>
      <c r="J162" s="849"/>
      <c r="K162" s="849"/>
      <c r="L162" s="850"/>
      <c r="M162" s="892"/>
      <c r="N162" s="893"/>
      <c r="O162" s="837"/>
      <c r="P162" s="838"/>
      <c r="Q162" s="837">
        <v>1</v>
      </c>
      <c r="R162" s="838"/>
      <c r="S162" s="837">
        <v>1</v>
      </c>
      <c r="T162" s="838"/>
      <c r="U162" s="837"/>
      <c r="V162" s="838"/>
      <c r="W162" s="837">
        <v>1</v>
      </c>
      <c r="X162" s="838"/>
      <c r="Y162" s="837"/>
      <c r="Z162" s="838"/>
      <c r="AA162" s="837"/>
      <c r="AB162" s="838"/>
      <c r="AC162" s="393"/>
      <c r="AD162" s="196" t="str">
        <f>'Basic data'!$B$1</f>
        <v>СГТ-421і.e</v>
      </c>
      <c r="AE162" s="551"/>
      <c r="AF162" s="551"/>
      <c r="AG162" s="551"/>
      <c r="AH162" s="551"/>
      <c r="AI162" s="551"/>
      <c r="AJ162" s="551"/>
      <c r="AK162" s="551"/>
      <c r="AL162" s="551"/>
      <c r="AM162" s="551"/>
      <c r="AN162" s="551"/>
      <c r="AO162" s="551"/>
      <c r="AP162" s="551"/>
      <c r="AQ162" s="551"/>
      <c r="AR162" s="551"/>
      <c r="AS162" s="551"/>
      <c r="AT162" s="551"/>
      <c r="AU162" s="551"/>
      <c r="AV162" s="551"/>
      <c r="AW162" s="551"/>
      <c r="AX162" s="551"/>
      <c r="AY162" s="551"/>
      <c r="AZ162" s="551"/>
      <c r="BA162" s="551"/>
      <c r="BB162" s="551"/>
      <c r="BC162" s="551"/>
      <c r="BD162" s="551"/>
      <c r="BE162" s="551"/>
      <c r="BF162" s="551"/>
      <c r="BG162" s="551"/>
      <c r="BH162" s="551"/>
      <c r="BI162" s="551"/>
      <c r="BJ162" s="551"/>
      <c r="BK162" s="551"/>
      <c r="BL162" s="551"/>
      <c r="BM162" s="551"/>
      <c r="BN162" s="551"/>
      <c r="BO162" s="551"/>
      <c r="BP162" s="551"/>
      <c r="BQ162" s="551"/>
      <c r="BR162" s="551"/>
      <c r="BS162" s="551"/>
      <c r="BT162" s="551"/>
      <c r="BU162" s="551"/>
      <c r="BV162" s="551"/>
      <c r="BW162" s="551"/>
      <c r="BX162" s="551"/>
      <c r="BY162" s="551"/>
      <c r="BZ162" s="551"/>
      <c r="CA162" s="551"/>
      <c r="CB162" s="551"/>
      <c r="CC162" s="551"/>
      <c r="CD162" s="551"/>
    </row>
    <row r="163" spans="1:82" s="155" customFormat="1" ht="27.75" customHeight="1" thickBot="1">
      <c r="A163" s="891"/>
      <c r="B163" s="845" t="s">
        <v>705</v>
      </c>
      <c r="C163" s="846"/>
      <c r="D163" s="846"/>
      <c r="E163" s="846"/>
      <c r="F163" s="846"/>
      <c r="G163" s="846"/>
      <c r="H163" s="846"/>
      <c r="I163" s="846"/>
      <c r="J163" s="846"/>
      <c r="K163" s="846"/>
      <c r="L163" s="847"/>
      <c r="M163" s="873">
        <f>COUNT(M14:M54)+COUNT(M56:M98)+COUNT(M102:M113)+COUNT(#REF!)+COUNT(M155:M157)</f>
        <v>8</v>
      </c>
      <c r="N163" s="874"/>
      <c r="O163" s="873">
        <f>COUNT(O14:O54)+COUNT(O56:O98)+COUNT(O102:O113)+COUNT(#REF!)+COUNT(O155:O157)</f>
        <v>8</v>
      </c>
      <c r="P163" s="874"/>
      <c r="Q163" s="873">
        <f>COUNT(Q14:Q54)+COUNT(Q56:Q98)+COUNT(Q102:Q113)+COUNT(#REF!)+COUNT(Q155:Q157)</f>
        <v>7</v>
      </c>
      <c r="R163" s="874"/>
      <c r="S163" s="873">
        <f>COUNT(S14:S54)+COUNT(S56:S98)+COUNT(S102:S113)+COUNT(#REF!)+COUNT(S155:S157)</f>
        <v>7</v>
      </c>
      <c r="T163" s="874"/>
      <c r="U163" s="873">
        <f>COUNT(U14:U54)+COUNT(U56:U98)+COUNT(U102:U113)+COUNT(#REF!)+COUNT(U155:U157)</f>
        <v>6</v>
      </c>
      <c r="V163" s="874"/>
      <c r="W163" s="873">
        <f>COUNT(W14:W54)+COUNT(W56:W98)+COUNT(W102:W113)+COUNT(#REF!)+COUNT(W155:W157)</f>
        <v>5</v>
      </c>
      <c r="X163" s="874"/>
      <c r="Y163" s="873">
        <f>COUNT(Y14:Y54)+COUNT(Y56:Y98)+COUNT(Y102:Y113)+COUNT(#REF!)+COUNT(Y155:Y157)</f>
        <v>6</v>
      </c>
      <c r="Z163" s="874"/>
      <c r="AA163" s="873">
        <f>COUNT(AA14:AA54)+COUNT(AA56:AA98)+COUNT(AA102:AA113)+COUNT(#REF!)+COUNT(AA155:AA157)</f>
        <v>4</v>
      </c>
      <c r="AB163" s="874"/>
      <c r="AC163" s="393"/>
      <c r="AD163" s="196" t="str">
        <f>'Basic data'!$B$1</f>
        <v>СГТ-421і.e</v>
      </c>
      <c r="AE163" s="551"/>
      <c r="AF163" s="551"/>
      <c r="AG163" s="551"/>
      <c r="AH163" s="551"/>
      <c r="AI163" s="551"/>
      <c r="AJ163" s="551"/>
      <c r="AK163" s="551"/>
      <c r="AL163" s="551"/>
      <c r="AM163" s="551"/>
      <c r="AN163" s="551"/>
      <c r="AO163" s="551"/>
      <c r="AP163" s="551"/>
      <c r="AQ163" s="551"/>
      <c r="AR163" s="551"/>
      <c r="AS163" s="551"/>
      <c r="AT163" s="551"/>
      <c r="AU163" s="551"/>
      <c r="AV163" s="551"/>
      <c r="AW163" s="551"/>
      <c r="AX163" s="551"/>
      <c r="AY163" s="551"/>
      <c r="AZ163" s="551"/>
      <c r="BA163" s="551"/>
      <c r="BB163" s="551"/>
      <c r="BC163" s="551"/>
      <c r="BD163" s="551"/>
      <c r="BE163" s="551"/>
      <c r="BF163" s="551"/>
      <c r="BG163" s="551"/>
      <c r="BH163" s="551"/>
      <c r="BI163" s="551"/>
      <c r="BJ163" s="551"/>
      <c r="BK163" s="551"/>
      <c r="BL163" s="551"/>
      <c r="BM163" s="551"/>
      <c r="BN163" s="551"/>
      <c r="BO163" s="551"/>
      <c r="BP163" s="551"/>
      <c r="BQ163" s="551"/>
      <c r="BR163" s="551"/>
      <c r="BS163" s="551"/>
      <c r="BT163" s="551"/>
      <c r="BU163" s="551"/>
      <c r="BV163" s="551"/>
      <c r="BW163" s="551"/>
      <c r="BX163" s="551"/>
      <c r="BY163" s="551"/>
      <c r="BZ163" s="551"/>
      <c r="CA163" s="551"/>
      <c r="CB163" s="551"/>
      <c r="CC163" s="551"/>
      <c r="CD163" s="551"/>
    </row>
    <row r="164" spans="1:82" s="155" customFormat="1" ht="27.75" customHeight="1" thickBot="1">
      <c r="A164" s="134"/>
      <c r="B164" s="391"/>
      <c r="C164" s="390"/>
      <c r="D164" s="390"/>
      <c r="E164" s="390"/>
      <c r="F164" s="390"/>
      <c r="G164" s="390"/>
      <c r="H164" s="390"/>
      <c r="I164" s="391"/>
      <c r="J164" s="391"/>
      <c r="K164" s="391"/>
      <c r="L164" s="391"/>
      <c r="M164" s="260"/>
      <c r="N164" s="260"/>
      <c r="O164" s="392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3"/>
      <c r="AD164" s="196"/>
      <c r="AE164" s="551"/>
      <c r="AF164" s="551"/>
      <c r="AG164" s="551"/>
      <c r="AH164" s="551"/>
      <c r="AI164" s="551"/>
      <c r="AJ164" s="551"/>
      <c r="AK164" s="551"/>
      <c r="AL164" s="551"/>
      <c r="AM164" s="551"/>
      <c r="AN164" s="551"/>
      <c r="AO164" s="551"/>
      <c r="AP164" s="551"/>
      <c r="AQ164" s="551"/>
      <c r="AR164" s="551"/>
      <c r="AS164" s="551"/>
      <c r="AT164" s="551"/>
      <c r="AU164" s="551"/>
      <c r="AV164" s="551"/>
      <c r="AW164" s="551"/>
      <c r="AX164" s="551"/>
      <c r="AY164" s="551"/>
      <c r="AZ164" s="551"/>
      <c r="BA164" s="551"/>
      <c r="BB164" s="551"/>
      <c r="BC164" s="551"/>
      <c r="BD164" s="551"/>
      <c r="BE164" s="551"/>
      <c r="BF164" s="551"/>
      <c r="BG164" s="551"/>
      <c r="BH164" s="551"/>
      <c r="BI164" s="551"/>
      <c r="BJ164" s="551"/>
      <c r="BK164" s="551"/>
      <c r="BL164" s="551"/>
      <c r="BM164" s="551"/>
      <c r="BN164" s="551"/>
      <c r="BO164" s="551"/>
      <c r="BP164" s="551"/>
      <c r="BQ164" s="551"/>
      <c r="BR164" s="551"/>
      <c r="BS164" s="551"/>
      <c r="BT164" s="551"/>
      <c r="BU164" s="551"/>
      <c r="BV164" s="551"/>
      <c r="BW164" s="551"/>
      <c r="BX164" s="551"/>
      <c r="BY164" s="551"/>
      <c r="BZ164" s="551"/>
      <c r="CA164" s="551"/>
      <c r="CB164" s="551"/>
      <c r="CC164" s="551"/>
      <c r="CD164" s="551"/>
    </row>
    <row r="165" spans="1:82" s="349" customFormat="1" ht="27.75" customHeight="1" thickBot="1">
      <c r="A165" s="347"/>
      <c r="B165" s="348"/>
      <c r="C165" s="867" t="s">
        <v>621</v>
      </c>
      <c r="D165" s="868"/>
      <c r="E165" s="868"/>
      <c r="F165" s="868"/>
      <c r="G165" s="868"/>
      <c r="H165" s="869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347"/>
      <c r="AA165" s="347"/>
      <c r="AB165" s="347"/>
      <c r="AC165" s="348"/>
      <c r="AD165" s="348"/>
      <c r="AE165" s="554"/>
      <c r="AF165" s="554"/>
      <c r="AG165" s="554"/>
      <c r="AH165" s="554"/>
      <c r="AI165" s="554"/>
      <c r="AJ165" s="554"/>
      <c r="AK165" s="554"/>
      <c r="AL165" s="554"/>
      <c r="AM165" s="554"/>
      <c r="AN165" s="554"/>
      <c r="AO165" s="554"/>
      <c r="AP165" s="554"/>
      <c r="AQ165" s="554"/>
      <c r="AR165" s="554"/>
      <c r="AS165" s="554"/>
      <c r="AT165" s="554"/>
      <c r="AU165" s="554"/>
      <c r="AV165" s="554"/>
      <c r="AW165" s="554"/>
      <c r="AX165" s="554"/>
      <c r="AY165" s="554"/>
      <c r="AZ165" s="554"/>
      <c r="BA165" s="554"/>
      <c r="BB165" s="554"/>
      <c r="BC165" s="554"/>
      <c r="BD165" s="554"/>
      <c r="BE165" s="554"/>
      <c r="BF165" s="554"/>
      <c r="BG165" s="554"/>
      <c r="BH165" s="554"/>
      <c r="BI165" s="554"/>
      <c r="BJ165" s="554"/>
      <c r="BK165" s="554"/>
      <c r="BL165" s="554"/>
      <c r="BM165" s="554"/>
      <c r="BN165" s="554"/>
      <c r="BO165" s="554"/>
      <c r="BP165" s="554"/>
      <c r="BQ165" s="554"/>
      <c r="BR165" s="554"/>
      <c r="BS165" s="554"/>
      <c r="BT165" s="554"/>
      <c r="BU165" s="554"/>
      <c r="BV165" s="554"/>
      <c r="BW165" s="554"/>
      <c r="BX165" s="554"/>
      <c r="BY165" s="554"/>
      <c r="BZ165" s="554"/>
      <c r="CA165" s="554"/>
      <c r="CB165" s="554"/>
      <c r="CC165" s="554"/>
      <c r="CD165" s="554"/>
    </row>
    <row r="166" spans="1:82" s="349" customFormat="1" ht="27.75" customHeight="1">
      <c r="A166" s="347"/>
      <c r="B166" s="347"/>
      <c r="C166" s="197" t="s">
        <v>706</v>
      </c>
      <c r="D166" s="842" t="s">
        <v>707</v>
      </c>
      <c r="E166" s="843"/>
      <c r="F166" s="843"/>
      <c r="G166" s="843"/>
      <c r="H166" s="844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  <c r="V166" s="347"/>
      <c r="W166" s="347"/>
      <c r="X166" s="347"/>
      <c r="Y166" s="347"/>
      <c r="Z166" s="347"/>
      <c r="AA166" s="347"/>
      <c r="AB166" s="347"/>
      <c r="AC166" s="348"/>
      <c r="AD166" s="348"/>
      <c r="AE166" s="554"/>
      <c r="AF166" s="554"/>
      <c r="AG166" s="554"/>
      <c r="AH166" s="554"/>
      <c r="AI166" s="554"/>
      <c r="AJ166" s="554"/>
      <c r="AK166" s="554"/>
      <c r="AL166" s="554"/>
      <c r="AM166" s="554"/>
      <c r="AN166" s="554"/>
      <c r="AO166" s="554"/>
      <c r="AP166" s="554"/>
      <c r="AQ166" s="554"/>
      <c r="AR166" s="554"/>
      <c r="AS166" s="554"/>
      <c r="AT166" s="554"/>
      <c r="AU166" s="554"/>
      <c r="AV166" s="554"/>
      <c r="AW166" s="554"/>
      <c r="AX166" s="554"/>
      <c r="AY166" s="554"/>
      <c r="AZ166" s="554"/>
      <c r="BA166" s="554"/>
      <c r="BB166" s="554"/>
      <c r="BC166" s="554"/>
      <c r="BD166" s="554"/>
      <c r="BE166" s="554"/>
      <c r="BF166" s="554"/>
      <c r="BG166" s="554"/>
      <c r="BH166" s="554"/>
      <c r="BI166" s="554"/>
      <c r="BJ166" s="554"/>
      <c r="BK166" s="554"/>
      <c r="BL166" s="554"/>
      <c r="BM166" s="554"/>
      <c r="BN166" s="554"/>
      <c r="BO166" s="554"/>
      <c r="BP166" s="554"/>
      <c r="BQ166" s="554"/>
      <c r="BR166" s="554"/>
      <c r="BS166" s="554"/>
      <c r="BT166" s="554"/>
      <c r="BU166" s="554"/>
      <c r="BV166" s="554"/>
      <c r="BW166" s="554"/>
      <c r="BX166" s="554"/>
      <c r="BY166" s="554"/>
      <c r="BZ166" s="554"/>
      <c r="CA166" s="554"/>
      <c r="CB166" s="554"/>
      <c r="CC166" s="554"/>
      <c r="CD166" s="554"/>
    </row>
    <row r="167" spans="1:82" s="349" customFormat="1" ht="57" customHeight="1">
      <c r="A167" s="347"/>
      <c r="B167" s="347"/>
      <c r="C167" s="193" t="s">
        <v>708</v>
      </c>
      <c r="D167" s="870" t="s">
        <v>709</v>
      </c>
      <c r="E167" s="871"/>
      <c r="F167" s="871"/>
      <c r="G167" s="871"/>
      <c r="H167" s="872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  <c r="V167" s="347"/>
      <c r="W167" s="347"/>
      <c r="X167" s="347"/>
      <c r="Y167" s="347"/>
      <c r="Z167" s="347"/>
      <c r="AA167" s="347"/>
      <c r="AB167" s="347"/>
      <c r="AC167" s="348"/>
      <c r="AD167" s="348"/>
      <c r="AE167" s="554"/>
      <c r="AF167" s="554"/>
      <c r="AG167" s="554"/>
      <c r="AH167" s="554"/>
      <c r="AI167" s="554"/>
      <c r="AJ167" s="554"/>
      <c r="AK167" s="554"/>
      <c r="AL167" s="554"/>
      <c r="AM167" s="554"/>
      <c r="AN167" s="554"/>
      <c r="AO167" s="554"/>
      <c r="AP167" s="554"/>
      <c r="AQ167" s="554"/>
      <c r="AR167" s="554"/>
      <c r="AS167" s="554"/>
      <c r="AT167" s="554"/>
      <c r="AU167" s="554"/>
      <c r="AV167" s="554"/>
      <c r="AW167" s="554"/>
      <c r="AX167" s="554"/>
      <c r="AY167" s="554"/>
      <c r="AZ167" s="554"/>
      <c r="BA167" s="554"/>
      <c r="BB167" s="554"/>
      <c r="BC167" s="554"/>
      <c r="BD167" s="554"/>
      <c r="BE167" s="554"/>
      <c r="BF167" s="554"/>
      <c r="BG167" s="554"/>
      <c r="BH167" s="554"/>
      <c r="BI167" s="554"/>
      <c r="BJ167" s="554"/>
      <c r="BK167" s="554"/>
      <c r="BL167" s="554"/>
      <c r="BM167" s="554"/>
      <c r="BN167" s="554"/>
      <c r="BO167" s="554"/>
      <c r="BP167" s="554"/>
      <c r="BQ167" s="554"/>
      <c r="BR167" s="554"/>
      <c r="BS167" s="554"/>
      <c r="BT167" s="554"/>
      <c r="BU167" s="554"/>
      <c r="BV167" s="554"/>
      <c r="BW167" s="554"/>
      <c r="BX167" s="554"/>
      <c r="BY167" s="554"/>
      <c r="BZ167" s="554"/>
      <c r="CA167" s="554"/>
      <c r="CB167" s="554"/>
      <c r="CC167" s="554"/>
      <c r="CD167" s="554"/>
    </row>
    <row r="168" spans="1:82" s="349" customFormat="1" ht="27.75" customHeight="1">
      <c r="A168" s="347"/>
      <c r="B168" s="347"/>
      <c r="C168" s="193" t="s">
        <v>710</v>
      </c>
      <c r="D168" s="839" t="s">
        <v>711</v>
      </c>
      <c r="E168" s="840"/>
      <c r="F168" s="840"/>
      <c r="G168" s="840"/>
      <c r="H168" s="841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  <c r="V168" s="347"/>
      <c r="W168" s="347"/>
      <c r="X168" s="347"/>
      <c r="Y168" s="347"/>
      <c r="Z168" s="347"/>
      <c r="AA168" s="347"/>
      <c r="AB168" s="347"/>
      <c r="AC168" s="348"/>
      <c r="AD168" s="348"/>
      <c r="AE168" s="554"/>
      <c r="AF168" s="554"/>
      <c r="AG168" s="554"/>
      <c r="AH168" s="554"/>
      <c r="AI168" s="554"/>
      <c r="AJ168" s="554"/>
      <c r="AK168" s="554"/>
      <c r="AL168" s="554"/>
      <c r="AM168" s="554"/>
      <c r="AN168" s="554"/>
      <c r="AO168" s="554"/>
      <c r="AP168" s="554"/>
      <c r="AQ168" s="554"/>
      <c r="AR168" s="554"/>
      <c r="AS168" s="554"/>
      <c r="AT168" s="554"/>
      <c r="AU168" s="554"/>
      <c r="AV168" s="554"/>
      <c r="AW168" s="554"/>
      <c r="AX168" s="554"/>
      <c r="AY168" s="554"/>
      <c r="AZ168" s="554"/>
      <c r="BA168" s="554"/>
      <c r="BB168" s="554"/>
      <c r="BC168" s="554"/>
      <c r="BD168" s="554"/>
      <c r="BE168" s="554"/>
      <c r="BF168" s="554"/>
      <c r="BG168" s="554"/>
      <c r="BH168" s="554"/>
      <c r="BI168" s="554"/>
      <c r="BJ168" s="554"/>
      <c r="BK168" s="554"/>
      <c r="BL168" s="554"/>
      <c r="BM168" s="554"/>
      <c r="BN168" s="554"/>
      <c r="BO168" s="554"/>
      <c r="BP168" s="554"/>
      <c r="BQ168" s="554"/>
      <c r="BR168" s="554"/>
      <c r="BS168" s="554"/>
      <c r="BT168" s="554"/>
      <c r="BU168" s="554"/>
      <c r="BV168" s="554"/>
      <c r="BW168" s="554"/>
      <c r="BX168" s="554"/>
      <c r="BY168" s="554"/>
      <c r="BZ168" s="554"/>
      <c r="CA168" s="554"/>
      <c r="CB168" s="554"/>
      <c r="CC168" s="554"/>
      <c r="CD168" s="554"/>
    </row>
    <row r="169" spans="1:82" s="349" customFormat="1" ht="27.75" customHeight="1">
      <c r="A169" s="347"/>
      <c r="B169" s="347"/>
      <c r="C169" s="193" t="s">
        <v>712</v>
      </c>
      <c r="D169" s="839" t="s">
        <v>713</v>
      </c>
      <c r="E169" s="840"/>
      <c r="F169" s="840"/>
      <c r="G169" s="840"/>
      <c r="H169" s="841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  <c r="V169" s="347"/>
      <c r="W169" s="347"/>
      <c r="X169" s="347"/>
      <c r="Y169" s="347"/>
      <c r="Z169" s="347"/>
      <c r="AA169" s="347"/>
      <c r="AB169" s="347"/>
      <c r="AC169" s="348"/>
      <c r="AD169" s="348"/>
      <c r="AE169" s="554"/>
      <c r="AF169" s="554"/>
      <c r="AG169" s="554"/>
      <c r="AH169" s="554"/>
      <c r="AI169" s="554"/>
      <c r="AJ169" s="554"/>
      <c r="AK169" s="554"/>
      <c r="AL169" s="554"/>
      <c r="AM169" s="554"/>
      <c r="AN169" s="554"/>
      <c r="AO169" s="554"/>
      <c r="AP169" s="554"/>
      <c r="AQ169" s="554"/>
      <c r="AR169" s="554"/>
      <c r="AS169" s="554"/>
      <c r="AT169" s="554"/>
      <c r="AU169" s="554"/>
      <c r="AV169" s="554"/>
      <c r="AW169" s="554"/>
      <c r="AX169" s="554"/>
      <c r="AY169" s="554"/>
      <c r="AZ169" s="554"/>
      <c r="BA169" s="554"/>
      <c r="BB169" s="554"/>
      <c r="BC169" s="554"/>
      <c r="BD169" s="554"/>
      <c r="BE169" s="554"/>
      <c r="BF169" s="554"/>
      <c r="BG169" s="554"/>
      <c r="BH169" s="554"/>
      <c r="BI169" s="554"/>
      <c r="BJ169" s="554"/>
      <c r="BK169" s="554"/>
      <c r="BL169" s="554"/>
      <c r="BM169" s="554"/>
      <c r="BN169" s="554"/>
      <c r="BO169" s="554"/>
      <c r="BP169" s="554"/>
      <c r="BQ169" s="554"/>
      <c r="BR169" s="554"/>
      <c r="BS169" s="554"/>
      <c r="BT169" s="554"/>
      <c r="BU169" s="554"/>
      <c r="BV169" s="554"/>
      <c r="BW169" s="554"/>
      <c r="BX169" s="554"/>
      <c r="BY169" s="554"/>
      <c r="BZ169" s="554"/>
      <c r="CA169" s="554"/>
      <c r="CB169" s="554"/>
      <c r="CC169" s="554"/>
      <c r="CD169" s="554"/>
    </row>
    <row r="170" spans="1:82" s="349" customFormat="1" ht="27.75" customHeight="1" thickBot="1">
      <c r="A170" s="347"/>
      <c r="B170" s="347"/>
      <c r="C170" s="194" t="s">
        <v>714</v>
      </c>
      <c r="D170" s="861" t="s">
        <v>715</v>
      </c>
      <c r="E170" s="862"/>
      <c r="F170" s="862"/>
      <c r="G170" s="862"/>
      <c r="H170" s="863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8"/>
      <c r="AD170" s="348"/>
      <c r="AE170" s="554"/>
      <c r="AF170" s="554"/>
      <c r="AG170" s="554"/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54"/>
      <c r="AY170" s="554"/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54"/>
      <c r="BQ170" s="554"/>
      <c r="BR170" s="554"/>
      <c r="BS170" s="554"/>
      <c r="BT170" s="554"/>
      <c r="BU170" s="554"/>
      <c r="BV170" s="554"/>
      <c r="BW170" s="554"/>
      <c r="BX170" s="554"/>
      <c r="BY170" s="554"/>
      <c r="BZ170" s="554"/>
      <c r="CA170" s="554"/>
      <c r="CB170" s="554"/>
      <c r="CC170" s="554"/>
      <c r="CD170" s="554"/>
    </row>
    <row r="171" spans="1:82" s="155" customFormat="1" ht="27.75" customHeight="1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6"/>
      <c r="AD171" s="196"/>
      <c r="AE171" s="551"/>
      <c r="AF171" s="551"/>
      <c r="AG171" s="551"/>
      <c r="AH171" s="551"/>
      <c r="AI171" s="551"/>
      <c r="AJ171" s="551"/>
      <c r="AK171" s="551"/>
      <c r="AL171" s="551"/>
      <c r="AM171" s="551"/>
      <c r="AN171" s="551"/>
      <c r="AO171" s="551"/>
      <c r="AP171" s="551"/>
      <c r="AQ171" s="551"/>
      <c r="AR171" s="551"/>
      <c r="AS171" s="551"/>
      <c r="AT171" s="551"/>
      <c r="AU171" s="551"/>
      <c r="AV171" s="551"/>
      <c r="AW171" s="551"/>
      <c r="AX171" s="551"/>
      <c r="AY171" s="551"/>
      <c r="AZ171" s="551"/>
      <c r="BA171" s="551"/>
      <c r="BB171" s="551"/>
      <c r="BC171" s="551"/>
      <c r="BD171" s="551"/>
      <c r="BE171" s="551"/>
      <c r="BF171" s="551"/>
      <c r="BG171" s="551"/>
      <c r="BH171" s="551"/>
      <c r="BI171" s="551"/>
      <c r="BJ171" s="551"/>
      <c r="BK171" s="551"/>
      <c r="BL171" s="551"/>
      <c r="BM171" s="551"/>
      <c r="BN171" s="551"/>
      <c r="BO171" s="551"/>
      <c r="BP171" s="551"/>
      <c r="BQ171" s="551"/>
      <c r="BR171" s="551"/>
      <c r="BS171" s="551"/>
      <c r="BT171" s="551"/>
      <c r="BU171" s="551"/>
      <c r="BV171" s="551"/>
      <c r="BW171" s="551"/>
      <c r="BX171" s="551"/>
      <c r="BY171" s="551"/>
      <c r="BZ171" s="551"/>
      <c r="CA171" s="551"/>
      <c r="CB171" s="551"/>
      <c r="CC171" s="551"/>
      <c r="CD171" s="551"/>
    </row>
    <row r="172" spans="1:82" s="199" customFormat="1" ht="27.75" customHeight="1">
      <c r="A172" s="259"/>
      <c r="B172" s="259"/>
      <c r="C172" s="260" t="s">
        <v>716</v>
      </c>
      <c r="D172" s="260"/>
      <c r="E172" s="260"/>
      <c r="F172" s="260"/>
      <c r="G172" s="260"/>
      <c r="H172" s="260"/>
      <c r="I172" s="259"/>
      <c r="J172" s="259"/>
      <c r="K172" s="259"/>
      <c r="L172" s="259"/>
      <c r="M172" s="259"/>
      <c r="N172" s="259"/>
      <c r="O172" s="259"/>
      <c r="P172" s="259"/>
      <c r="Q172" s="204"/>
      <c r="R172" s="204"/>
      <c r="S172" s="430"/>
      <c r="AE172" s="555"/>
      <c r="AF172" s="555"/>
      <c r="AG172" s="555"/>
      <c r="AH172" s="555"/>
      <c r="AI172" s="555"/>
      <c r="AJ172" s="555"/>
      <c r="AK172" s="555"/>
      <c r="AL172" s="555"/>
      <c r="AM172" s="555"/>
      <c r="AN172" s="555"/>
      <c r="AO172" s="555"/>
      <c r="AP172" s="555"/>
      <c r="AQ172" s="555"/>
      <c r="AR172" s="555"/>
      <c r="AS172" s="555"/>
      <c r="AT172" s="555"/>
      <c r="AU172" s="555"/>
      <c r="AV172" s="555"/>
      <c r="AW172" s="555"/>
      <c r="AX172" s="555"/>
      <c r="AY172" s="555"/>
      <c r="AZ172" s="555"/>
      <c r="BA172" s="555"/>
      <c r="BB172" s="555"/>
      <c r="BC172" s="555"/>
      <c r="BD172" s="555"/>
      <c r="BE172" s="555"/>
      <c r="BF172" s="555"/>
      <c r="BG172" s="555"/>
      <c r="BH172" s="555"/>
      <c r="BI172" s="555"/>
      <c r="BJ172" s="555"/>
      <c r="BK172" s="555"/>
      <c r="BL172" s="555"/>
      <c r="BM172" s="555"/>
      <c r="BN172" s="555"/>
      <c r="BO172" s="555"/>
      <c r="BP172" s="555"/>
      <c r="BQ172" s="555"/>
      <c r="BR172" s="555"/>
      <c r="BS172" s="555"/>
      <c r="BT172" s="555"/>
      <c r="BU172" s="555"/>
      <c r="BV172" s="555"/>
      <c r="BW172" s="555"/>
      <c r="BX172" s="555"/>
      <c r="BY172" s="555"/>
      <c r="BZ172" s="555"/>
      <c r="CA172" s="555"/>
      <c r="CB172" s="555"/>
      <c r="CC172" s="555"/>
      <c r="CD172" s="555"/>
    </row>
    <row r="173" spans="1:82" s="199" customFormat="1" ht="27.75" customHeight="1">
      <c r="A173" s="259"/>
      <c r="B173" s="259"/>
      <c r="C173" s="260" t="s">
        <v>1022</v>
      </c>
      <c r="D173" s="260"/>
      <c r="E173" s="260"/>
      <c r="F173" s="260"/>
      <c r="G173" s="260"/>
      <c r="H173" s="260"/>
      <c r="I173" s="259"/>
      <c r="J173" s="259"/>
      <c r="K173" s="259"/>
      <c r="L173" s="259"/>
      <c r="M173" s="259"/>
      <c r="N173" s="259"/>
      <c r="O173" s="259"/>
      <c r="P173" s="259"/>
      <c r="Q173" s="204"/>
      <c r="R173" s="204"/>
      <c r="S173" s="430"/>
      <c r="AE173" s="555"/>
      <c r="AF173" s="555"/>
      <c r="AG173" s="555"/>
      <c r="AH173" s="555"/>
      <c r="AI173" s="555"/>
      <c r="AJ173" s="555"/>
      <c r="AK173" s="555"/>
      <c r="AL173" s="555"/>
      <c r="AM173" s="555"/>
      <c r="AN173" s="555"/>
      <c r="AO173" s="555"/>
      <c r="AP173" s="555"/>
      <c r="AQ173" s="555"/>
      <c r="AR173" s="555"/>
      <c r="AS173" s="555"/>
      <c r="AT173" s="555"/>
      <c r="AU173" s="555"/>
      <c r="AV173" s="555"/>
      <c r="AW173" s="555"/>
      <c r="AX173" s="555"/>
      <c r="AY173" s="555"/>
      <c r="AZ173" s="555"/>
      <c r="BA173" s="555"/>
      <c r="BB173" s="555"/>
      <c r="BC173" s="555"/>
      <c r="BD173" s="555"/>
      <c r="BE173" s="555"/>
      <c r="BF173" s="555"/>
      <c r="BG173" s="555"/>
      <c r="BH173" s="555"/>
      <c r="BI173" s="555"/>
      <c r="BJ173" s="555"/>
      <c r="BK173" s="555"/>
      <c r="BL173" s="555"/>
      <c r="BM173" s="555"/>
      <c r="BN173" s="555"/>
      <c r="BO173" s="555"/>
      <c r="BP173" s="555"/>
      <c r="BQ173" s="555"/>
      <c r="BR173" s="555"/>
      <c r="BS173" s="555"/>
      <c r="BT173" s="555"/>
      <c r="BU173" s="555"/>
      <c r="BV173" s="555"/>
      <c r="BW173" s="555"/>
      <c r="BX173" s="555"/>
      <c r="BY173" s="555"/>
      <c r="BZ173" s="555"/>
      <c r="CA173" s="555"/>
      <c r="CB173" s="555"/>
      <c r="CC173" s="555"/>
      <c r="CD173" s="555"/>
    </row>
    <row r="174" spans="1:82" s="199" customFormat="1" ht="27.75" customHeight="1">
      <c r="A174" s="259"/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04"/>
      <c r="R174" s="204"/>
      <c r="S174" s="430"/>
      <c r="AE174" s="555"/>
      <c r="AF174" s="555"/>
      <c r="AG174" s="555"/>
      <c r="AH174" s="555"/>
      <c r="AI174" s="555"/>
      <c r="AJ174" s="555"/>
      <c r="AK174" s="555"/>
      <c r="AL174" s="555"/>
      <c r="AM174" s="555"/>
      <c r="AN174" s="555"/>
      <c r="AO174" s="555"/>
      <c r="AP174" s="555"/>
      <c r="AQ174" s="555"/>
      <c r="AR174" s="555"/>
      <c r="AS174" s="555"/>
      <c r="AT174" s="555"/>
      <c r="AU174" s="555"/>
      <c r="AV174" s="555"/>
      <c r="AW174" s="555"/>
      <c r="AX174" s="555"/>
      <c r="AY174" s="555"/>
      <c r="AZ174" s="555"/>
      <c r="BA174" s="555"/>
      <c r="BB174" s="555"/>
      <c r="BC174" s="555"/>
      <c r="BD174" s="555"/>
      <c r="BE174" s="555"/>
      <c r="BF174" s="555"/>
      <c r="BG174" s="555"/>
      <c r="BH174" s="555"/>
      <c r="BI174" s="555"/>
      <c r="BJ174" s="555"/>
      <c r="BK174" s="555"/>
      <c r="BL174" s="555"/>
      <c r="BM174" s="555"/>
      <c r="BN174" s="555"/>
      <c r="BO174" s="555"/>
      <c r="BP174" s="555"/>
      <c r="BQ174" s="555"/>
      <c r="BR174" s="555"/>
      <c r="BS174" s="555"/>
      <c r="BT174" s="555"/>
      <c r="BU174" s="555"/>
      <c r="BV174" s="555"/>
      <c r="BW174" s="555"/>
      <c r="BX174" s="555"/>
      <c r="BY174" s="555"/>
      <c r="BZ174" s="555"/>
      <c r="CA174" s="555"/>
      <c r="CB174" s="555"/>
      <c r="CC174" s="555"/>
      <c r="CD174" s="555"/>
    </row>
    <row r="175" spans="1:82" s="199" customFormat="1" ht="63.75" customHeight="1">
      <c r="A175" s="259"/>
      <c r="B175" s="590" t="s">
        <v>717</v>
      </c>
      <c r="C175" s="819" t="s">
        <v>1023</v>
      </c>
      <c r="D175" s="819"/>
      <c r="E175" s="819"/>
      <c r="F175" s="819"/>
      <c r="G175" s="819"/>
      <c r="H175" s="820"/>
      <c r="I175" s="259"/>
      <c r="J175" s="821" t="s">
        <v>1026</v>
      </c>
      <c r="K175" s="822"/>
      <c r="L175" s="822"/>
      <c r="M175" s="822"/>
      <c r="N175" s="822"/>
      <c r="O175" s="822"/>
      <c r="P175" s="823" t="s">
        <v>1028</v>
      </c>
      <c r="Q175" s="820"/>
      <c r="R175" s="820"/>
      <c r="S175" s="820"/>
      <c r="T175" s="820"/>
      <c r="U175" s="820"/>
      <c r="V175" s="820"/>
      <c r="W175" s="820"/>
      <c r="X175" s="820"/>
      <c r="Y175" s="259"/>
      <c r="Z175" s="259"/>
      <c r="AA175" s="259"/>
      <c r="AB175" s="259"/>
      <c r="AC175" s="204"/>
      <c r="AD175" s="204"/>
      <c r="AE175" s="555"/>
      <c r="AF175" s="555"/>
      <c r="AG175" s="555"/>
      <c r="AH175" s="555"/>
      <c r="AI175" s="555"/>
      <c r="AJ175" s="555"/>
      <c r="AK175" s="555"/>
      <c r="AL175" s="555"/>
      <c r="AM175" s="555"/>
      <c r="AN175" s="555"/>
      <c r="AO175" s="555"/>
      <c r="AP175" s="555"/>
      <c r="AQ175" s="555"/>
      <c r="AR175" s="555"/>
      <c r="AS175" s="555"/>
      <c r="AT175" s="555"/>
      <c r="AU175" s="555"/>
      <c r="AV175" s="555"/>
      <c r="AW175" s="555"/>
      <c r="AX175" s="555"/>
      <c r="AY175" s="555"/>
      <c r="AZ175" s="555"/>
      <c r="BA175" s="555"/>
      <c r="BB175" s="555"/>
      <c r="BC175" s="555"/>
      <c r="BD175" s="555"/>
      <c r="BE175" s="555"/>
      <c r="BF175" s="555"/>
      <c r="BG175" s="555"/>
      <c r="BH175" s="555"/>
      <c r="BI175" s="555"/>
      <c r="BJ175" s="555"/>
      <c r="BK175" s="555"/>
      <c r="BL175" s="555"/>
      <c r="BM175" s="555"/>
      <c r="BN175" s="555"/>
      <c r="BO175" s="555"/>
      <c r="BP175" s="555"/>
      <c r="BQ175" s="555"/>
      <c r="BR175" s="555"/>
      <c r="BS175" s="555"/>
      <c r="BT175" s="555"/>
      <c r="BU175" s="555"/>
      <c r="BV175" s="555"/>
      <c r="BW175" s="555"/>
      <c r="BX175" s="555"/>
      <c r="BY175" s="555"/>
      <c r="BZ175" s="555"/>
      <c r="CA175" s="555"/>
      <c r="CB175" s="555"/>
      <c r="CC175" s="555"/>
      <c r="CD175" s="555"/>
    </row>
    <row r="176" spans="1:82" s="199" customFormat="1" ht="45.75" customHeight="1">
      <c r="A176" s="259"/>
      <c r="B176" s="260"/>
      <c r="C176" s="832" t="s">
        <v>724</v>
      </c>
      <c r="D176" s="832"/>
      <c r="E176" s="832"/>
      <c r="F176" s="832"/>
      <c r="G176" s="832"/>
      <c r="H176" s="259"/>
      <c r="I176" s="259"/>
      <c r="J176" s="259"/>
      <c r="K176" s="259"/>
      <c r="L176" s="259"/>
      <c r="M176" s="259"/>
      <c r="N176" s="259"/>
      <c r="O176" s="259"/>
      <c r="P176" s="825" t="s">
        <v>724</v>
      </c>
      <c r="Q176" s="826"/>
      <c r="R176" s="826"/>
      <c r="S176" s="826"/>
      <c r="T176" s="826"/>
      <c r="U176" s="826"/>
      <c r="V176" s="826"/>
      <c r="W176" s="826"/>
      <c r="X176" s="826"/>
      <c r="Y176" s="259"/>
      <c r="Z176" s="259"/>
      <c r="AA176" s="259"/>
      <c r="AB176" s="259"/>
      <c r="AC176" s="204"/>
      <c r="AD176" s="204"/>
      <c r="AE176" s="555"/>
      <c r="AF176" s="555"/>
      <c r="AG176" s="555"/>
      <c r="AH176" s="555"/>
      <c r="AI176" s="555"/>
      <c r="AJ176" s="555"/>
      <c r="AK176" s="555"/>
      <c r="AL176" s="555"/>
      <c r="AM176" s="555"/>
      <c r="AN176" s="555"/>
      <c r="AO176" s="555"/>
      <c r="AP176" s="555"/>
      <c r="AQ176" s="555"/>
      <c r="AR176" s="555"/>
      <c r="AS176" s="555"/>
      <c r="AT176" s="555"/>
      <c r="AU176" s="555"/>
      <c r="AV176" s="555"/>
      <c r="AW176" s="555"/>
      <c r="AX176" s="555"/>
      <c r="AY176" s="555"/>
      <c r="AZ176" s="555"/>
      <c r="BA176" s="555"/>
      <c r="BB176" s="555"/>
      <c r="BC176" s="555"/>
      <c r="BD176" s="555"/>
      <c r="BE176" s="555"/>
      <c r="BF176" s="555"/>
      <c r="BG176" s="555"/>
      <c r="BH176" s="555"/>
      <c r="BI176" s="555"/>
      <c r="BJ176" s="555"/>
      <c r="BK176" s="555"/>
      <c r="BL176" s="555"/>
      <c r="BM176" s="555"/>
      <c r="BN176" s="555"/>
      <c r="BO176" s="555"/>
      <c r="BP176" s="555"/>
      <c r="BQ176" s="555"/>
      <c r="BR176" s="555"/>
      <c r="BS176" s="555"/>
      <c r="BT176" s="555"/>
      <c r="BU176" s="555"/>
      <c r="BV176" s="555"/>
      <c r="BW176" s="555"/>
      <c r="BX176" s="555"/>
      <c r="BY176" s="555"/>
      <c r="BZ176" s="555"/>
      <c r="CA176" s="555"/>
      <c r="CB176" s="555"/>
      <c r="CC176" s="555"/>
      <c r="CD176" s="555"/>
    </row>
    <row r="177" spans="1:82" s="199" customFormat="1" ht="39.75" customHeight="1" hidden="1">
      <c r="A177" s="259"/>
      <c r="B177" s="260"/>
      <c r="C177" s="260"/>
      <c r="D177" s="260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04"/>
      <c r="AD177" s="204"/>
      <c r="AE177" s="555"/>
      <c r="AF177" s="555"/>
      <c r="AG177" s="555"/>
      <c r="AH177" s="555"/>
      <c r="AI177" s="555"/>
      <c r="AJ177" s="555"/>
      <c r="AK177" s="555"/>
      <c r="AL177" s="555"/>
      <c r="AM177" s="555"/>
      <c r="AN177" s="555"/>
      <c r="AO177" s="555"/>
      <c r="AP177" s="555"/>
      <c r="AQ177" s="555"/>
      <c r="AR177" s="555"/>
      <c r="AS177" s="555"/>
      <c r="AT177" s="555"/>
      <c r="AU177" s="555"/>
      <c r="AV177" s="555"/>
      <c r="AW177" s="555"/>
      <c r="AX177" s="555"/>
      <c r="AY177" s="555"/>
      <c r="AZ177" s="555"/>
      <c r="BA177" s="555"/>
      <c r="BB177" s="555"/>
      <c r="BC177" s="555"/>
      <c r="BD177" s="555"/>
      <c r="BE177" s="555"/>
      <c r="BF177" s="555"/>
      <c r="BG177" s="555"/>
      <c r="BH177" s="555"/>
      <c r="BI177" s="555"/>
      <c r="BJ177" s="555"/>
      <c r="BK177" s="555"/>
      <c r="BL177" s="555"/>
      <c r="BM177" s="555"/>
      <c r="BN177" s="555"/>
      <c r="BO177" s="555"/>
      <c r="BP177" s="555"/>
      <c r="BQ177" s="555"/>
      <c r="BR177" s="555"/>
      <c r="BS177" s="555"/>
      <c r="BT177" s="555"/>
      <c r="BU177" s="555"/>
      <c r="BV177" s="555"/>
      <c r="BW177" s="555"/>
      <c r="BX177" s="555"/>
      <c r="BY177" s="555"/>
      <c r="BZ177" s="555"/>
      <c r="CA177" s="555"/>
      <c r="CB177" s="555"/>
      <c r="CC177" s="555"/>
      <c r="CD177" s="555"/>
    </row>
    <row r="178" spans="1:82" s="199" customFormat="1" ht="81" customHeight="1">
      <c r="A178" s="259"/>
      <c r="B178" s="432" t="s">
        <v>1024</v>
      </c>
      <c r="C178" s="819" t="s">
        <v>1025</v>
      </c>
      <c r="D178" s="819"/>
      <c r="E178" s="819"/>
      <c r="F178" s="819"/>
      <c r="G178" s="819"/>
      <c r="H178" s="820"/>
      <c r="I178" s="259"/>
      <c r="J178" s="827" t="s">
        <v>1027</v>
      </c>
      <c r="K178" s="663"/>
      <c r="L178" s="663"/>
      <c r="M178" s="663"/>
      <c r="N178" s="663"/>
      <c r="O178" s="663"/>
      <c r="P178" s="823" t="s">
        <v>1029</v>
      </c>
      <c r="Q178" s="820"/>
      <c r="R178" s="820"/>
      <c r="S178" s="820"/>
      <c r="T178" s="820"/>
      <c r="U178" s="820"/>
      <c r="V178" s="820"/>
      <c r="W178" s="820"/>
      <c r="X178" s="820"/>
      <c r="Y178" s="259"/>
      <c r="Z178" s="259"/>
      <c r="AA178" s="259"/>
      <c r="AB178" s="259"/>
      <c r="AC178" s="204"/>
      <c r="AD178" s="204"/>
      <c r="AE178" s="555"/>
      <c r="AF178" s="555"/>
      <c r="AG178" s="555"/>
      <c r="AH178" s="555"/>
      <c r="AI178" s="555"/>
      <c r="AJ178" s="555"/>
      <c r="AK178" s="555"/>
      <c r="AL178" s="555"/>
      <c r="AM178" s="555"/>
      <c r="AN178" s="555"/>
      <c r="AO178" s="555"/>
      <c r="AP178" s="555"/>
      <c r="AQ178" s="555"/>
      <c r="AR178" s="555"/>
      <c r="AS178" s="555"/>
      <c r="AT178" s="555"/>
      <c r="AU178" s="555"/>
      <c r="AV178" s="555"/>
      <c r="AW178" s="555"/>
      <c r="AX178" s="555"/>
      <c r="AY178" s="555"/>
      <c r="AZ178" s="555"/>
      <c r="BA178" s="555"/>
      <c r="BB178" s="555"/>
      <c r="BC178" s="555"/>
      <c r="BD178" s="555"/>
      <c r="BE178" s="555"/>
      <c r="BF178" s="555"/>
      <c r="BG178" s="555"/>
      <c r="BH178" s="555"/>
      <c r="BI178" s="555"/>
      <c r="BJ178" s="555"/>
      <c r="BK178" s="555"/>
      <c r="BL178" s="555"/>
      <c r="BM178" s="555"/>
      <c r="BN178" s="555"/>
      <c r="BO178" s="555"/>
      <c r="BP178" s="555"/>
      <c r="BQ178" s="555"/>
      <c r="BR178" s="555"/>
      <c r="BS178" s="555"/>
      <c r="BT178" s="555"/>
      <c r="BU178" s="555"/>
      <c r="BV178" s="555"/>
      <c r="BW178" s="555"/>
      <c r="BX178" s="555"/>
      <c r="BY178" s="555"/>
      <c r="BZ178" s="555"/>
      <c r="CA178" s="555"/>
      <c r="CB178" s="555"/>
      <c r="CC178" s="555"/>
      <c r="CD178" s="555"/>
    </row>
    <row r="179" spans="1:82" s="199" customFormat="1" ht="39.75" customHeight="1">
      <c r="A179" s="259"/>
      <c r="B179" s="570" t="s">
        <v>719</v>
      </c>
      <c r="C179" s="832" t="s">
        <v>724</v>
      </c>
      <c r="D179" s="832"/>
      <c r="E179" s="832"/>
      <c r="F179" s="832"/>
      <c r="G179" s="832"/>
      <c r="H179" s="259"/>
      <c r="I179" s="259"/>
      <c r="J179" s="894" t="s">
        <v>720</v>
      </c>
      <c r="K179" s="820"/>
      <c r="L179" s="820"/>
      <c r="M179" s="820"/>
      <c r="N179" s="820"/>
      <c r="O179" s="820"/>
      <c r="P179" s="825" t="s">
        <v>724</v>
      </c>
      <c r="Q179" s="826"/>
      <c r="R179" s="826"/>
      <c r="S179" s="826"/>
      <c r="T179" s="826"/>
      <c r="U179" s="826"/>
      <c r="V179" s="826"/>
      <c r="W179" s="826"/>
      <c r="X179" s="826"/>
      <c r="Y179" s="259"/>
      <c r="Z179" s="259"/>
      <c r="AA179" s="259"/>
      <c r="AB179" s="259"/>
      <c r="AC179" s="204"/>
      <c r="AD179" s="204"/>
      <c r="AE179" s="555"/>
      <c r="AF179" s="555"/>
      <c r="AG179" s="555"/>
      <c r="AH179" s="555"/>
      <c r="AI179" s="555"/>
      <c r="AJ179" s="555"/>
      <c r="AK179" s="555"/>
      <c r="AL179" s="555"/>
      <c r="AM179" s="555"/>
      <c r="AN179" s="555"/>
      <c r="AO179" s="555"/>
      <c r="AP179" s="555"/>
      <c r="AQ179" s="555"/>
      <c r="AR179" s="555"/>
      <c r="AS179" s="555"/>
      <c r="AT179" s="555"/>
      <c r="AU179" s="555"/>
      <c r="AV179" s="555"/>
      <c r="AW179" s="555"/>
      <c r="AX179" s="555"/>
      <c r="AY179" s="555"/>
      <c r="AZ179" s="555"/>
      <c r="BA179" s="555"/>
      <c r="BB179" s="555"/>
      <c r="BC179" s="555"/>
      <c r="BD179" s="555"/>
      <c r="BE179" s="555"/>
      <c r="BF179" s="555"/>
      <c r="BG179" s="555"/>
      <c r="BH179" s="555"/>
      <c r="BI179" s="555"/>
      <c r="BJ179" s="555"/>
      <c r="BK179" s="555"/>
      <c r="BL179" s="555"/>
      <c r="BM179" s="555"/>
      <c r="BN179" s="555"/>
      <c r="BO179" s="555"/>
      <c r="BP179" s="555"/>
      <c r="BQ179" s="555"/>
      <c r="BR179" s="555"/>
      <c r="BS179" s="555"/>
      <c r="BT179" s="555"/>
      <c r="BU179" s="555"/>
      <c r="BV179" s="555"/>
      <c r="BW179" s="555"/>
      <c r="BX179" s="555"/>
      <c r="BY179" s="555"/>
      <c r="BZ179" s="555"/>
      <c r="CA179" s="555"/>
      <c r="CB179" s="555"/>
      <c r="CC179" s="555"/>
      <c r="CD179" s="555"/>
    </row>
    <row r="180" spans="1:82" s="431" customFormat="1" ht="39.75" customHeight="1" hidden="1">
      <c r="A180" s="470"/>
      <c r="B180" s="470"/>
      <c r="C180" s="470"/>
      <c r="D180" s="470"/>
      <c r="E180" s="470"/>
      <c r="F180" s="470"/>
      <c r="G180" s="470"/>
      <c r="H180" s="470"/>
      <c r="I180" s="470"/>
      <c r="J180" s="470"/>
      <c r="K180" s="470"/>
      <c r="L180" s="470"/>
      <c r="M180" s="470"/>
      <c r="N180" s="470"/>
      <c r="O180" s="470"/>
      <c r="P180" s="470"/>
      <c r="Q180" s="470"/>
      <c r="R180" s="470"/>
      <c r="S180" s="470"/>
      <c r="T180" s="470"/>
      <c r="V180" s="204"/>
      <c r="W180" s="430"/>
      <c r="AE180" s="470"/>
      <c r="AF180" s="470"/>
      <c r="AG180" s="470"/>
      <c r="AH180" s="470"/>
      <c r="AI180" s="470"/>
      <c r="AJ180" s="470"/>
      <c r="AK180" s="470"/>
      <c r="AL180" s="470"/>
      <c r="AM180" s="470"/>
      <c r="AN180" s="470"/>
      <c r="AO180" s="470"/>
      <c r="AP180" s="470"/>
      <c r="AQ180" s="470"/>
      <c r="AR180" s="470"/>
      <c r="AS180" s="470"/>
      <c r="AT180" s="470"/>
      <c r="AU180" s="470"/>
      <c r="AV180" s="470"/>
      <c r="AW180" s="470"/>
      <c r="AX180" s="470"/>
      <c r="AY180" s="470"/>
      <c r="AZ180" s="470"/>
      <c r="BA180" s="470"/>
      <c r="BB180" s="470"/>
      <c r="BC180" s="470"/>
      <c r="BD180" s="470"/>
      <c r="BE180" s="470"/>
      <c r="BF180" s="470"/>
      <c r="BG180" s="470"/>
      <c r="BH180" s="470"/>
      <c r="BI180" s="470"/>
      <c r="BJ180" s="470"/>
      <c r="BK180" s="470"/>
      <c r="BL180" s="470"/>
      <c r="BM180" s="470"/>
      <c r="BN180" s="470"/>
      <c r="BO180" s="470"/>
      <c r="BP180" s="470"/>
      <c r="BQ180" s="470"/>
      <c r="BR180" s="470"/>
      <c r="BS180" s="470"/>
      <c r="BT180" s="470"/>
      <c r="BU180" s="470"/>
      <c r="BV180" s="470"/>
      <c r="BW180" s="470"/>
      <c r="BX180" s="470"/>
      <c r="BY180" s="470"/>
      <c r="BZ180" s="470"/>
      <c r="CA180" s="470"/>
      <c r="CB180" s="470"/>
      <c r="CC180" s="470"/>
      <c r="CD180" s="470"/>
    </row>
    <row r="181" spans="1:82" s="431" customFormat="1" ht="27.75" customHeight="1" hidden="1">
      <c r="A181" s="470"/>
      <c r="B181" s="260" t="s">
        <v>718</v>
      </c>
      <c r="C181" s="819" t="s">
        <v>72</v>
      </c>
      <c r="D181" s="819"/>
      <c r="E181" s="819"/>
      <c r="F181" s="819"/>
      <c r="G181" s="819"/>
      <c r="H181" s="820"/>
      <c r="I181" s="472"/>
      <c r="J181" s="827" t="s">
        <v>718</v>
      </c>
      <c r="K181" s="663"/>
      <c r="L181" s="663"/>
      <c r="M181" s="663"/>
      <c r="N181" s="663"/>
      <c r="O181" s="663"/>
      <c r="P181" s="823" t="s">
        <v>73</v>
      </c>
      <c r="Q181" s="820"/>
      <c r="R181" s="820"/>
      <c r="S181" s="820"/>
      <c r="T181" s="820"/>
      <c r="U181" s="820"/>
      <c r="V181" s="820"/>
      <c r="W181" s="820"/>
      <c r="X181" s="820"/>
      <c r="AE181" s="470"/>
      <c r="AF181" s="470"/>
      <c r="AG181" s="470"/>
      <c r="AH181" s="470"/>
      <c r="AI181" s="470"/>
      <c r="AJ181" s="470"/>
      <c r="AK181" s="470"/>
      <c r="AL181" s="470"/>
      <c r="AM181" s="470"/>
      <c r="AN181" s="470"/>
      <c r="AO181" s="470"/>
      <c r="AP181" s="470"/>
      <c r="AQ181" s="470"/>
      <c r="AR181" s="470"/>
      <c r="AS181" s="470"/>
      <c r="AT181" s="470"/>
      <c r="AU181" s="470"/>
      <c r="AV181" s="470"/>
      <c r="AW181" s="470"/>
      <c r="AX181" s="470"/>
      <c r="AY181" s="470"/>
      <c r="AZ181" s="470"/>
      <c r="BA181" s="470"/>
      <c r="BB181" s="470"/>
      <c r="BC181" s="470"/>
      <c r="BD181" s="470"/>
      <c r="BE181" s="470"/>
      <c r="BF181" s="470"/>
      <c r="BG181" s="470"/>
      <c r="BH181" s="470"/>
      <c r="BI181" s="470"/>
      <c r="BJ181" s="470"/>
      <c r="BK181" s="470"/>
      <c r="BL181" s="470"/>
      <c r="BM181" s="470"/>
      <c r="BN181" s="470"/>
      <c r="BO181" s="470"/>
      <c r="BP181" s="470"/>
      <c r="BQ181" s="470"/>
      <c r="BR181" s="470"/>
      <c r="BS181" s="470"/>
      <c r="BT181" s="470"/>
      <c r="BU181" s="470"/>
      <c r="BV181" s="470"/>
      <c r="BW181" s="470"/>
      <c r="BX181" s="470"/>
      <c r="BY181" s="470"/>
      <c r="BZ181" s="470"/>
      <c r="CA181" s="470"/>
      <c r="CB181" s="470"/>
      <c r="CC181" s="470"/>
      <c r="CD181" s="470"/>
    </row>
    <row r="182" spans="1:82" s="431" customFormat="1" ht="27.75" customHeight="1" hidden="1">
      <c r="A182" s="470"/>
      <c r="B182" s="571" t="s">
        <v>720</v>
      </c>
      <c r="C182" s="824" t="s">
        <v>724</v>
      </c>
      <c r="D182" s="824"/>
      <c r="E182" s="824"/>
      <c r="F182" s="824"/>
      <c r="G182" s="824"/>
      <c r="H182" s="473"/>
      <c r="I182" s="474"/>
      <c r="J182" s="894" t="s">
        <v>721</v>
      </c>
      <c r="K182" s="820"/>
      <c r="L182" s="820"/>
      <c r="M182" s="820"/>
      <c r="N182" s="820"/>
      <c r="O182" s="820"/>
      <c r="P182" s="825" t="s">
        <v>724</v>
      </c>
      <c r="Q182" s="826"/>
      <c r="R182" s="826"/>
      <c r="S182" s="826"/>
      <c r="T182" s="826"/>
      <c r="U182" s="826"/>
      <c r="V182" s="826"/>
      <c r="W182" s="826"/>
      <c r="X182" s="826"/>
      <c r="AE182" s="470"/>
      <c r="AF182" s="470"/>
      <c r="AG182" s="470"/>
      <c r="AH182" s="470"/>
      <c r="AI182" s="470"/>
      <c r="AJ182" s="470"/>
      <c r="AK182" s="470"/>
      <c r="AL182" s="470"/>
      <c r="AM182" s="470"/>
      <c r="AN182" s="470"/>
      <c r="AO182" s="470"/>
      <c r="AP182" s="470"/>
      <c r="AQ182" s="470"/>
      <c r="AR182" s="470"/>
      <c r="AS182" s="470"/>
      <c r="AT182" s="470"/>
      <c r="AU182" s="470"/>
      <c r="AV182" s="470"/>
      <c r="AW182" s="470"/>
      <c r="AX182" s="470"/>
      <c r="AY182" s="470"/>
      <c r="AZ182" s="470"/>
      <c r="BA182" s="470"/>
      <c r="BB182" s="470"/>
      <c r="BC182" s="470"/>
      <c r="BD182" s="470"/>
      <c r="BE182" s="470"/>
      <c r="BF182" s="470"/>
      <c r="BG182" s="470"/>
      <c r="BH182" s="470"/>
      <c r="BI182" s="470"/>
      <c r="BJ182" s="470"/>
      <c r="BK182" s="470"/>
      <c r="BL182" s="470"/>
      <c r="BM182" s="470"/>
      <c r="BN182" s="470"/>
      <c r="BO182" s="470"/>
      <c r="BP182" s="470"/>
      <c r="BQ182" s="470"/>
      <c r="BR182" s="470"/>
      <c r="BS182" s="470"/>
      <c r="BT182" s="470"/>
      <c r="BU182" s="470"/>
      <c r="BV182" s="470"/>
      <c r="BW182" s="470"/>
      <c r="BX182" s="470"/>
      <c r="BY182" s="470"/>
      <c r="BZ182" s="470"/>
      <c r="CA182" s="470"/>
      <c r="CB182" s="470"/>
      <c r="CC182" s="470"/>
      <c r="CD182" s="470"/>
    </row>
    <row r="183" spans="1:82" s="431" customFormat="1" ht="27.75" customHeight="1" hidden="1">
      <c r="A183" s="470"/>
      <c r="B183" s="470"/>
      <c r="C183" s="470"/>
      <c r="D183" s="470"/>
      <c r="E183" s="470"/>
      <c r="F183" s="470"/>
      <c r="G183" s="470"/>
      <c r="H183" s="470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470"/>
      <c r="V183" s="204"/>
      <c r="W183" s="430"/>
      <c r="AE183" s="470"/>
      <c r="AF183" s="470"/>
      <c r="AG183" s="470"/>
      <c r="AH183" s="470"/>
      <c r="AI183" s="470"/>
      <c r="AJ183" s="470"/>
      <c r="AK183" s="470"/>
      <c r="AL183" s="470"/>
      <c r="AM183" s="470"/>
      <c r="AN183" s="470"/>
      <c r="AO183" s="470"/>
      <c r="AP183" s="470"/>
      <c r="AQ183" s="470"/>
      <c r="AR183" s="470"/>
      <c r="AS183" s="470"/>
      <c r="AT183" s="470"/>
      <c r="AU183" s="470"/>
      <c r="AV183" s="470"/>
      <c r="AW183" s="470"/>
      <c r="AX183" s="470"/>
      <c r="AY183" s="470"/>
      <c r="AZ183" s="470"/>
      <c r="BA183" s="470"/>
      <c r="BB183" s="470"/>
      <c r="BC183" s="470"/>
      <c r="BD183" s="470"/>
      <c r="BE183" s="470"/>
      <c r="BF183" s="470"/>
      <c r="BG183" s="470"/>
      <c r="BH183" s="470"/>
      <c r="BI183" s="470"/>
      <c r="BJ183" s="470"/>
      <c r="BK183" s="470"/>
      <c r="BL183" s="470"/>
      <c r="BM183" s="470"/>
      <c r="BN183" s="470"/>
      <c r="BO183" s="470"/>
      <c r="BP183" s="470"/>
      <c r="BQ183" s="470"/>
      <c r="BR183" s="470"/>
      <c r="BS183" s="470"/>
      <c r="BT183" s="470"/>
      <c r="BU183" s="470"/>
      <c r="BV183" s="470"/>
      <c r="BW183" s="470"/>
      <c r="BX183" s="470"/>
      <c r="BY183" s="470"/>
      <c r="BZ183" s="470"/>
      <c r="CA183" s="470"/>
      <c r="CB183" s="470"/>
      <c r="CC183" s="470"/>
      <c r="CD183" s="470"/>
    </row>
    <row r="184" spans="1:82" s="431" customFormat="1" ht="27.75" customHeight="1" hidden="1">
      <c r="A184" s="470"/>
      <c r="B184" s="260" t="s">
        <v>718</v>
      </c>
      <c r="C184" s="819" t="s">
        <v>72</v>
      </c>
      <c r="D184" s="819"/>
      <c r="E184" s="819"/>
      <c r="F184" s="819"/>
      <c r="G184" s="819"/>
      <c r="H184" s="820"/>
      <c r="I184" s="472"/>
      <c r="J184" s="827" t="s">
        <v>718</v>
      </c>
      <c r="K184" s="663"/>
      <c r="L184" s="663"/>
      <c r="M184" s="663"/>
      <c r="N184" s="663"/>
      <c r="O184" s="663"/>
      <c r="P184" s="823" t="s">
        <v>73</v>
      </c>
      <c r="Q184" s="820"/>
      <c r="R184" s="820"/>
      <c r="S184" s="820"/>
      <c r="T184" s="820"/>
      <c r="U184" s="820"/>
      <c r="V184" s="820"/>
      <c r="W184" s="820"/>
      <c r="X184" s="820"/>
      <c r="AE184" s="470"/>
      <c r="AF184" s="470"/>
      <c r="AG184" s="470"/>
      <c r="AH184" s="470"/>
      <c r="AI184" s="470"/>
      <c r="AJ184" s="470"/>
      <c r="AK184" s="470"/>
      <c r="AL184" s="470"/>
      <c r="AM184" s="470"/>
      <c r="AN184" s="470"/>
      <c r="AO184" s="470"/>
      <c r="AP184" s="470"/>
      <c r="AQ184" s="470"/>
      <c r="AR184" s="470"/>
      <c r="AS184" s="470"/>
      <c r="AT184" s="470"/>
      <c r="AU184" s="470"/>
      <c r="AV184" s="470"/>
      <c r="AW184" s="470"/>
      <c r="AX184" s="470"/>
      <c r="AY184" s="470"/>
      <c r="AZ184" s="470"/>
      <c r="BA184" s="470"/>
      <c r="BB184" s="470"/>
      <c r="BC184" s="470"/>
      <c r="BD184" s="470"/>
      <c r="BE184" s="470"/>
      <c r="BF184" s="470"/>
      <c r="BG184" s="470"/>
      <c r="BH184" s="470"/>
      <c r="BI184" s="470"/>
      <c r="BJ184" s="470"/>
      <c r="BK184" s="470"/>
      <c r="BL184" s="470"/>
      <c r="BM184" s="470"/>
      <c r="BN184" s="470"/>
      <c r="BO184" s="470"/>
      <c r="BP184" s="470"/>
      <c r="BQ184" s="470"/>
      <c r="BR184" s="470"/>
      <c r="BS184" s="470"/>
      <c r="BT184" s="470"/>
      <c r="BU184" s="470"/>
      <c r="BV184" s="470"/>
      <c r="BW184" s="470"/>
      <c r="BX184" s="470"/>
      <c r="BY184" s="470"/>
      <c r="BZ184" s="470"/>
      <c r="CA184" s="470"/>
      <c r="CB184" s="470"/>
      <c r="CC184" s="470"/>
      <c r="CD184" s="470"/>
    </row>
    <row r="185" spans="1:82" s="431" customFormat="1" ht="27.75" customHeight="1" hidden="1">
      <c r="A185" s="470"/>
      <c r="B185" s="571" t="s">
        <v>720</v>
      </c>
      <c r="C185" s="824" t="s">
        <v>724</v>
      </c>
      <c r="D185" s="824"/>
      <c r="E185" s="824"/>
      <c r="F185" s="824"/>
      <c r="G185" s="824"/>
      <c r="H185" s="473"/>
      <c r="I185" s="474"/>
      <c r="J185" s="894" t="s">
        <v>720</v>
      </c>
      <c r="K185" s="820"/>
      <c r="L185" s="820"/>
      <c r="M185" s="820"/>
      <c r="N185" s="820"/>
      <c r="O185" s="820"/>
      <c r="P185" s="825" t="s">
        <v>724</v>
      </c>
      <c r="Q185" s="826"/>
      <c r="R185" s="826"/>
      <c r="S185" s="826"/>
      <c r="T185" s="826"/>
      <c r="U185" s="826"/>
      <c r="V185" s="826"/>
      <c r="W185" s="826"/>
      <c r="X185" s="826"/>
      <c r="AE185" s="470"/>
      <c r="AF185" s="470"/>
      <c r="AG185" s="470"/>
      <c r="AH185" s="470"/>
      <c r="AI185" s="470"/>
      <c r="AJ185" s="470"/>
      <c r="AK185" s="470"/>
      <c r="AL185" s="470"/>
      <c r="AM185" s="470"/>
      <c r="AN185" s="470"/>
      <c r="AO185" s="470"/>
      <c r="AP185" s="470"/>
      <c r="AQ185" s="470"/>
      <c r="AR185" s="470"/>
      <c r="AS185" s="470"/>
      <c r="AT185" s="470"/>
      <c r="AU185" s="470"/>
      <c r="AV185" s="470"/>
      <c r="AW185" s="470"/>
      <c r="AX185" s="470"/>
      <c r="AY185" s="470"/>
      <c r="AZ185" s="470"/>
      <c r="BA185" s="470"/>
      <c r="BB185" s="470"/>
      <c r="BC185" s="470"/>
      <c r="BD185" s="470"/>
      <c r="BE185" s="470"/>
      <c r="BF185" s="470"/>
      <c r="BG185" s="470"/>
      <c r="BH185" s="470"/>
      <c r="BI185" s="470"/>
      <c r="BJ185" s="470"/>
      <c r="BK185" s="470"/>
      <c r="BL185" s="470"/>
      <c r="BM185" s="470"/>
      <c r="BN185" s="470"/>
      <c r="BO185" s="470"/>
      <c r="BP185" s="470"/>
      <c r="BQ185" s="470"/>
      <c r="BR185" s="470"/>
      <c r="BS185" s="470"/>
      <c r="BT185" s="470"/>
      <c r="BU185" s="470"/>
      <c r="BV185" s="470"/>
      <c r="BW185" s="470"/>
      <c r="BX185" s="470"/>
      <c r="BY185" s="470"/>
      <c r="BZ185" s="470"/>
      <c r="CA185" s="470"/>
      <c r="CB185" s="470"/>
      <c r="CC185" s="470"/>
      <c r="CD185" s="470"/>
    </row>
    <row r="186" spans="1:82" s="431" customFormat="1" ht="27.75" customHeight="1" hidden="1">
      <c r="A186" s="470"/>
      <c r="B186" s="470"/>
      <c r="C186" s="470"/>
      <c r="D186" s="470"/>
      <c r="E186" s="470"/>
      <c r="F186" s="470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  <c r="V186" s="204"/>
      <c r="W186" s="430"/>
      <c r="AE186" s="470"/>
      <c r="AF186" s="470"/>
      <c r="AG186" s="470"/>
      <c r="AH186" s="470"/>
      <c r="AI186" s="470"/>
      <c r="AJ186" s="470"/>
      <c r="AK186" s="470"/>
      <c r="AL186" s="470"/>
      <c r="AM186" s="470"/>
      <c r="AN186" s="470"/>
      <c r="AO186" s="470"/>
      <c r="AP186" s="470"/>
      <c r="AQ186" s="470"/>
      <c r="AR186" s="470"/>
      <c r="AS186" s="470"/>
      <c r="AT186" s="470"/>
      <c r="AU186" s="470"/>
      <c r="AV186" s="470"/>
      <c r="AW186" s="470"/>
      <c r="AX186" s="470"/>
      <c r="AY186" s="470"/>
      <c r="AZ186" s="470"/>
      <c r="BA186" s="470"/>
      <c r="BB186" s="470"/>
      <c r="BC186" s="470"/>
      <c r="BD186" s="470"/>
      <c r="BE186" s="470"/>
      <c r="BF186" s="470"/>
      <c r="BG186" s="470"/>
      <c r="BH186" s="470"/>
      <c r="BI186" s="470"/>
      <c r="BJ186" s="470"/>
      <c r="BK186" s="470"/>
      <c r="BL186" s="470"/>
      <c r="BM186" s="470"/>
      <c r="BN186" s="470"/>
      <c r="BO186" s="470"/>
      <c r="BP186" s="470"/>
      <c r="BQ186" s="470"/>
      <c r="BR186" s="470"/>
      <c r="BS186" s="470"/>
      <c r="BT186" s="470"/>
      <c r="BU186" s="470"/>
      <c r="BV186" s="470"/>
      <c r="BW186" s="470"/>
      <c r="BX186" s="470"/>
      <c r="BY186" s="470"/>
      <c r="BZ186" s="470"/>
      <c r="CA186" s="470"/>
      <c r="CB186" s="470"/>
      <c r="CC186" s="470"/>
      <c r="CD186" s="470"/>
    </row>
    <row r="187" spans="1:82" s="431" customFormat="1" ht="27.75" customHeight="1" hidden="1">
      <c r="A187" s="470"/>
      <c r="B187" s="260" t="s">
        <v>718</v>
      </c>
      <c r="C187" s="819" t="s">
        <v>72</v>
      </c>
      <c r="D187" s="819"/>
      <c r="E187" s="819"/>
      <c r="F187" s="819"/>
      <c r="G187" s="819"/>
      <c r="H187" s="820"/>
      <c r="I187" s="472"/>
      <c r="J187" s="827" t="s">
        <v>718</v>
      </c>
      <c r="K187" s="663"/>
      <c r="L187" s="663"/>
      <c r="M187" s="663"/>
      <c r="N187" s="663"/>
      <c r="O187" s="663"/>
      <c r="P187" s="823" t="s">
        <v>73</v>
      </c>
      <c r="Q187" s="820"/>
      <c r="R187" s="820"/>
      <c r="S187" s="820"/>
      <c r="T187" s="820"/>
      <c r="U187" s="820"/>
      <c r="V187" s="820"/>
      <c r="W187" s="820"/>
      <c r="X187" s="820"/>
      <c r="AE187" s="470"/>
      <c r="AF187" s="470"/>
      <c r="AG187" s="470"/>
      <c r="AH187" s="470"/>
      <c r="AI187" s="470"/>
      <c r="AJ187" s="470"/>
      <c r="AK187" s="470"/>
      <c r="AL187" s="470"/>
      <c r="AM187" s="470"/>
      <c r="AN187" s="470"/>
      <c r="AO187" s="470"/>
      <c r="AP187" s="470"/>
      <c r="AQ187" s="470"/>
      <c r="AR187" s="470"/>
      <c r="AS187" s="470"/>
      <c r="AT187" s="470"/>
      <c r="AU187" s="470"/>
      <c r="AV187" s="470"/>
      <c r="AW187" s="470"/>
      <c r="AX187" s="470"/>
      <c r="AY187" s="470"/>
      <c r="AZ187" s="470"/>
      <c r="BA187" s="470"/>
      <c r="BB187" s="470"/>
      <c r="BC187" s="470"/>
      <c r="BD187" s="470"/>
      <c r="BE187" s="470"/>
      <c r="BF187" s="470"/>
      <c r="BG187" s="470"/>
      <c r="BH187" s="470"/>
      <c r="BI187" s="470"/>
      <c r="BJ187" s="470"/>
      <c r="BK187" s="470"/>
      <c r="BL187" s="470"/>
      <c r="BM187" s="470"/>
      <c r="BN187" s="470"/>
      <c r="BO187" s="470"/>
      <c r="BP187" s="470"/>
      <c r="BQ187" s="470"/>
      <c r="BR187" s="470"/>
      <c r="BS187" s="470"/>
      <c r="BT187" s="470"/>
      <c r="BU187" s="470"/>
      <c r="BV187" s="470"/>
      <c r="BW187" s="470"/>
      <c r="BX187" s="470"/>
      <c r="BY187" s="470"/>
      <c r="BZ187" s="470"/>
      <c r="CA187" s="470"/>
      <c r="CB187" s="470"/>
      <c r="CC187" s="470"/>
      <c r="CD187" s="470"/>
    </row>
    <row r="188" spans="1:82" s="431" customFormat="1" ht="27.75" customHeight="1" hidden="1">
      <c r="A188" s="470"/>
      <c r="B188" s="571" t="s">
        <v>720</v>
      </c>
      <c r="C188" s="824" t="s">
        <v>724</v>
      </c>
      <c r="D188" s="824"/>
      <c r="E188" s="824"/>
      <c r="F188" s="824"/>
      <c r="G188" s="824"/>
      <c r="H188" s="473"/>
      <c r="I188" s="474"/>
      <c r="J188" s="894" t="s">
        <v>720</v>
      </c>
      <c r="K188" s="820"/>
      <c r="L188" s="820"/>
      <c r="M188" s="820"/>
      <c r="N188" s="820"/>
      <c r="O188" s="820"/>
      <c r="P188" s="825" t="s">
        <v>724</v>
      </c>
      <c r="Q188" s="826"/>
      <c r="R188" s="826"/>
      <c r="S188" s="826"/>
      <c r="T188" s="826"/>
      <c r="U188" s="826"/>
      <c r="V188" s="826"/>
      <c r="W188" s="826"/>
      <c r="X188" s="826"/>
      <c r="AE188" s="470"/>
      <c r="AF188" s="470"/>
      <c r="AG188" s="470"/>
      <c r="AH188" s="470"/>
      <c r="AI188" s="470"/>
      <c r="AJ188" s="470"/>
      <c r="AK188" s="470"/>
      <c r="AL188" s="470"/>
      <c r="AM188" s="470"/>
      <c r="AN188" s="470"/>
      <c r="AO188" s="470"/>
      <c r="AP188" s="470"/>
      <c r="AQ188" s="470"/>
      <c r="AR188" s="470"/>
      <c r="AS188" s="470"/>
      <c r="AT188" s="470"/>
      <c r="AU188" s="470"/>
      <c r="AV188" s="470"/>
      <c r="AW188" s="470"/>
      <c r="AX188" s="470"/>
      <c r="AY188" s="470"/>
      <c r="AZ188" s="470"/>
      <c r="BA188" s="470"/>
      <c r="BB188" s="470"/>
      <c r="BC188" s="470"/>
      <c r="BD188" s="470"/>
      <c r="BE188" s="470"/>
      <c r="BF188" s="470"/>
      <c r="BG188" s="470"/>
      <c r="BH188" s="470"/>
      <c r="BI188" s="470"/>
      <c r="BJ188" s="470"/>
      <c r="BK188" s="470"/>
      <c r="BL188" s="470"/>
      <c r="BM188" s="470"/>
      <c r="BN188" s="470"/>
      <c r="BO188" s="470"/>
      <c r="BP188" s="470"/>
      <c r="BQ188" s="470"/>
      <c r="BR188" s="470"/>
      <c r="BS188" s="470"/>
      <c r="BT188" s="470"/>
      <c r="BU188" s="470"/>
      <c r="BV188" s="470"/>
      <c r="BW188" s="470"/>
      <c r="BX188" s="470"/>
      <c r="BY188" s="470"/>
      <c r="BZ188" s="470"/>
      <c r="CA188" s="470"/>
      <c r="CB188" s="470"/>
      <c r="CC188" s="470"/>
      <c r="CD188" s="470"/>
    </row>
    <row r="189" spans="1:82" s="431" customFormat="1" ht="27.75" customHeight="1" hidden="1">
      <c r="A189" s="470"/>
      <c r="B189" s="470"/>
      <c r="C189" s="470"/>
      <c r="D189" s="470"/>
      <c r="E189" s="470"/>
      <c r="F189" s="470"/>
      <c r="G189" s="470"/>
      <c r="H189" s="470"/>
      <c r="I189" s="470"/>
      <c r="J189" s="470"/>
      <c r="K189" s="470"/>
      <c r="L189" s="470"/>
      <c r="M189" s="470"/>
      <c r="N189" s="470"/>
      <c r="O189" s="470"/>
      <c r="P189" s="470"/>
      <c r="Q189" s="470"/>
      <c r="R189" s="470"/>
      <c r="S189" s="470"/>
      <c r="T189" s="470"/>
      <c r="V189" s="204"/>
      <c r="W189" s="430"/>
      <c r="AE189" s="470"/>
      <c r="AF189" s="470"/>
      <c r="AG189" s="470"/>
      <c r="AH189" s="470"/>
      <c r="AI189" s="470"/>
      <c r="AJ189" s="470"/>
      <c r="AK189" s="470"/>
      <c r="AL189" s="470"/>
      <c r="AM189" s="470"/>
      <c r="AN189" s="470"/>
      <c r="AO189" s="470"/>
      <c r="AP189" s="470"/>
      <c r="AQ189" s="470"/>
      <c r="AR189" s="470"/>
      <c r="AS189" s="470"/>
      <c r="AT189" s="470"/>
      <c r="AU189" s="470"/>
      <c r="AV189" s="470"/>
      <c r="AW189" s="470"/>
      <c r="AX189" s="470"/>
      <c r="AY189" s="470"/>
      <c r="AZ189" s="470"/>
      <c r="BA189" s="470"/>
      <c r="BB189" s="470"/>
      <c r="BC189" s="470"/>
      <c r="BD189" s="470"/>
      <c r="BE189" s="470"/>
      <c r="BF189" s="470"/>
      <c r="BG189" s="470"/>
      <c r="BH189" s="470"/>
      <c r="BI189" s="470"/>
      <c r="BJ189" s="470"/>
      <c r="BK189" s="470"/>
      <c r="BL189" s="470"/>
      <c r="BM189" s="470"/>
      <c r="BN189" s="470"/>
      <c r="BO189" s="470"/>
      <c r="BP189" s="470"/>
      <c r="BQ189" s="470"/>
      <c r="BR189" s="470"/>
      <c r="BS189" s="470"/>
      <c r="BT189" s="470"/>
      <c r="BU189" s="470"/>
      <c r="BV189" s="470"/>
      <c r="BW189" s="470"/>
      <c r="BX189" s="470"/>
      <c r="BY189" s="470"/>
      <c r="BZ189" s="470"/>
      <c r="CA189" s="470"/>
      <c r="CB189" s="470"/>
      <c r="CC189" s="470"/>
      <c r="CD189" s="470"/>
    </row>
    <row r="190" spans="1:82" s="431" customFormat="1" ht="27.75" customHeight="1" hidden="1">
      <c r="A190" s="470"/>
      <c r="B190" s="260" t="s">
        <v>718</v>
      </c>
      <c r="C190" s="819" t="s">
        <v>72</v>
      </c>
      <c r="D190" s="819"/>
      <c r="E190" s="819"/>
      <c r="F190" s="819"/>
      <c r="G190" s="819"/>
      <c r="H190" s="820"/>
      <c r="I190" s="472"/>
      <c r="J190" s="827" t="s">
        <v>718</v>
      </c>
      <c r="K190" s="663"/>
      <c r="L190" s="663"/>
      <c r="M190" s="663"/>
      <c r="N190" s="663"/>
      <c r="O190" s="663"/>
      <c r="P190" s="823" t="s">
        <v>73</v>
      </c>
      <c r="Q190" s="820"/>
      <c r="R190" s="820"/>
      <c r="S190" s="820"/>
      <c r="T190" s="820"/>
      <c r="U190" s="820"/>
      <c r="V190" s="820"/>
      <c r="W190" s="820"/>
      <c r="X190" s="820"/>
      <c r="AE190" s="470"/>
      <c r="AF190" s="470"/>
      <c r="AG190" s="470"/>
      <c r="AH190" s="470"/>
      <c r="AI190" s="470"/>
      <c r="AJ190" s="470"/>
      <c r="AK190" s="470"/>
      <c r="AL190" s="470"/>
      <c r="AM190" s="470"/>
      <c r="AN190" s="470"/>
      <c r="AO190" s="470"/>
      <c r="AP190" s="470"/>
      <c r="AQ190" s="470"/>
      <c r="AR190" s="470"/>
      <c r="AS190" s="470"/>
      <c r="AT190" s="470"/>
      <c r="AU190" s="470"/>
      <c r="AV190" s="470"/>
      <c r="AW190" s="470"/>
      <c r="AX190" s="470"/>
      <c r="AY190" s="470"/>
      <c r="AZ190" s="470"/>
      <c r="BA190" s="470"/>
      <c r="BB190" s="470"/>
      <c r="BC190" s="470"/>
      <c r="BD190" s="470"/>
      <c r="BE190" s="470"/>
      <c r="BF190" s="470"/>
      <c r="BG190" s="470"/>
      <c r="BH190" s="470"/>
      <c r="BI190" s="470"/>
      <c r="BJ190" s="470"/>
      <c r="BK190" s="470"/>
      <c r="BL190" s="470"/>
      <c r="BM190" s="470"/>
      <c r="BN190" s="470"/>
      <c r="BO190" s="470"/>
      <c r="BP190" s="470"/>
      <c r="BQ190" s="470"/>
      <c r="BR190" s="470"/>
      <c r="BS190" s="470"/>
      <c r="BT190" s="470"/>
      <c r="BU190" s="470"/>
      <c r="BV190" s="470"/>
      <c r="BW190" s="470"/>
      <c r="BX190" s="470"/>
      <c r="BY190" s="470"/>
      <c r="BZ190" s="470"/>
      <c r="CA190" s="470"/>
      <c r="CB190" s="470"/>
      <c r="CC190" s="470"/>
      <c r="CD190" s="470"/>
    </row>
    <row r="191" spans="1:82" s="431" customFormat="1" ht="27.75" customHeight="1" hidden="1">
      <c r="A191" s="470"/>
      <c r="B191" s="571" t="s">
        <v>720</v>
      </c>
      <c r="C191" s="824" t="s">
        <v>724</v>
      </c>
      <c r="D191" s="824"/>
      <c r="E191" s="824"/>
      <c r="F191" s="824"/>
      <c r="G191" s="824"/>
      <c r="H191" s="473"/>
      <c r="I191" s="474"/>
      <c r="J191" s="894" t="s">
        <v>720</v>
      </c>
      <c r="K191" s="820"/>
      <c r="L191" s="820"/>
      <c r="M191" s="820"/>
      <c r="N191" s="820"/>
      <c r="O191" s="820"/>
      <c r="P191" s="825" t="s">
        <v>724</v>
      </c>
      <c r="Q191" s="826"/>
      <c r="R191" s="826"/>
      <c r="S191" s="826"/>
      <c r="T191" s="826"/>
      <c r="U191" s="826"/>
      <c r="V191" s="826"/>
      <c r="W191" s="826"/>
      <c r="X191" s="826"/>
      <c r="AE191" s="470"/>
      <c r="AF191" s="470"/>
      <c r="AG191" s="470"/>
      <c r="AH191" s="470"/>
      <c r="AI191" s="470"/>
      <c r="AJ191" s="470"/>
      <c r="AK191" s="470"/>
      <c r="AL191" s="470"/>
      <c r="AM191" s="470"/>
      <c r="AN191" s="470"/>
      <c r="AO191" s="470"/>
      <c r="AP191" s="470"/>
      <c r="AQ191" s="470"/>
      <c r="AR191" s="470"/>
      <c r="AS191" s="470"/>
      <c r="AT191" s="470"/>
      <c r="AU191" s="470"/>
      <c r="AV191" s="470"/>
      <c r="AW191" s="470"/>
      <c r="AX191" s="470"/>
      <c r="AY191" s="470"/>
      <c r="AZ191" s="470"/>
      <c r="BA191" s="470"/>
      <c r="BB191" s="470"/>
      <c r="BC191" s="470"/>
      <c r="BD191" s="470"/>
      <c r="BE191" s="470"/>
      <c r="BF191" s="470"/>
      <c r="BG191" s="470"/>
      <c r="BH191" s="470"/>
      <c r="BI191" s="470"/>
      <c r="BJ191" s="470"/>
      <c r="BK191" s="470"/>
      <c r="BL191" s="470"/>
      <c r="BM191" s="470"/>
      <c r="BN191" s="470"/>
      <c r="BO191" s="470"/>
      <c r="BP191" s="470"/>
      <c r="BQ191" s="470"/>
      <c r="BR191" s="470"/>
      <c r="BS191" s="470"/>
      <c r="BT191" s="470"/>
      <c r="BU191" s="470"/>
      <c r="BV191" s="470"/>
      <c r="BW191" s="470"/>
      <c r="BX191" s="470"/>
      <c r="BY191" s="470"/>
      <c r="BZ191" s="470"/>
      <c r="CA191" s="470"/>
      <c r="CB191" s="470"/>
      <c r="CC191" s="470"/>
      <c r="CD191" s="470"/>
    </row>
    <row r="192" spans="1:82" s="431" customFormat="1" ht="27.75" customHeight="1" hidden="1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  <c r="V192" s="204"/>
      <c r="W192" s="430"/>
      <c r="AE192" s="470"/>
      <c r="AF192" s="470"/>
      <c r="AG192" s="470"/>
      <c r="AH192" s="470"/>
      <c r="AI192" s="470"/>
      <c r="AJ192" s="470"/>
      <c r="AK192" s="470"/>
      <c r="AL192" s="470"/>
      <c r="AM192" s="470"/>
      <c r="AN192" s="470"/>
      <c r="AO192" s="470"/>
      <c r="AP192" s="470"/>
      <c r="AQ192" s="470"/>
      <c r="AR192" s="470"/>
      <c r="AS192" s="470"/>
      <c r="AT192" s="470"/>
      <c r="AU192" s="470"/>
      <c r="AV192" s="470"/>
      <c r="AW192" s="470"/>
      <c r="AX192" s="470"/>
      <c r="AY192" s="470"/>
      <c r="AZ192" s="470"/>
      <c r="BA192" s="470"/>
      <c r="BB192" s="470"/>
      <c r="BC192" s="470"/>
      <c r="BD192" s="470"/>
      <c r="BE192" s="470"/>
      <c r="BF192" s="470"/>
      <c r="BG192" s="470"/>
      <c r="BH192" s="470"/>
      <c r="BI192" s="470"/>
      <c r="BJ192" s="470"/>
      <c r="BK192" s="470"/>
      <c r="BL192" s="470"/>
      <c r="BM192" s="470"/>
      <c r="BN192" s="470"/>
      <c r="BO192" s="470"/>
      <c r="BP192" s="470"/>
      <c r="BQ192" s="470"/>
      <c r="BR192" s="470"/>
      <c r="BS192" s="470"/>
      <c r="BT192" s="470"/>
      <c r="BU192" s="470"/>
      <c r="BV192" s="470"/>
      <c r="BW192" s="470"/>
      <c r="BX192" s="470"/>
      <c r="BY192" s="470"/>
      <c r="BZ192" s="470"/>
      <c r="CA192" s="470"/>
      <c r="CB192" s="470"/>
      <c r="CC192" s="470"/>
      <c r="CD192" s="470"/>
    </row>
    <row r="193" spans="1:82" s="431" customFormat="1" ht="27.75" customHeight="1" hidden="1">
      <c r="A193" s="470"/>
      <c r="B193" s="260" t="s">
        <v>718</v>
      </c>
      <c r="C193" s="819" t="s">
        <v>72</v>
      </c>
      <c r="D193" s="819"/>
      <c r="E193" s="819"/>
      <c r="F193" s="819"/>
      <c r="G193" s="819"/>
      <c r="H193" s="820"/>
      <c r="I193" s="472"/>
      <c r="J193" s="827" t="s">
        <v>718</v>
      </c>
      <c r="K193" s="663"/>
      <c r="L193" s="663"/>
      <c r="M193" s="663"/>
      <c r="N193" s="663"/>
      <c r="O193" s="663"/>
      <c r="P193" s="823" t="s">
        <v>73</v>
      </c>
      <c r="Q193" s="820"/>
      <c r="R193" s="820"/>
      <c r="S193" s="820"/>
      <c r="T193" s="820"/>
      <c r="U193" s="820"/>
      <c r="V193" s="820"/>
      <c r="W193" s="820"/>
      <c r="X193" s="820"/>
      <c r="AE193" s="470"/>
      <c r="AF193" s="470"/>
      <c r="AG193" s="470"/>
      <c r="AH193" s="470"/>
      <c r="AI193" s="470"/>
      <c r="AJ193" s="470"/>
      <c r="AK193" s="470"/>
      <c r="AL193" s="470"/>
      <c r="AM193" s="470"/>
      <c r="AN193" s="470"/>
      <c r="AO193" s="470"/>
      <c r="AP193" s="470"/>
      <c r="AQ193" s="470"/>
      <c r="AR193" s="470"/>
      <c r="AS193" s="470"/>
      <c r="AT193" s="470"/>
      <c r="AU193" s="470"/>
      <c r="AV193" s="470"/>
      <c r="AW193" s="470"/>
      <c r="AX193" s="470"/>
      <c r="AY193" s="470"/>
      <c r="AZ193" s="470"/>
      <c r="BA193" s="470"/>
      <c r="BB193" s="470"/>
      <c r="BC193" s="470"/>
      <c r="BD193" s="470"/>
      <c r="BE193" s="470"/>
      <c r="BF193" s="470"/>
      <c r="BG193" s="470"/>
      <c r="BH193" s="470"/>
      <c r="BI193" s="470"/>
      <c r="BJ193" s="470"/>
      <c r="BK193" s="470"/>
      <c r="BL193" s="470"/>
      <c r="BM193" s="470"/>
      <c r="BN193" s="470"/>
      <c r="BO193" s="470"/>
      <c r="BP193" s="470"/>
      <c r="BQ193" s="470"/>
      <c r="BR193" s="470"/>
      <c r="BS193" s="470"/>
      <c r="BT193" s="470"/>
      <c r="BU193" s="470"/>
      <c r="BV193" s="470"/>
      <c r="BW193" s="470"/>
      <c r="BX193" s="470"/>
      <c r="BY193" s="470"/>
      <c r="BZ193" s="470"/>
      <c r="CA193" s="470"/>
      <c r="CB193" s="470"/>
      <c r="CC193" s="470"/>
      <c r="CD193" s="470"/>
    </row>
    <row r="194" spans="1:82" s="431" customFormat="1" ht="27.75" customHeight="1" hidden="1">
      <c r="A194" s="470"/>
      <c r="B194" s="571" t="s">
        <v>720</v>
      </c>
      <c r="C194" s="824" t="s">
        <v>724</v>
      </c>
      <c r="D194" s="824"/>
      <c r="E194" s="824"/>
      <c r="F194" s="824"/>
      <c r="G194" s="824"/>
      <c r="H194" s="473"/>
      <c r="I194" s="474"/>
      <c r="J194" s="894" t="s">
        <v>720</v>
      </c>
      <c r="K194" s="820"/>
      <c r="L194" s="820"/>
      <c r="M194" s="820"/>
      <c r="N194" s="820"/>
      <c r="O194" s="820"/>
      <c r="P194" s="825" t="s">
        <v>724</v>
      </c>
      <c r="Q194" s="826"/>
      <c r="R194" s="826"/>
      <c r="S194" s="826"/>
      <c r="T194" s="826"/>
      <c r="U194" s="826"/>
      <c r="V194" s="826"/>
      <c r="W194" s="826"/>
      <c r="X194" s="826"/>
      <c r="AE194" s="470"/>
      <c r="AF194" s="470"/>
      <c r="AG194" s="470"/>
      <c r="AH194" s="470"/>
      <c r="AI194" s="470"/>
      <c r="AJ194" s="470"/>
      <c r="AK194" s="470"/>
      <c r="AL194" s="470"/>
      <c r="AM194" s="470"/>
      <c r="AN194" s="470"/>
      <c r="AO194" s="470"/>
      <c r="AP194" s="470"/>
      <c r="AQ194" s="470"/>
      <c r="AR194" s="470"/>
      <c r="AS194" s="470"/>
      <c r="AT194" s="470"/>
      <c r="AU194" s="470"/>
      <c r="AV194" s="470"/>
      <c r="AW194" s="470"/>
      <c r="AX194" s="470"/>
      <c r="AY194" s="470"/>
      <c r="AZ194" s="470"/>
      <c r="BA194" s="470"/>
      <c r="BB194" s="470"/>
      <c r="BC194" s="470"/>
      <c r="BD194" s="470"/>
      <c r="BE194" s="470"/>
      <c r="BF194" s="470"/>
      <c r="BG194" s="470"/>
      <c r="BH194" s="470"/>
      <c r="BI194" s="470"/>
      <c r="BJ194" s="470"/>
      <c r="BK194" s="470"/>
      <c r="BL194" s="470"/>
      <c r="BM194" s="470"/>
      <c r="BN194" s="470"/>
      <c r="BO194" s="470"/>
      <c r="BP194" s="470"/>
      <c r="BQ194" s="470"/>
      <c r="BR194" s="470"/>
      <c r="BS194" s="470"/>
      <c r="BT194" s="470"/>
      <c r="BU194" s="470"/>
      <c r="BV194" s="470"/>
      <c r="BW194" s="470"/>
      <c r="BX194" s="470"/>
      <c r="BY194" s="470"/>
      <c r="BZ194" s="470"/>
      <c r="CA194" s="470"/>
      <c r="CB194" s="470"/>
      <c r="CC194" s="470"/>
      <c r="CD194" s="470"/>
    </row>
    <row r="195" spans="1:82" s="431" customFormat="1" ht="27.75" customHeight="1" hidden="1">
      <c r="A195" s="470"/>
      <c r="B195" s="470"/>
      <c r="C195" s="470"/>
      <c r="D195" s="470"/>
      <c r="E195" s="470"/>
      <c r="F195" s="470"/>
      <c r="G195" s="470"/>
      <c r="H195" s="470"/>
      <c r="I195" s="470"/>
      <c r="J195" s="470"/>
      <c r="K195" s="470"/>
      <c r="L195" s="470"/>
      <c r="M195" s="470"/>
      <c r="N195" s="470"/>
      <c r="O195" s="470"/>
      <c r="P195" s="470"/>
      <c r="Q195" s="470"/>
      <c r="R195" s="470"/>
      <c r="S195" s="470"/>
      <c r="T195" s="470"/>
      <c r="V195" s="204"/>
      <c r="W195" s="430"/>
      <c r="AE195" s="470"/>
      <c r="AF195" s="470"/>
      <c r="AG195" s="470"/>
      <c r="AH195" s="470"/>
      <c r="AI195" s="470"/>
      <c r="AJ195" s="470"/>
      <c r="AK195" s="470"/>
      <c r="AL195" s="470"/>
      <c r="AM195" s="470"/>
      <c r="AN195" s="470"/>
      <c r="AO195" s="470"/>
      <c r="AP195" s="470"/>
      <c r="AQ195" s="470"/>
      <c r="AR195" s="470"/>
      <c r="AS195" s="470"/>
      <c r="AT195" s="470"/>
      <c r="AU195" s="470"/>
      <c r="AV195" s="470"/>
      <c r="AW195" s="470"/>
      <c r="AX195" s="470"/>
      <c r="AY195" s="470"/>
      <c r="AZ195" s="470"/>
      <c r="BA195" s="470"/>
      <c r="BB195" s="470"/>
      <c r="BC195" s="470"/>
      <c r="BD195" s="470"/>
      <c r="BE195" s="470"/>
      <c r="BF195" s="470"/>
      <c r="BG195" s="470"/>
      <c r="BH195" s="470"/>
      <c r="BI195" s="470"/>
      <c r="BJ195" s="470"/>
      <c r="BK195" s="470"/>
      <c r="BL195" s="470"/>
      <c r="BM195" s="470"/>
      <c r="BN195" s="470"/>
      <c r="BO195" s="470"/>
      <c r="BP195" s="470"/>
      <c r="BQ195" s="470"/>
      <c r="BR195" s="470"/>
      <c r="BS195" s="470"/>
      <c r="BT195" s="470"/>
      <c r="BU195" s="470"/>
      <c r="BV195" s="470"/>
      <c r="BW195" s="470"/>
      <c r="BX195" s="470"/>
      <c r="BY195" s="470"/>
      <c r="BZ195" s="470"/>
      <c r="CA195" s="470"/>
      <c r="CB195" s="470"/>
      <c r="CC195" s="470"/>
      <c r="CD195" s="470"/>
    </row>
    <row r="196" spans="1:82" s="431" customFormat="1" ht="27.75" customHeight="1" hidden="1">
      <c r="A196" s="470"/>
      <c r="B196" s="260" t="s">
        <v>979</v>
      </c>
      <c r="C196" s="819" t="s">
        <v>72</v>
      </c>
      <c r="D196" s="819"/>
      <c r="E196" s="819"/>
      <c r="F196" s="819"/>
      <c r="G196" s="819"/>
      <c r="H196" s="820"/>
      <c r="I196" s="472"/>
      <c r="J196" s="827" t="s">
        <v>718</v>
      </c>
      <c r="K196" s="663"/>
      <c r="L196" s="663"/>
      <c r="M196" s="663"/>
      <c r="N196" s="663"/>
      <c r="O196" s="663"/>
      <c r="P196" s="823" t="s">
        <v>73</v>
      </c>
      <c r="Q196" s="820"/>
      <c r="R196" s="820"/>
      <c r="S196" s="820"/>
      <c r="T196" s="820"/>
      <c r="U196" s="820"/>
      <c r="V196" s="820"/>
      <c r="W196" s="820"/>
      <c r="X196" s="820"/>
      <c r="AE196" s="470"/>
      <c r="AF196" s="470"/>
      <c r="AG196" s="470"/>
      <c r="AH196" s="470"/>
      <c r="AI196" s="470"/>
      <c r="AJ196" s="470"/>
      <c r="AK196" s="470"/>
      <c r="AL196" s="470"/>
      <c r="AM196" s="470"/>
      <c r="AN196" s="470"/>
      <c r="AO196" s="470"/>
      <c r="AP196" s="470"/>
      <c r="AQ196" s="470"/>
      <c r="AR196" s="470"/>
      <c r="AS196" s="470"/>
      <c r="AT196" s="470"/>
      <c r="AU196" s="470"/>
      <c r="AV196" s="470"/>
      <c r="AW196" s="470"/>
      <c r="AX196" s="470"/>
      <c r="AY196" s="470"/>
      <c r="AZ196" s="470"/>
      <c r="BA196" s="470"/>
      <c r="BB196" s="470"/>
      <c r="BC196" s="470"/>
      <c r="BD196" s="470"/>
      <c r="BE196" s="470"/>
      <c r="BF196" s="470"/>
      <c r="BG196" s="470"/>
      <c r="BH196" s="470"/>
      <c r="BI196" s="470"/>
      <c r="BJ196" s="470"/>
      <c r="BK196" s="470"/>
      <c r="BL196" s="470"/>
      <c r="BM196" s="470"/>
      <c r="BN196" s="470"/>
      <c r="BO196" s="470"/>
      <c r="BP196" s="470"/>
      <c r="BQ196" s="470"/>
      <c r="BR196" s="470"/>
      <c r="BS196" s="470"/>
      <c r="BT196" s="470"/>
      <c r="BU196" s="470"/>
      <c r="BV196" s="470"/>
      <c r="BW196" s="470"/>
      <c r="BX196" s="470"/>
      <c r="BY196" s="470"/>
      <c r="BZ196" s="470"/>
      <c r="CA196" s="470"/>
      <c r="CB196" s="470"/>
      <c r="CC196" s="470"/>
      <c r="CD196" s="470"/>
    </row>
    <row r="197" spans="1:82" s="431" customFormat="1" ht="27.75" customHeight="1" hidden="1">
      <c r="A197" s="470"/>
      <c r="B197" s="571" t="s">
        <v>720</v>
      </c>
      <c r="C197" s="824" t="s">
        <v>724</v>
      </c>
      <c r="D197" s="824"/>
      <c r="E197" s="824"/>
      <c r="F197" s="824"/>
      <c r="G197" s="824"/>
      <c r="H197" s="473"/>
      <c r="I197" s="474"/>
      <c r="J197" s="894" t="s">
        <v>720</v>
      </c>
      <c r="K197" s="820"/>
      <c r="L197" s="820"/>
      <c r="M197" s="820"/>
      <c r="N197" s="820"/>
      <c r="O197" s="820"/>
      <c r="P197" s="825" t="s">
        <v>724</v>
      </c>
      <c r="Q197" s="826"/>
      <c r="R197" s="826"/>
      <c r="S197" s="826"/>
      <c r="T197" s="826"/>
      <c r="U197" s="826"/>
      <c r="V197" s="826"/>
      <c r="W197" s="826"/>
      <c r="X197" s="826"/>
      <c r="AE197" s="470"/>
      <c r="AF197" s="470"/>
      <c r="AG197" s="470"/>
      <c r="AH197" s="470"/>
      <c r="AI197" s="470"/>
      <c r="AJ197" s="470"/>
      <c r="AK197" s="470"/>
      <c r="AL197" s="470"/>
      <c r="AM197" s="470"/>
      <c r="AN197" s="470"/>
      <c r="AO197" s="470"/>
      <c r="AP197" s="470"/>
      <c r="AQ197" s="470"/>
      <c r="AR197" s="470"/>
      <c r="AS197" s="470"/>
      <c r="AT197" s="470"/>
      <c r="AU197" s="470"/>
      <c r="AV197" s="470"/>
      <c r="AW197" s="470"/>
      <c r="AX197" s="470"/>
      <c r="AY197" s="470"/>
      <c r="AZ197" s="470"/>
      <c r="BA197" s="470"/>
      <c r="BB197" s="470"/>
      <c r="BC197" s="470"/>
      <c r="BD197" s="470"/>
      <c r="BE197" s="470"/>
      <c r="BF197" s="470"/>
      <c r="BG197" s="470"/>
      <c r="BH197" s="470"/>
      <c r="BI197" s="470"/>
      <c r="BJ197" s="470"/>
      <c r="BK197" s="470"/>
      <c r="BL197" s="470"/>
      <c r="BM197" s="470"/>
      <c r="BN197" s="470"/>
      <c r="BO197" s="470"/>
      <c r="BP197" s="470"/>
      <c r="BQ197" s="470"/>
      <c r="BR197" s="470"/>
      <c r="BS197" s="470"/>
      <c r="BT197" s="470"/>
      <c r="BU197" s="470"/>
      <c r="BV197" s="470"/>
      <c r="BW197" s="470"/>
      <c r="BX197" s="470"/>
      <c r="BY197" s="470"/>
      <c r="BZ197" s="470"/>
      <c r="CA197" s="470"/>
      <c r="CB197" s="470"/>
      <c r="CC197" s="470"/>
      <c r="CD197" s="470"/>
    </row>
    <row r="198" spans="1:82" s="431" customFormat="1" ht="27.75" customHeight="1" hidden="1">
      <c r="A198" s="470"/>
      <c r="B198" s="470"/>
      <c r="C198" s="470"/>
      <c r="D198" s="470"/>
      <c r="E198" s="470"/>
      <c r="F198" s="470"/>
      <c r="G198" s="470"/>
      <c r="H198" s="470"/>
      <c r="I198" s="470"/>
      <c r="J198" s="470"/>
      <c r="K198" s="470"/>
      <c r="L198" s="470"/>
      <c r="M198" s="470"/>
      <c r="N198" s="470"/>
      <c r="O198" s="470"/>
      <c r="P198" s="470"/>
      <c r="Q198" s="470"/>
      <c r="R198" s="470"/>
      <c r="S198" s="470"/>
      <c r="T198" s="470"/>
      <c r="V198" s="204"/>
      <c r="W198" s="430"/>
      <c r="AE198" s="470"/>
      <c r="AF198" s="470"/>
      <c r="AG198" s="470"/>
      <c r="AH198" s="470"/>
      <c r="AI198" s="470"/>
      <c r="AJ198" s="470"/>
      <c r="AK198" s="470"/>
      <c r="AL198" s="470"/>
      <c r="AM198" s="470"/>
      <c r="AN198" s="470"/>
      <c r="AO198" s="470"/>
      <c r="AP198" s="470"/>
      <c r="AQ198" s="470"/>
      <c r="AR198" s="470"/>
      <c r="AS198" s="470"/>
      <c r="AT198" s="470"/>
      <c r="AU198" s="470"/>
      <c r="AV198" s="470"/>
      <c r="AW198" s="470"/>
      <c r="AX198" s="470"/>
      <c r="AY198" s="470"/>
      <c r="AZ198" s="470"/>
      <c r="BA198" s="470"/>
      <c r="BB198" s="470"/>
      <c r="BC198" s="470"/>
      <c r="BD198" s="470"/>
      <c r="BE198" s="470"/>
      <c r="BF198" s="470"/>
      <c r="BG198" s="470"/>
      <c r="BH198" s="470"/>
      <c r="BI198" s="470"/>
      <c r="BJ198" s="470"/>
      <c r="BK198" s="470"/>
      <c r="BL198" s="470"/>
      <c r="BM198" s="470"/>
      <c r="BN198" s="470"/>
      <c r="BO198" s="470"/>
      <c r="BP198" s="470"/>
      <c r="BQ198" s="470"/>
      <c r="BR198" s="470"/>
      <c r="BS198" s="470"/>
      <c r="BT198" s="470"/>
      <c r="BU198" s="470"/>
      <c r="BV198" s="470"/>
      <c r="BW198" s="470"/>
      <c r="BX198" s="470"/>
      <c r="BY198" s="470"/>
      <c r="BZ198" s="470"/>
      <c r="CA198" s="470"/>
      <c r="CB198" s="470"/>
      <c r="CC198" s="470"/>
      <c r="CD198" s="470"/>
    </row>
    <row r="199" spans="1:82" s="431" customFormat="1" ht="27.75" customHeight="1" hidden="1">
      <c r="A199" s="470"/>
      <c r="B199" s="260" t="s">
        <v>718</v>
      </c>
      <c r="C199" s="819" t="s">
        <v>72</v>
      </c>
      <c r="D199" s="819"/>
      <c r="E199" s="819"/>
      <c r="F199" s="819"/>
      <c r="G199" s="819"/>
      <c r="H199" s="820"/>
      <c r="I199" s="472"/>
      <c r="J199" s="827" t="s">
        <v>718</v>
      </c>
      <c r="K199" s="663"/>
      <c r="L199" s="663"/>
      <c r="M199" s="663"/>
      <c r="N199" s="663"/>
      <c r="O199" s="663"/>
      <c r="P199" s="823" t="s">
        <v>73</v>
      </c>
      <c r="Q199" s="820"/>
      <c r="R199" s="820"/>
      <c r="S199" s="820"/>
      <c r="T199" s="820"/>
      <c r="U199" s="820"/>
      <c r="V199" s="820"/>
      <c r="W199" s="820"/>
      <c r="X199" s="820"/>
      <c r="AE199" s="470"/>
      <c r="AF199" s="470"/>
      <c r="AG199" s="470"/>
      <c r="AH199" s="470"/>
      <c r="AI199" s="470"/>
      <c r="AJ199" s="470"/>
      <c r="AK199" s="470"/>
      <c r="AL199" s="470"/>
      <c r="AM199" s="470"/>
      <c r="AN199" s="470"/>
      <c r="AO199" s="470"/>
      <c r="AP199" s="470"/>
      <c r="AQ199" s="470"/>
      <c r="AR199" s="470"/>
      <c r="AS199" s="470"/>
      <c r="AT199" s="470"/>
      <c r="AU199" s="470"/>
      <c r="AV199" s="470"/>
      <c r="AW199" s="470"/>
      <c r="AX199" s="470"/>
      <c r="AY199" s="470"/>
      <c r="AZ199" s="470"/>
      <c r="BA199" s="470"/>
      <c r="BB199" s="470"/>
      <c r="BC199" s="470"/>
      <c r="BD199" s="470"/>
      <c r="BE199" s="470"/>
      <c r="BF199" s="470"/>
      <c r="BG199" s="470"/>
      <c r="BH199" s="470"/>
      <c r="BI199" s="470"/>
      <c r="BJ199" s="470"/>
      <c r="BK199" s="470"/>
      <c r="BL199" s="470"/>
      <c r="BM199" s="470"/>
      <c r="BN199" s="470"/>
      <c r="BO199" s="470"/>
      <c r="BP199" s="470"/>
      <c r="BQ199" s="470"/>
      <c r="BR199" s="470"/>
      <c r="BS199" s="470"/>
      <c r="BT199" s="470"/>
      <c r="BU199" s="470"/>
      <c r="BV199" s="470"/>
      <c r="BW199" s="470"/>
      <c r="BX199" s="470"/>
      <c r="BY199" s="470"/>
      <c r="BZ199" s="470"/>
      <c r="CA199" s="470"/>
      <c r="CB199" s="470"/>
      <c r="CC199" s="470"/>
      <c r="CD199" s="470"/>
    </row>
    <row r="200" spans="1:82" s="431" customFormat="1" ht="27.75" customHeight="1" hidden="1">
      <c r="A200" s="470"/>
      <c r="B200" s="571" t="s">
        <v>720</v>
      </c>
      <c r="C200" s="824" t="s">
        <v>724</v>
      </c>
      <c r="D200" s="824"/>
      <c r="E200" s="824"/>
      <c r="F200" s="824"/>
      <c r="G200" s="824"/>
      <c r="H200" s="473"/>
      <c r="I200" s="474"/>
      <c r="J200" s="894" t="s">
        <v>720</v>
      </c>
      <c r="K200" s="820"/>
      <c r="L200" s="820"/>
      <c r="M200" s="820"/>
      <c r="N200" s="820"/>
      <c r="O200" s="820"/>
      <c r="P200" s="825" t="s">
        <v>724</v>
      </c>
      <c r="Q200" s="826"/>
      <c r="R200" s="826"/>
      <c r="S200" s="826"/>
      <c r="T200" s="826"/>
      <c r="U200" s="826"/>
      <c r="V200" s="826"/>
      <c r="W200" s="826"/>
      <c r="X200" s="826"/>
      <c r="AE200" s="470"/>
      <c r="AF200" s="470"/>
      <c r="AG200" s="470"/>
      <c r="AH200" s="470"/>
      <c r="AI200" s="470"/>
      <c r="AJ200" s="470"/>
      <c r="AK200" s="470"/>
      <c r="AL200" s="470"/>
      <c r="AM200" s="470"/>
      <c r="AN200" s="470"/>
      <c r="AO200" s="470"/>
      <c r="AP200" s="470"/>
      <c r="AQ200" s="470"/>
      <c r="AR200" s="470"/>
      <c r="AS200" s="470"/>
      <c r="AT200" s="470"/>
      <c r="AU200" s="470"/>
      <c r="AV200" s="470"/>
      <c r="AW200" s="470"/>
      <c r="AX200" s="470"/>
      <c r="AY200" s="470"/>
      <c r="AZ200" s="470"/>
      <c r="BA200" s="470"/>
      <c r="BB200" s="470"/>
      <c r="BC200" s="470"/>
      <c r="BD200" s="470"/>
      <c r="BE200" s="470"/>
      <c r="BF200" s="470"/>
      <c r="BG200" s="470"/>
      <c r="BH200" s="470"/>
      <c r="BI200" s="470"/>
      <c r="BJ200" s="470"/>
      <c r="BK200" s="470"/>
      <c r="BL200" s="470"/>
      <c r="BM200" s="470"/>
      <c r="BN200" s="470"/>
      <c r="BO200" s="470"/>
      <c r="BP200" s="470"/>
      <c r="BQ200" s="470"/>
      <c r="BR200" s="470"/>
      <c r="BS200" s="470"/>
      <c r="BT200" s="470"/>
      <c r="BU200" s="470"/>
      <c r="BV200" s="470"/>
      <c r="BW200" s="470"/>
      <c r="BX200" s="470"/>
      <c r="BY200" s="470"/>
      <c r="BZ200" s="470"/>
      <c r="CA200" s="470"/>
      <c r="CB200" s="470"/>
      <c r="CC200" s="470"/>
      <c r="CD200" s="470"/>
    </row>
    <row r="201" spans="1:82" s="431" customFormat="1" ht="27.75" customHeight="1" hidden="1">
      <c r="A201" s="470"/>
      <c r="B201" s="470"/>
      <c r="C201" s="470"/>
      <c r="D201" s="470"/>
      <c r="E201" s="470"/>
      <c r="F201" s="470"/>
      <c r="G201" s="470"/>
      <c r="H201" s="470"/>
      <c r="I201" s="470"/>
      <c r="J201" s="470"/>
      <c r="K201" s="470"/>
      <c r="L201" s="470"/>
      <c r="M201" s="470"/>
      <c r="N201" s="470"/>
      <c r="O201" s="470"/>
      <c r="P201" s="470"/>
      <c r="Q201" s="470"/>
      <c r="R201" s="470"/>
      <c r="S201" s="470"/>
      <c r="T201" s="470"/>
      <c r="V201" s="204"/>
      <c r="W201" s="430"/>
      <c r="AE201" s="470"/>
      <c r="AF201" s="470"/>
      <c r="AG201" s="470"/>
      <c r="AH201" s="470"/>
      <c r="AI201" s="470"/>
      <c r="AJ201" s="470"/>
      <c r="AK201" s="470"/>
      <c r="AL201" s="470"/>
      <c r="AM201" s="470"/>
      <c r="AN201" s="470"/>
      <c r="AO201" s="470"/>
      <c r="AP201" s="470"/>
      <c r="AQ201" s="470"/>
      <c r="AR201" s="470"/>
      <c r="AS201" s="470"/>
      <c r="AT201" s="470"/>
      <c r="AU201" s="470"/>
      <c r="AV201" s="470"/>
      <c r="AW201" s="470"/>
      <c r="AX201" s="470"/>
      <c r="AY201" s="470"/>
      <c r="AZ201" s="470"/>
      <c r="BA201" s="470"/>
      <c r="BB201" s="470"/>
      <c r="BC201" s="470"/>
      <c r="BD201" s="470"/>
      <c r="BE201" s="470"/>
      <c r="BF201" s="470"/>
      <c r="BG201" s="470"/>
      <c r="BH201" s="470"/>
      <c r="BI201" s="470"/>
      <c r="BJ201" s="470"/>
      <c r="BK201" s="470"/>
      <c r="BL201" s="470"/>
      <c r="BM201" s="470"/>
      <c r="BN201" s="470"/>
      <c r="BO201" s="470"/>
      <c r="BP201" s="470"/>
      <c r="BQ201" s="470"/>
      <c r="BR201" s="470"/>
      <c r="BS201" s="470"/>
      <c r="BT201" s="470"/>
      <c r="BU201" s="470"/>
      <c r="BV201" s="470"/>
      <c r="BW201" s="470"/>
      <c r="BX201" s="470"/>
      <c r="BY201" s="470"/>
      <c r="BZ201" s="470"/>
      <c r="CA201" s="470"/>
      <c r="CB201" s="470"/>
      <c r="CC201" s="470"/>
      <c r="CD201" s="470"/>
    </row>
    <row r="202" spans="1:82" s="431" customFormat="1" ht="27.75" customHeight="1" hidden="1">
      <c r="A202" s="470"/>
      <c r="B202" s="260" t="s">
        <v>718</v>
      </c>
      <c r="C202" s="819" t="s">
        <v>72</v>
      </c>
      <c r="D202" s="819"/>
      <c r="E202" s="819"/>
      <c r="F202" s="819"/>
      <c r="G202" s="819"/>
      <c r="H202" s="820"/>
      <c r="I202" s="472"/>
      <c r="J202" s="827" t="s">
        <v>718</v>
      </c>
      <c r="K202" s="663"/>
      <c r="L202" s="663"/>
      <c r="M202" s="663"/>
      <c r="N202" s="663"/>
      <c r="O202" s="663"/>
      <c r="P202" s="823" t="s">
        <v>73</v>
      </c>
      <c r="Q202" s="820"/>
      <c r="R202" s="820"/>
      <c r="S202" s="820"/>
      <c r="T202" s="820"/>
      <c r="U202" s="820"/>
      <c r="V202" s="820"/>
      <c r="W202" s="820"/>
      <c r="X202" s="820"/>
      <c r="AE202" s="470"/>
      <c r="AF202" s="470"/>
      <c r="AG202" s="470"/>
      <c r="AH202" s="470"/>
      <c r="AI202" s="470"/>
      <c r="AJ202" s="470"/>
      <c r="AK202" s="470"/>
      <c r="AL202" s="470"/>
      <c r="AM202" s="470"/>
      <c r="AN202" s="470"/>
      <c r="AO202" s="470"/>
      <c r="AP202" s="470"/>
      <c r="AQ202" s="470"/>
      <c r="AR202" s="470"/>
      <c r="AS202" s="470"/>
      <c r="AT202" s="470"/>
      <c r="AU202" s="470"/>
      <c r="AV202" s="470"/>
      <c r="AW202" s="470"/>
      <c r="AX202" s="470"/>
      <c r="AY202" s="470"/>
      <c r="AZ202" s="470"/>
      <c r="BA202" s="470"/>
      <c r="BB202" s="470"/>
      <c r="BC202" s="470"/>
      <c r="BD202" s="470"/>
      <c r="BE202" s="470"/>
      <c r="BF202" s="470"/>
      <c r="BG202" s="470"/>
      <c r="BH202" s="470"/>
      <c r="BI202" s="470"/>
      <c r="BJ202" s="470"/>
      <c r="BK202" s="470"/>
      <c r="BL202" s="470"/>
      <c r="BM202" s="470"/>
      <c r="BN202" s="470"/>
      <c r="BO202" s="470"/>
      <c r="BP202" s="470"/>
      <c r="BQ202" s="470"/>
      <c r="BR202" s="470"/>
      <c r="BS202" s="470"/>
      <c r="BT202" s="470"/>
      <c r="BU202" s="470"/>
      <c r="BV202" s="470"/>
      <c r="BW202" s="470"/>
      <c r="BX202" s="470"/>
      <c r="BY202" s="470"/>
      <c r="BZ202" s="470"/>
      <c r="CA202" s="470"/>
      <c r="CB202" s="470"/>
      <c r="CC202" s="470"/>
      <c r="CD202" s="470"/>
    </row>
    <row r="203" spans="1:82" s="431" customFormat="1" ht="27.75" customHeight="1" hidden="1">
      <c r="A203" s="470"/>
      <c r="B203" s="571" t="s">
        <v>720</v>
      </c>
      <c r="C203" s="824" t="s">
        <v>724</v>
      </c>
      <c r="D203" s="824"/>
      <c r="E203" s="824"/>
      <c r="F203" s="824"/>
      <c r="G203" s="824"/>
      <c r="H203" s="473"/>
      <c r="I203" s="474"/>
      <c r="J203" s="894" t="s">
        <v>720</v>
      </c>
      <c r="K203" s="820"/>
      <c r="L203" s="820"/>
      <c r="M203" s="820"/>
      <c r="N203" s="820"/>
      <c r="O203" s="820"/>
      <c r="P203" s="825" t="s">
        <v>724</v>
      </c>
      <c r="Q203" s="826"/>
      <c r="R203" s="826"/>
      <c r="S203" s="826"/>
      <c r="T203" s="826"/>
      <c r="U203" s="826"/>
      <c r="V203" s="826"/>
      <c r="W203" s="826"/>
      <c r="X203" s="826"/>
      <c r="AE203" s="470"/>
      <c r="AF203" s="470"/>
      <c r="AG203" s="470"/>
      <c r="AH203" s="470"/>
      <c r="AI203" s="470"/>
      <c r="AJ203" s="470"/>
      <c r="AK203" s="470"/>
      <c r="AL203" s="470"/>
      <c r="AM203" s="470"/>
      <c r="AN203" s="470"/>
      <c r="AO203" s="470"/>
      <c r="AP203" s="470"/>
      <c r="AQ203" s="470"/>
      <c r="AR203" s="470"/>
      <c r="AS203" s="470"/>
      <c r="AT203" s="470"/>
      <c r="AU203" s="470"/>
      <c r="AV203" s="470"/>
      <c r="AW203" s="470"/>
      <c r="AX203" s="470"/>
      <c r="AY203" s="470"/>
      <c r="AZ203" s="470"/>
      <c r="BA203" s="470"/>
      <c r="BB203" s="470"/>
      <c r="BC203" s="470"/>
      <c r="BD203" s="470"/>
      <c r="BE203" s="470"/>
      <c r="BF203" s="470"/>
      <c r="BG203" s="470"/>
      <c r="BH203" s="470"/>
      <c r="BI203" s="470"/>
      <c r="BJ203" s="470"/>
      <c r="BK203" s="470"/>
      <c r="BL203" s="470"/>
      <c r="BM203" s="470"/>
      <c r="BN203" s="470"/>
      <c r="BO203" s="470"/>
      <c r="BP203" s="470"/>
      <c r="BQ203" s="470"/>
      <c r="BR203" s="470"/>
      <c r="BS203" s="470"/>
      <c r="BT203" s="470"/>
      <c r="BU203" s="470"/>
      <c r="BV203" s="470"/>
      <c r="BW203" s="470"/>
      <c r="BX203" s="470"/>
      <c r="BY203" s="470"/>
      <c r="BZ203" s="470"/>
      <c r="CA203" s="470"/>
      <c r="CB203" s="470"/>
      <c r="CC203" s="470"/>
      <c r="CD203" s="470"/>
    </row>
    <row r="204" spans="1:82" s="431" customFormat="1" ht="27.75" customHeight="1" hidden="1">
      <c r="A204" s="470"/>
      <c r="B204" s="259"/>
      <c r="C204" s="473"/>
      <c r="D204" s="473"/>
      <c r="E204" s="473"/>
      <c r="F204" s="473"/>
      <c r="G204" s="473"/>
      <c r="H204" s="473"/>
      <c r="I204" s="474"/>
      <c r="J204" s="259"/>
      <c r="K204" s="259"/>
      <c r="L204" s="259"/>
      <c r="M204" s="259"/>
      <c r="N204" s="259"/>
      <c r="O204" s="259"/>
      <c r="P204" s="473"/>
      <c r="Q204" s="473"/>
      <c r="R204" s="473"/>
      <c r="S204" s="473"/>
      <c r="T204" s="473"/>
      <c r="U204" s="473"/>
      <c r="V204" s="204"/>
      <c r="W204" s="471"/>
      <c r="AE204" s="470"/>
      <c r="AF204" s="470"/>
      <c r="AG204" s="470"/>
      <c r="AH204" s="470"/>
      <c r="AI204" s="470"/>
      <c r="AJ204" s="470"/>
      <c r="AK204" s="470"/>
      <c r="AL204" s="470"/>
      <c r="AM204" s="470"/>
      <c r="AN204" s="470"/>
      <c r="AO204" s="470"/>
      <c r="AP204" s="470"/>
      <c r="AQ204" s="470"/>
      <c r="AR204" s="470"/>
      <c r="AS204" s="470"/>
      <c r="AT204" s="470"/>
      <c r="AU204" s="470"/>
      <c r="AV204" s="470"/>
      <c r="AW204" s="470"/>
      <c r="AX204" s="470"/>
      <c r="AY204" s="470"/>
      <c r="AZ204" s="470"/>
      <c r="BA204" s="470"/>
      <c r="BB204" s="470"/>
      <c r="BC204" s="470"/>
      <c r="BD204" s="470"/>
      <c r="BE204" s="470"/>
      <c r="BF204" s="470"/>
      <c r="BG204" s="470"/>
      <c r="BH204" s="470"/>
      <c r="BI204" s="470"/>
      <c r="BJ204" s="470"/>
      <c r="BK204" s="470"/>
      <c r="BL204" s="470"/>
      <c r="BM204" s="470"/>
      <c r="BN204" s="470"/>
      <c r="BO204" s="470"/>
      <c r="BP204" s="470"/>
      <c r="BQ204" s="470"/>
      <c r="BR204" s="470"/>
      <c r="BS204" s="470"/>
      <c r="BT204" s="470"/>
      <c r="BU204" s="470"/>
      <c r="BV204" s="470"/>
      <c r="BW204" s="470"/>
      <c r="BX204" s="470"/>
      <c r="BY204" s="470"/>
      <c r="BZ204" s="470"/>
      <c r="CA204" s="470"/>
      <c r="CB204" s="470"/>
      <c r="CC204" s="470"/>
      <c r="CD204" s="470"/>
    </row>
    <row r="205" spans="1:82" s="431" customFormat="1" ht="27.75" customHeight="1" hidden="1">
      <c r="A205" s="470"/>
      <c r="B205" s="259"/>
      <c r="C205" s="473"/>
      <c r="D205" s="473"/>
      <c r="E205" s="473"/>
      <c r="F205" s="473"/>
      <c r="G205" s="473"/>
      <c r="H205" s="473"/>
      <c r="I205" s="474"/>
      <c r="J205" s="259"/>
      <c r="K205" s="259"/>
      <c r="L205" s="259"/>
      <c r="M205" s="259"/>
      <c r="N205" s="259"/>
      <c r="O205" s="259"/>
      <c r="P205" s="473"/>
      <c r="Q205" s="473"/>
      <c r="R205" s="473"/>
      <c r="S205" s="473"/>
      <c r="T205" s="473"/>
      <c r="U205" s="473"/>
      <c r="V205" s="204"/>
      <c r="W205" s="471"/>
      <c r="AE205" s="470"/>
      <c r="AF205" s="470"/>
      <c r="AG205" s="470"/>
      <c r="AH205" s="470"/>
      <c r="AI205" s="470"/>
      <c r="AJ205" s="470"/>
      <c r="AK205" s="470"/>
      <c r="AL205" s="470"/>
      <c r="AM205" s="470"/>
      <c r="AN205" s="470"/>
      <c r="AO205" s="470"/>
      <c r="AP205" s="470"/>
      <c r="AQ205" s="470"/>
      <c r="AR205" s="470"/>
      <c r="AS205" s="470"/>
      <c r="AT205" s="470"/>
      <c r="AU205" s="470"/>
      <c r="AV205" s="470"/>
      <c r="AW205" s="470"/>
      <c r="AX205" s="470"/>
      <c r="AY205" s="470"/>
      <c r="AZ205" s="470"/>
      <c r="BA205" s="470"/>
      <c r="BB205" s="470"/>
      <c r="BC205" s="470"/>
      <c r="BD205" s="470"/>
      <c r="BE205" s="470"/>
      <c r="BF205" s="470"/>
      <c r="BG205" s="470"/>
      <c r="BH205" s="470"/>
      <c r="BI205" s="470"/>
      <c r="BJ205" s="470"/>
      <c r="BK205" s="470"/>
      <c r="BL205" s="470"/>
      <c r="BM205" s="470"/>
      <c r="BN205" s="470"/>
      <c r="BO205" s="470"/>
      <c r="BP205" s="470"/>
      <c r="BQ205" s="470"/>
      <c r="BR205" s="470"/>
      <c r="BS205" s="470"/>
      <c r="BT205" s="470"/>
      <c r="BU205" s="470"/>
      <c r="BV205" s="470"/>
      <c r="BW205" s="470"/>
      <c r="BX205" s="470"/>
      <c r="BY205" s="470"/>
      <c r="BZ205" s="470"/>
      <c r="CA205" s="470"/>
      <c r="CB205" s="470"/>
      <c r="CC205" s="470"/>
      <c r="CD205" s="470"/>
    </row>
    <row r="206" spans="1:82" s="431" customFormat="1" ht="27.75" customHeight="1" hidden="1">
      <c r="A206" s="470"/>
      <c r="B206" s="470"/>
      <c r="C206" s="470"/>
      <c r="D206" s="470"/>
      <c r="E206" s="470"/>
      <c r="F206" s="470"/>
      <c r="G206" s="470"/>
      <c r="H206" s="470"/>
      <c r="I206" s="470"/>
      <c r="J206" s="470"/>
      <c r="K206" s="470"/>
      <c r="L206" s="470"/>
      <c r="M206" s="470"/>
      <c r="N206" s="470"/>
      <c r="O206" s="470"/>
      <c r="P206" s="470"/>
      <c r="Q206" s="470"/>
      <c r="R206" s="470"/>
      <c r="S206" s="470"/>
      <c r="T206" s="470"/>
      <c r="V206" s="204"/>
      <c r="W206" s="471"/>
      <c r="AE206" s="470"/>
      <c r="AF206" s="470"/>
      <c r="AG206" s="470"/>
      <c r="AH206" s="470"/>
      <c r="AI206" s="470"/>
      <c r="AJ206" s="470"/>
      <c r="AK206" s="470"/>
      <c r="AL206" s="470"/>
      <c r="AM206" s="470"/>
      <c r="AN206" s="470"/>
      <c r="AO206" s="470"/>
      <c r="AP206" s="470"/>
      <c r="AQ206" s="470"/>
      <c r="AR206" s="470"/>
      <c r="AS206" s="470"/>
      <c r="AT206" s="470"/>
      <c r="AU206" s="470"/>
      <c r="AV206" s="470"/>
      <c r="AW206" s="470"/>
      <c r="AX206" s="470"/>
      <c r="AY206" s="470"/>
      <c r="AZ206" s="470"/>
      <c r="BA206" s="470"/>
      <c r="BB206" s="470"/>
      <c r="BC206" s="470"/>
      <c r="BD206" s="470"/>
      <c r="BE206" s="470"/>
      <c r="BF206" s="470"/>
      <c r="BG206" s="470"/>
      <c r="BH206" s="470"/>
      <c r="BI206" s="470"/>
      <c r="BJ206" s="470"/>
      <c r="BK206" s="470"/>
      <c r="BL206" s="470"/>
      <c r="BM206" s="470"/>
      <c r="BN206" s="470"/>
      <c r="BO206" s="470"/>
      <c r="BP206" s="470"/>
      <c r="BQ206" s="470"/>
      <c r="BR206" s="470"/>
      <c r="BS206" s="470"/>
      <c r="BT206" s="470"/>
      <c r="BU206" s="470"/>
      <c r="BV206" s="470"/>
      <c r="BW206" s="470"/>
      <c r="BX206" s="470"/>
      <c r="BY206" s="470"/>
      <c r="BZ206" s="470"/>
      <c r="CA206" s="470"/>
      <c r="CB206" s="470"/>
      <c r="CC206" s="470"/>
      <c r="CD206" s="470"/>
    </row>
    <row r="207" spans="1:82" ht="27.75" customHeight="1" hidden="1">
      <c r="A207" s="895" t="s">
        <v>725</v>
      </c>
      <c r="B207" s="663"/>
      <c r="AD207" s="203"/>
      <c r="AE207" s="556"/>
      <c r="AF207" s="556"/>
      <c r="AG207" s="556"/>
      <c r="AH207" s="556"/>
      <c r="AI207" s="556"/>
      <c r="AJ207" s="556"/>
      <c r="AK207" s="556"/>
      <c r="AL207" s="556"/>
      <c r="AM207" s="556"/>
      <c r="AN207" s="556"/>
      <c r="AO207" s="556"/>
      <c r="AP207" s="556"/>
      <c r="AQ207" s="556"/>
      <c r="AR207" s="556"/>
      <c r="AS207" s="556"/>
      <c r="AT207" s="556"/>
      <c r="AU207" s="556"/>
      <c r="AV207" s="556"/>
      <c r="AW207" s="556"/>
      <c r="AX207" s="556"/>
      <c r="AY207" s="556"/>
      <c r="AZ207" s="556"/>
      <c r="BA207" s="556"/>
      <c r="BB207" s="556"/>
      <c r="BC207" s="556"/>
      <c r="BD207" s="556"/>
      <c r="BE207" s="556"/>
      <c r="BF207" s="556"/>
      <c r="BG207" s="556"/>
      <c r="BH207" s="556"/>
      <c r="BI207" s="556"/>
      <c r="BJ207" s="556"/>
      <c r="BK207" s="556"/>
      <c r="BL207" s="556"/>
      <c r="BM207" s="556"/>
      <c r="BN207" s="556"/>
      <c r="BO207" s="556"/>
      <c r="BP207" s="556"/>
      <c r="BQ207" s="556"/>
      <c r="BR207" s="556"/>
      <c r="BS207" s="556"/>
      <c r="BT207" s="556"/>
      <c r="BU207" s="556"/>
      <c r="BV207" s="556"/>
      <c r="BW207" s="556"/>
      <c r="BX207" s="556"/>
      <c r="BY207" s="556"/>
      <c r="BZ207" s="556"/>
      <c r="CA207" s="556"/>
      <c r="CB207" s="556"/>
      <c r="CC207" s="556"/>
      <c r="CD207" s="556"/>
    </row>
    <row r="208" spans="30:82" ht="27.75" customHeight="1">
      <c r="AD208" s="203"/>
      <c r="AE208" s="556"/>
      <c r="AF208" s="556"/>
      <c r="AG208" s="556"/>
      <c r="AH208" s="556"/>
      <c r="AI208" s="556"/>
      <c r="AJ208" s="556"/>
      <c r="AK208" s="556"/>
      <c r="AL208" s="556"/>
      <c r="AM208" s="556"/>
      <c r="AN208" s="556"/>
      <c r="AO208" s="556"/>
      <c r="AP208" s="556"/>
      <c r="AQ208" s="556"/>
      <c r="AR208" s="556"/>
      <c r="AS208" s="556"/>
      <c r="AT208" s="556"/>
      <c r="AU208" s="556"/>
      <c r="AV208" s="556"/>
      <c r="AW208" s="556"/>
      <c r="AX208" s="556"/>
      <c r="AY208" s="556"/>
      <c r="AZ208" s="556"/>
      <c r="BA208" s="556"/>
      <c r="BB208" s="556"/>
      <c r="BC208" s="556"/>
      <c r="BD208" s="556"/>
      <c r="BE208" s="556"/>
      <c r="BF208" s="556"/>
      <c r="BG208" s="556"/>
      <c r="BH208" s="556"/>
      <c r="BI208" s="556"/>
      <c r="BJ208" s="556"/>
      <c r="BK208" s="556"/>
      <c r="BL208" s="556"/>
      <c r="BM208" s="556"/>
      <c r="BN208" s="556"/>
      <c r="BO208" s="556"/>
      <c r="BP208" s="556"/>
      <c r="BQ208" s="556"/>
      <c r="BR208" s="556"/>
      <c r="BS208" s="556"/>
      <c r="BT208" s="556"/>
      <c r="BU208" s="556"/>
      <c r="BV208" s="556"/>
      <c r="BW208" s="556"/>
      <c r="BX208" s="556"/>
      <c r="BY208" s="556"/>
      <c r="BZ208" s="556"/>
      <c r="CA208" s="556"/>
      <c r="CB208" s="556"/>
      <c r="CC208" s="556"/>
      <c r="CD208" s="556"/>
    </row>
    <row r="209" spans="30:82" ht="27.75" customHeight="1">
      <c r="AD209" s="203"/>
      <c r="AE209" s="556"/>
      <c r="AF209" s="556"/>
      <c r="AG209" s="556"/>
      <c r="AH209" s="556"/>
      <c r="AI209" s="556"/>
      <c r="AJ209" s="556"/>
      <c r="AK209" s="556"/>
      <c r="AL209" s="556"/>
      <c r="AM209" s="556"/>
      <c r="AN209" s="556"/>
      <c r="AO209" s="556"/>
      <c r="AP209" s="556"/>
      <c r="AQ209" s="556"/>
      <c r="AR209" s="556"/>
      <c r="AS209" s="556"/>
      <c r="AT209" s="556"/>
      <c r="AU209" s="556"/>
      <c r="AV209" s="556"/>
      <c r="AW209" s="556"/>
      <c r="AX209" s="556"/>
      <c r="AY209" s="556"/>
      <c r="AZ209" s="556"/>
      <c r="BA209" s="556"/>
      <c r="BB209" s="556"/>
      <c r="BC209" s="556"/>
      <c r="BD209" s="556"/>
      <c r="BE209" s="556"/>
      <c r="BF209" s="556"/>
      <c r="BG209" s="556"/>
      <c r="BH209" s="556"/>
      <c r="BI209" s="556"/>
      <c r="BJ209" s="556"/>
      <c r="BK209" s="556"/>
      <c r="BL209" s="556"/>
      <c r="BM209" s="556"/>
      <c r="BN209" s="556"/>
      <c r="BO209" s="556"/>
      <c r="BP209" s="556"/>
      <c r="BQ209" s="556"/>
      <c r="BR209" s="556"/>
      <c r="BS209" s="556"/>
      <c r="BT209" s="556"/>
      <c r="BU209" s="556"/>
      <c r="BV209" s="556"/>
      <c r="BW209" s="556"/>
      <c r="BX209" s="556"/>
      <c r="BY209" s="556"/>
      <c r="BZ209" s="556"/>
      <c r="CA209" s="556"/>
      <c r="CB209" s="556"/>
      <c r="CC209" s="556"/>
      <c r="CD209" s="556"/>
    </row>
    <row r="210" spans="30:82" ht="27.75" customHeight="1">
      <c r="AD210" s="203"/>
      <c r="AE210" s="556"/>
      <c r="AF210" s="556"/>
      <c r="AG210" s="556"/>
      <c r="AH210" s="556"/>
      <c r="AI210" s="556"/>
      <c r="AJ210" s="556"/>
      <c r="AK210" s="556"/>
      <c r="AL210" s="556"/>
      <c r="AM210" s="556"/>
      <c r="AN210" s="556"/>
      <c r="AO210" s="556"/>
      <c r="AP210" s="556"/>
      <c r="AQ210" s="556"/>
      <c r="AR210" s="556"/>
      <c r="AS210" s="556"/>
      <c r="AT210" s="556"/>
      <c r="AU210" s="556"/>
      <c r="AV210" s="556"/>
      <c r="AW210" s="556"/>
      <c r="AX210" s="556"/>
      <c r="AY210" s="556"/>
      <c r="AZ210" s="556"/>
      <c r="BA210" s="556"/>
      <c r="BB210" s="556"/>
      <c r="BC210" s="556"/>
      <c r="BD210" s="556"/>
      <c r="BE210" s="556"/>
      <c r="BF210" s="556"/>
      <c r="BG210" s="556"/>
      <c r="BH210" s="556"/>
      <c r="BI210" s="556"/>
      <c r="BJ210" s="556"/>
      <c r="BK210" s="556"/>
      <c r="BL210" s="556"/>
      <c r="BM210" s="556"/>
      <c r="BN210" s="556"/>
      <c r="BO210" s="556"/>
      <c r="BP210" s="556"/>
      <c r="BQ210" s="556"/>
      <c r="BR210" s="556"/>
      <c r="BS210" s="556"/>
      <c r="BT210" s="556"/>
      <c r="BU210" s="556"/>
      <c r="BV210" s="556"/>
      <c r="BW210" s="556"/>
      <c r="BX210" s="556"/>
      <c r="BY210" s="556"/>
      <c r="BZ210" s="556"/>
      <c r="CA210" s="556"/>
      <c r="CB210" s="556"/>
      <c r="CC210" s="556"/>
      <c r="CD210" s="556"/>
    </row>
    <row r="211" spans="30:82" ht="27.75" customHeight="1">
      <c r="AD211" s="203"/>
      <c r="AE211" s="556"/>
      <c r="AF211" s="556"/>
      <c r="AG211" s="556"/>
      <c r="AH211" s="556"/>
      <c r="AI211" s="556"/>
      <c r="AJ211" s="556"/>
      <c r="AK211" s="556"/>
      <c r="AL211" s="556"/>
      <c r="AM211" s="556"/>
      <c r="AN211" s="556"/>
      <c r="AO211" s="556"/>
      <c r="AP211" s="556"/>
      <c r="AQ211" s="556"/>
      <c r="AR211" s="556"/>
      <c r="AS211" s="556"/>
      <c r="AT211" s="556"/>
      <c r="AU211" s="556"/>
      <c r="AV211" s="556"/>
      <c r="AW211" s="556"/>
      <c r="AX211" s="556"/>
      <c r="AY211" s="556"/>
      <c r="AZ211" s="556"/>
      <c r="BA211" s="556"/>
      <c r="BB211" s="556"/>
      <c r="BC211" s="556"/>
      <c r="BD211" s="556"/>
      <c r="BE211" s="556"/>
      <c r="BF211" s="556"/>
      <c r="BG211" s="556"/>
      <c r="BH211" s="556"/>
      <c r="BI211" s="556"/>
      <c r="BJ211" s="556"/>
      <c r="BK211" s="556"/>
      <c r="BL211" s="556"/>
      <c r="BM211" s="556"/>
      <c r="BN211" s="556"/>
      <c r="BO211" s="556"/>
      <c r="BP211" s="556"/>
      <c r="BQ211" s="556"/>
      <c r="BR211" s="556"/>
      <c r="BS211" s="556"/>
      <c r="BT211" s="556"/>
      <c r="BU211" s="556"/>
      <c r="BV211" s="556"/>
      <c r="BW211" s="556"/>
      <c r="BX211" s="556"/>
      <c r="BY211" s="556"/>
      <c r="BZ211" s="556"/>
      <c r="CA211" s="556"/>
      <c r="CB211" s="556"/>
      <c r="CC211" s="556"/>
      <c r="CD211" s="556"/>
    </row>
    <row r="212" spans="30:82" ht="27.75" customHeight="1">
      <c r="AD212" s="203"/>
      <c r="AE212" s="556"/>
      <c r="AF212" s="556"/>
      <c r="AG212" s="556"/>
      <c r="AH212" s="556"/>
      <c r="AI212" s="556"/>
      <c r="AJ212" s="556"/>
      <c r="AK212" s="556"/>
      <c r="AL212" s="556"/>
      <c r="AM212" s="556"/>
      <c r="AN212" s="556"/>
      <c r="AO212" s="556"/>
      <c r="AP212" s="556"/>
      <c r="AQ212" s="556"/>
      <c r="AR212" s="556"/>
      <c r="AS212" s="556"/>
      <c r="AT212" s="556"/>
      <c r="AU212" s="556"/>
      <c r="AV212" s="556"/>
      <c r="AW212" s="556"/>
      <c r="AX212" s="556"/>
      <c r="AY212" s="556"/>
      <c r="AZ212" s="556"/>
      <c r="BA212" s="556"/>
      <c r="BB212" s="556"/>
      <c r="BC212" s="556"/>
      <c r="BD212" s="556"/>
      <c r="BE212" s="556"/>
      <c r="BF212" s="556"/>
      <c r="BG212" s="556"/>
      <c r="BH212" s="556"/>
      <c r="BI212" s="556"/>
      <c r="BJ212" s="556"/>
      <c r="BK212" s="556"/>
      <c r="BL212" s="556"/>
      <c r="BM212" s="556"/>
      <c r="BN212" s="556"/>
      <c r="BO212" s="556"/>
      <c r="BP212" s="556"/>
      <c r="BQ212" s="556"/>
      <c r="BR212" s="556"/>
      <c r="BS212" s="556"/>
      <c r="BT212" s="556"/>
      <c r="BU212" s="556"/>
      <c r="BV212" s="556"/>
      <c r="BW212" s="556"/>
      <c r="BX212" s="556"/>
      <c r="BY212" s="556"/>
      <c r="BZ212" s="556"/>
      <c r="CA212" s="556"/>
      <c r="CB212" s="556"/>
      <c r="CC212" s="556"/>
      <c r="CD212" s="556"/>
    </row>
    <row r="213" spans="30:82" ht="27.75" customHeight="1">
      <c r="AD213" s="203"/>
      <c r="AE213" s="556"/>
      <c r="AF213" s="556"/>
      <c r="AG213" s="556"/>
      <c r="AH213" s="556"/>
      <c r="AI213" s="556"/>
      <c r="AJ213" s="556"/>
      <c r="AK213" s="556"/>
      <c r="AL213" s="556"/>
      <c r="AM213" s="556"/>
      <c r="AN213" s="556"/>
      <c r="AO213" s="556"/>
      <c r="AP213" s="556"/>
      <c r="AQ213" s="556"/>
      <c r="AR213" s="556"/>
      <c r="AS213" s="556"/>
      <c r="AT213" s="556"/>
      <c r="AU213" s="556"/>
      <c r="AV213" s="556"/>
      <c r="AW213" s="556"/>
      <c r="AX213" s="556"/>
      <c r="AY213" s="556"/>
      <c r="AZ213" s="556"/>
      <c r="BA213" s="556"/>
      <c r="BB213" s="556"/>
      <c r="BC213" s="556"/>
      <c r="BD213" s="556"/>
      <c r="BE213" s="556"/>
      <c r="BF213" s="556"/>
      <c r="BG213" s="556"/>
      <c r="BH213" s="556"/>
      <c r="BI213" s="556"/>
      <c r="BJ213" s="556"/>
      <c r="BK213" s="556"/>
      <c r="BL213" s="556"/>
      <c r="BM213" s="556"/>
      <c r="BN213" s="556"/>
      <c r="BO213" s="556"/>
      <c r="BP213" s="556"/>
      <c r="BQ213" s="556"/>
      <c r="BR213" s="556"/>
      <c r="BS213" s="556"/>
      <c r="BT213" s="556"/>
      <c r="BU213" s="556"/>
      <c r="BV213" s="556"/>
      <c r="BW213" s="556"/>
      <c r="BX213" s="556"/>
      <c r="BY213" s="556"/>
      <c r="BZ213" s="556"/>
      <c r="CA213" s="556"/>
      <c r="CB213" s="556"/>
      <c r="CC213" s="556"/>
      <c r="CD213" s="556"/>
    </row>
    <row r="214" spans="30:82" ht="27.75" customHeight="1">
      <c r="AD214" s="203"/>
      <c r="AE214" s="556"/>
      <c r="AF214" s="556"/>
      <c r="AG214" s="556"/>
      <c r="AH214" s="556"/>
      <c r="AI214" s="556"/>
      <c r="AJ214" s="556"/>
      <c r="AK214" s="556"/>
      <c r="AL214" s="556"/>
      <c r="AM214" s="556"/>
      <c r="AN214" s="556"/>
      <c r="AO214" s="556"/>
      <c r="AP214" s="556"/>
      <c r="AQ214" s="556"/>
      <c r="AR214" s="556"/>
      <c r="AS214" s="556"/>
      <c r="AT214" s="556"/>
      <c r="AU214" s="556"/>
      <c r="AV214" s="556"/>
      <c r="AW214" s="556"/>
      <c r="AX214" s="556"/>
      <c r="AY214" s="556"/>
      <c r="AZ214" s="556"/>
      <c r="BA214" s="556"/>
      <c r="BB214" s="556"/>
      <c r="BC214" s="556"/>
      <c r="BD214" s="556"/>
      <c r="BE214" s="556"/>
      <c r="BF214" s="556"/>
      <c r="BG214" s="556"/>
      <c r="BH214" s="556"/>
      <c r="BI214" s="556"/>
      <c r="BJ214" s="556"/>
      <c r="BK214" s="556"/>
      <c r="BL214" s="556"/>
      <c r="BM214" s="556"/>
      <c r="BN214" s="556"/>
      <c r="BO214" s="556"/>
      <c r="BP214" s="556"/>
      <c r="BQ214" s="556"/>
      <c r="BR214" s="556"/>
      <c r="BS214" s="556"/>
      <c r="BT214" s="556"/>
      <c r="BU214" s="556"/>
      <c r="BV214" s="556"/>
      <c r="BW214" s="556"/>
      <c r="BX214" s="556"/>
      <c r="BY214" s="556"/>
      <c r="BZ214" s="556"/>
      <c r="CA214" s="556"/>
      <c r="CB214" s="556"/>
      <c r="CC214" s="556"/>
      <c r="CD214" s="556"/>
    </row>
    <row r="215" spans="30:82" ht="27.75" customHeight="1">
      <c r="AD215" s="203"/>
      <c r="AE215" s="556"/>
      <c r="AF215" s="556"/>
      <c r="AG215" s="556"/>
      <c r="AH215" s="556"/>
      <c r="AI215" s="556"/>
      <c r="AJ215" s="556"/>
      <c r="AK215" s="556"/>
      <c r="AL215" s="556"/>
      <c r="AM215" s="556"/>
      <c r="AN215" s="556"/>
      <c r="AO215" s="556"/>
      <c r="AP215" s="556"/>
      <c r="AQ215" s="556"/>
      <c r="AR215" s="556"/>
      <c r="AS215" s="556"/>
      <c r="AT215" s="556"/>
      <c r="AU215" s="556"/>
      <c r="AV215" s="556"/>
      <c r="AW215" s="556"/>
      <c r="AX215" s="556"/>
      <c r="AY215" s="556"/>
      <c r="AZ215" s="556"/>
      <c r="BA215" s="556"/>
      <c r="BB215" s="556"/>
      <c r="BC215" s="556"/>
      <c r="BD215" s="556"/>
      <c r="BE215" s="556"/>
      <c r="BF215" s="556"/>
      <c r="BG215" s="556"/>
      <c r="BH215" s="556"/>
      <c r="BI215" s="556"/>
      <c r="BJ215" s="556"/>
      <c r="BK215" s="556"/>
      <c r="BL215" s="556"/>
      <c r="BM215" s="556"/>
      <c r="BN215" s="556"/>
      <c r="BO215" s="556"/>
      <c r="BP215" s="556"/>
      <c r="BQ215" s="556"/>
      <c r="BR215" s="556"/>
      <c r="BS215" s="556"/>
      <c r="BT215" s="556"/>
      <c r="BU215" s="556"/>
      <c r="BV215" s="556"/>
      <c r="BW215" s="556"/>
      <c r="BX215" s="556"/>
      <c r="BY215" s="556"/>
      <c r="BZ215" s="556"/>
      <c r="CA215" s="556"/>
      <c r="CB215" s="556"/>
      <c r="CC215" s="556"/>
      <c r="CD215" s="556"/>
    </row>
    <row r="216" ht="27.75" customHeight="1">
      <c r="AD216" s="203"/>
    </row>
    <row r="217" ht="27.75" customHeight="1">
      <c r="AD217" s="203"/>
    </row>
    <row r="218" ht="27.75" customHeight="1">
      <c r="AD218" s="203"/>
    </row>
    <row r="219" ht="27.75" customHeight="1">
      <c r="AD219" s="203"/>
    </row>
    <row r="220" ht="27.75" customHeight="1">
      <c r="AD220" s="203"/>
    </row>
    <row r="221" ht="27.75" customHeight="1">
      <c r="AD221" s="203"/>
    </row>
    <row r="222" ht="27.75" customHeight="1">
      <c r="AD222" s="203"/>
    </row>
    <row r="223" ht="27.75" customHeight="1">
      <c r="AD223" s="203"/>
    </row>
    <row r="224" ht="27.75" customHeight="1">
      <c r="AD224" s="203"/>
    </row>
    <row r="225" ht="27.75" customHeight="1">
      <c r="AD225" s="203"/>
    </row>
    <row r="226" ht="27.75" customHeight="1">
      <c r="AD226" s="203"/>
    </row>
    <row r="227" ht="27.75" customHeight="1">
      <c r="AD227" s="203"/>
    </row>
    <row r="228" ht="27.75" customHeight="1">
      <c r="AD228" s="203"/>
    </row>
    <row r="229" ht="27.75" customHeight="1">
      <c r="AD229" s="203"/>
    </row>
    <row r="230" ht="27.75" customHeight="1">
      <c r="AD230" s="203"/>
    </row>
    <row r="231" ht="27.75" customHeight="1">
      <c r="AD231" s="203"/>
    </row>
    <row r="232" ht="27.75" customHeight="1">
      <c r="AD232" s="203"/>
    </row>
  </sheetData>
  <sheetProtection password="CC79" sheet="1" formatCells="0" formatColumns="0" formatRows="0" insertRows="0" insertHyperlinks="0" deleteRows="0" sort="0" autoFilter="0" pivotTables="0"/>
  <mergeCells count="155">
    <mergeCell ref="J191:O191"/>
    <mergeCell ref="J194:O194"/>
    <mergeCell ref="J197:O197"/>
    <mergeCell ref="J200:O200"/>
    <mergeCell ref="J203:O203"/>
    <mergeCell ref="P200:X200"/>
    <mergeCell ref="C202:H202"/>
    <mergeCell ref="J202:O202"/>
    <mergeCell ref="P202:X202"/>
    <mergeCell ref="P203:X203"/>
    <mergeCell ref="A207:B207"/>
    <mergeCell ref="C203:G203"/>
    <mergeCell ref="C200:G200"/>
    <mergeCell ref="P194:X194"/>
    <mergeCell ref="C196:H196"/>
    <mergeCell ref="J196:O196"/>
    <mergeCell ref="P196:X196"/>
    <mergeCell ref="P197:X197"/>
    <mergeCell ref="C199:H199"/>
    <mergeCell ref="J199:O199"/>
    <mergeCell ref="P199:X199"/>
    <mergeCell ref="C194:G194"/>
    <mergeCell ref="C197:G197"/>
    <mergeCell ref="P188:X188"/>
    <mergeCell ref="C190:H190"/>
    <mergeCell ref="J190:O190"/>
    <mergeCell ref="P190:X190"/>
    <mergeCell ref="P191:X191"/>
    <mergeCell ref="C193:H193"/>
    <mergeCell ref="J193:O193"/>
    <mergeCell ref="P193:X193"/>
    <mergeCell ref="C191:G191"/>
    <mergeCell ref="J188:O188"/>
    <mergeCell ref="C184:H184"/>
    <mergeCell ref="J184:O184"/>
    <mergeCell ref="P184:X184"/>
    <mergeCell ref="P185:X185"/>
    <mergeCell ref="C187:H187"/>
    <mergeCell ref="J187:O187"/>
    <mergeCell ref="P187:X187"/>
    <mergeCell ref="J185:O185"/>
    <mergeCell ref="P179:X179"/>
    <mergeCell ref="C181:H181"/>
    <mergeCell ref="J181:O181"/>
    <mergeCell ref="P181:X181"/>
    <mergeCell ref="C176:G176"/>
    <mergeCell ref="P182:X182"/>
    <mergeCell ref="J179:O179"/>
    <mergeCell ref="J182:O182"/>
    <mergeCell ref="AA163:AB163"/>
    <mergeCell ref="Y163:Z163"/>
    <mergeCell ref="AA162:AB162"/>
    <mergeCell ref="AA161:AB161"/>
    <mergeCell ref="AA160:AB160"/>
    <mergeCell ref="W161:X161"/>
    <mergeCell ref="Y160:Z160"/>
    <mergeCell ref="W163:X163"/>
    <mergeCell ref="W162:X162"/>
    <mergeCell ref="A159:A163"/>
    <mergeCell ref="S163:T163"/>
    <mergeCell ref="U163:V163"/>
    <mergeCell ref="Q160:R160"/>
    <mergeCell ref="O160:P160"/>
    <mergeCell ref="B160:L160"/>
    <mergeCell ref="U159:V159"/>
    <mergeCell ref="Q162:R162"/>
    <mergeCell ref="Q161:R161"/>
    <mergeCell ref="M162:N162"/>
    <mergeCell ref="H5:K5"/>
    <mergeCell ref="Q5:T5"/>
    <mergeCell ref="S161:T161"/>
    <mergeCell ref="M161:N161"/>
    <mergeCell ref="K8:K10"/>
    <mergeCell ref="L5:L10"/>
    <mergeCell ref="J8:J10"/>
    <mergeCell ref="I6:K7"/>
    <mergeCell ref="M159:N159"/>
    <mergeCell ref="H6:H10"/>
    <mergeCell ref="G5:G10"/>
    <mergeCell ref="E5:E10"/>
    <mergeCell ref="S7:T7"/>
    <mergeCell ref="O161:P161"/>
    <mergeCell ref="A4:A10"/>
    <mergeCell ref="B4:B10"/>
    <mergeCell ref="F4:F10"/>
    <mergeCell ref="C5:C10"/>
    <mergeCell ref="S9:T9"/>
    <mergeCell ref="M160:N160"/>
    <mergeCell ref="I8:I10"/>
    <mergeCell ref="B159:L159"/>
    <mergeCell ref="S160:T160"/>
    <mergeCell ref="S159:T159"/>
    <mergeCell ref="M163:N163"/>
    <mergeCell ref="O163:P163"/>
    <mergeCell ref="Q163:R163"/>
    <mergeCell ref="O162:P162"/>
    <mergeCell ref="B161:L161"/>
    <mergeCell ref="M9:N9"/>
    <mergeCell ref="A2:AC2"/>
    <mergeCell ref="G4:L4"/>
    <mergeCell ref="D5:D10"/>
    <mergeCell ref="C4:E4"/>
    <mergeCell ref="M6:AB6"/>
    <mergeCell ref="D170:H170"/>
    <mergeCell ref="B158:E158"/>
    <mergeCell ref="C165:H165"/>
    <mergeCell ref="D168:H168"/>
    <mergeCell ref="D167:H167"/>
    <mergeCell ref="D169:H169"/>
    <mergeCell ref="D166:H166"/>
    <mergeCell ref="B163:L163"/>
    <mergeCell ref="B162:L162"/>
    <mergeCell ref="U5:X5"/>
    <mergeCell ref="AC4:AC10"/>
    <mergeCell ref="M4:AB4"/>
    <mergeCell ref="O9:P9"/>
    <mergeCell ref="AA9:AB9"/>
    <mergeCell ref="M5:P5"/>
    <mergeCell ref="Q7:R7"/>
    <mergeCell ref="AA7:AB7"/>
    <mergeCell ref="O7:P7"/>
    <mergeCell ref="U7:V7"/>
    <mergeCell ref="U162:V162"/>
    <mergeCell ref="Y162:Z162"/>
    <mergeCell ref="Y161:Z161"/>
    <mergeCell ref="W9:X9"/>
    <mergeCell ref="Y9:Z9"/>
    <mergeCell ref="S162:T162"/>
    <mergeCell ref="U160:V160"/>
    <mergeCell ref="AA159:AB159"/>
    <mergeCell ref="W159:X159"/>
    <mergeCell ref="Q159:R159"/>
    <mergeCell ref="O159:P159"/>
    <mergeCell ref="U161:V161"/>
    <mergeCell ref="W160:X160"/>
    <mergeCell ref="U9:V9"/>
    <mergeCell ref="W7:X7"/>
    <mergeCell ref="Y159:Z159"/>
    <mergeCell ref="C179:G179"/>
    <mergeCell ref="U1:AC1"/>
    <mergeCell ref="M8:AB8"/>
    <mergeCell ref="Y5:AB5"/>
    <mergeCell ref="Q9:R9"/>
    <mergeCell ref="M7:N7"/>
    <mergeCell ref="Y7:Z7"/>
    <mergeCell ref="C175:H175"/>
    <mergeCell ref="J175:O175"/>
    <mergeCell ref="P175:X175"/>
    <mergeCell ref="C182:G182"/>
    <mergeCell ref="C185:G185"/>
    <mergeCell ref="C188:G188"/>
    <mergeCell ref="P176:X176"/>
    <mergeCell ref="C178:H178"/>
    <mergeCell ref="J178:O178"/>
    <mergeCell ref="P178:X178"/>
  </mergeCells>
  <printOptions/>
  <pageMargins left="0.3937007874015748" right="0.1968503937007874" top="0.35433070866141736" bottom="0.7480314960629921" header="0" footer="0"/>
  <pageSetup fitToHeight="0" fitToWidth="0" horizontalDpi="600" verticalDpi="600" orientation="landscape" paperSize="9" scale="29" r:id="rId1"/>
  <rowBreaks count="1" manualBreakCount="1">
    <brk id="98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tabSelected="1" view="pageBreakPreview" zoomScale="40" zoomScaleNormal="50" zoomScaleSheetLayoutView="40" zoomScalePageLayoutView="0" workbookViewId="0" topLeftCell="A1">
      <selection activeCell="AL27" sqref="AL27"/>
    </sheetView>
  </sheetViews>
  <sheetFormatPr defaultColWidth="5.875" defaultRowHeight="12.75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1.125" style="136" customWidth="1"/>
    <col min="30" max="30" width="16.25390625" style="202" customWidth="1"/>
    <col min="31" max="16384" width="5.875" style="136" customWidth="1"/>
  </cols>
  <sheetData>
    <row r="1" spans="1:30" ht="27.75">
      <c r="A1" s="444" t="str">
        <f>'Basic data'!A25</f>
        <v>Форма Б3-21  м-і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3" t="str">
        <f>'Basic data'!B1</f>
        <v>СГТ-421і.e</v>
      </c>
      <c r="V1" s="833"/>
      <c r="W1" s="833"/>
      <c r="X1" s="833"/>
      <c r="Y1" s="833"/>
      <c r="Z1" s="833"/>
      <c r="AA1" s="833"/>
      <c r="AB1" s="833"/>
      <c r="AC1" s="833"/>
      <c r="AD1" s="198"/>
    </row>
    <row r="2" spans="1:30" ht="27.75" customHeight="1">
      <c r="A2" s="857" t="s">
        <v>727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75" t="s">
        <v>612</v>
      </c>
      <c r="B4" s="878" t="s">
        <v>613</v>
      </c>
      <c r="C4" s="854" t="s">
        <v>614</v>
      </c>
      <c r="D4" s="855"/>
      <c r="E4" s="856"/>
      <c r="F4" s="851" t="s">
        <v>615</v>
      </c>
      <c r="G4" s="834" t="s">
        <v>616</v>
      </c>
      <c r="H4" s="835"/>
      <c r="I4" s="835"/>
      <c r="J4" s="835"/>
      <c r="K4" s="835"/>
      <c r="L4" s="836"/>
      <c r="M4" s="854" t="s">
        <v>617</v>
      </c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6"/>
      <c r="AC4" s="851" t="s">
        <v>618</v>
      </c>
      <c r="AD4" s="198"/>
    </row>
    <row r="5" spans="1:30" ht="33.75" customHeight="1" thickBot="1">
      <c r="A5" s="876"/>
      <c r="B5" s="879"/>
      <c r="C5" s="851" t="s">
        <v>619</v>
      </c>
      <c r="D5" s="851" t="s">
        <v>620</v>
      </c>
      <c r="E5" s="851" t="s">
        <v>621</v>
      </c>
      <c r="F5" s="852"/>
      <c r="G5" s="851" t="s">
        <v>622</v>
      </c>
      <c r="H5" s="834" t="s">
        <v>623</v>
      </c>
      <c r="I5" s="835"/>
      <c r="J5" s="835"/>
      <c r="K5" s="836"/>
      <c r="L5" s="851" t="s">
        <v>624</v>
      </c>
      <c r="M5" s="834" t="s">
        <v>625</v>
      </c>
      <c r="N5" s="835"/>
      <c r="O5" s="835"/>
      <c r="P5" s="836"/>
      <c r="Q5" s="834" t="s">
        <v>626</v>
      </c>
      <c r="R5" s="835"/>
      <c r="S5" s="835"/>
      <c r="T5" s="836"/>
      <c r="U5" s="834" t="s">
        <v>627</v>
      </c>
      <c r="V5" s="835"/>
      <c r="W5" s="835"/>
      <c r="X5" s="836"/>
      <c r="Y5" s="834" t="s">
        <v>628</v>
      </c>
      <c r="Z5" s="835"/>
      <c r="AA5" s="835"/>
      <c r="AB5" s="836"/>
      <c r="AC5" s="852"/>
      <c r="AD5" s="198"/>
    </row>
    <row r="6" spans="1:30" ht="31.5" customHeight="1" thickBot="1">
      <c r="A6" s="876"/>
      <c r="B6" s="879"/>
      <c r="C6" s="852"/>
      <c r="D6" s="852"/>
      <c r="E6" s="852"/>
      <c r="F6" s="852"/>
      <c r="G6" s="852"/>
      <c r="H6" s="851" t="s">
        <v>504</v>
      </c>
      <c r="I6" s="884" t="s">
        <v>629</v>
      </c>
      <c r="J6" s="885"/>
      <c r="K6" s="886"/>
      <c r="L6" s="852"/>
      <c r="M6" s="858" t="s">
        <v>630</v>
      </c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60"/>
      <c r="AC6" s="852"/>
      <c r="AD6" s="198"/>
    </row>
    <row r="7" spans="1:30" ht="31.5" customHeight="1" thickBot="1">
      <c r="A7" s="876"/>
      <c r="B7" s="879"/>
      <c r="C7" s="852"/>
      <c r="D7" s="852"/>
      <c r="E7" s="852"/>
      <c r="F7" s="852"/>
      <c r="G7" s="852"/>
      <c r="H7" s="852"/>
      <c r="I7" s="887"/>
      <c r="J7" s="888"/>
      <c r="K7" s="889"/>
      <c r="L7" s="852"/>
      <c r="M7" s="828">
        <v>1</v>
      </c>
      <c r="N7" s="829"/>
      <c r="O7" s="828">
        <v>2</v>
      </c>
      <c r="P7" s="829"/>
      <c r="Q7" s="828">
        <v>3</v>
      </c>
      <c r="R7" s="829"/>
      <c r="S7" s="828">
        <v>4</v>
      </c>
      <c r="T7" s="829"/>
      <c r="U7" s="828">
        <v>5</v>
      </c>
      <c r="V7" s="829"/>
      <c r="W7" s="828">
        <v>6</v>
      </c>
      <c r="X7" s="829"/>
      <c r="Y7" s="828">
        <v>7</v>
      </c>
      <c r="Z7" s="829"/>
      <c r="AA7" s="828">
        <v>8</v>
      </c>
      <c r="AB7" s="829"/>
      <c r="AC7" s="852"/>
      <c r="AD7" s="198"/>
    </row>
    <row r="8" spans="1:30" ht="30" customHeight="1" thickBot="1">
      <c r="A8" s="876"/>
      <c r="B8" s="879"/>
      <c r="C8" s="852"/>
      <c r="D8" s="852"/>
      <c r="E8" s="852"/>
      <c r="F8" s="852"/>
      <c r="G8" s="852"/>
      <c r="H8" s="852"/>
      <c r="I8" s="851" t="s">
        <v>631</v>
      </c>
      <c r="J8" s="881" t="s">
        <v>632</v>
      </c>
      <c r="K8" s="851" t="s">
        <v>633</v>
      </c>
      <c r="L8" s="852"/>
      <c r="M8" s="834" t="s">
        <v>634</v>
      </c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6"/>
      <c r="AC8" s="852"/>
      <c r="AD8" s="198"/>
    </row>
    <row r="9" spans="1:30" ht="33" customHeight="1" thickBot="1">
      <c r="A9" s="876"/>
      <c r="B9" s="879"/>
      <c r="C9" s="852"/>
      <c r="D9" s="852"/>
      <c r="E9" s="852"/>
      <c r="F9" s="852"/>
      <c r="G9" s="852"/>
      <c r="H9" s="852"/>
      <c r="I9" s="852"/>
      <c r="J9" s="882"/>
      <c r="K9" s="852"/>
      <c r="L9" s="852"/>
      <c r="M9" s="828">
        <v>20</v>
      </c>
      <c r="N9" s="829"/>
      <c r="O9" s="828">
        <v>20</v>
      </c>
      <c r="P9" s="829"/>
      <c r="Q9" s="828">
        <v>20</v>
      </c>
      <c r="R9" s="829"/>
      <c r="S9" s="828">
        <v>20</v>
      </c>
      <c r="T9" s="829"/>
      <c r="U9" s="828">
        <v>20</v>
      </c>
      <c r="V9" s="829"/>
      <c r="W9" s="828">
        <v>20</v>
      </c>
      <c r="X9" s="829"/>
      <c r="Y9" s="828">
        <v>20</v>
      </c>
      <c r="Z9" s="829"/>
      <c r="AA9" s="828">
        <v>20</v>
      </c>
      <c r="AB9" s="829"/>
      <c r="AC9" s="852"/>
      <c r="AD9" s="198"/>
    </row>
    <row r="10" spans="1:30" ht="104.25" customHeight="1" thickBot="1">
      <c r="A10" s="877"/>
      <c r="B10" s="880"/>
      <c r="C10" s="853"/>
      <c r="D10" s="853"/>
      <c r="E10" s="853"/>
      <c r="F10" s="853"/>
      <c r="G10" s="853"/>
      <c r="H10" s="853"/>
      <c r="I10" s="853"/>
      <c r="J10" s="883"/>
      <c r="K10" s="853"/>
      <c r="L10" s="853"/>
      <c r="M10" s="192" t="s">
        <v>635</v>
      </c>
      <c r="N10" s="192" t="s">
        <v>726</v>
      </c>
      <c r="O10" s="192" t="s">
        <v>635</v>
      </c>
      <c r="P10" s="192" t="s">
        <v>726</v>
      </c>
      <c r="Q10" s="192" t="s">
        <v>635</v>
      </c>
      <c r="R10" s="192" t="s">
        <v>726</v>
      </c>
      <c r="S10" s="192" t="s">
        <v>635</v>
      </c>
      <c r="T10" s="192" t="s">
        <v>726</v>
      </c>
      <c r="U10" s="192" t="s">
        <v>635</v>
      </c>
      <c r="V10" s="192" t="s">
        <v>726</v>
      </c>
      <c r="W10" s="192" t="s">
        <v>635</v>
      </c>
      <c r="X10" s="192" t="s">
        <v>726</v>
      </c>
      <c r="Y10" s="192" t="s">
        <v>635</v>
      </c>
      <c r="Z10" s="192" t="s">
        <v>726</v>
      </c>
      <c r="AA10" s="192" t="s">
        <v>635</v>
      </c>
      <c r="AB10" s="192" t="s">
        <v>726</v>
      </c>
      <c r="AC10" s="853"/>
      <c r="AD10" s="198"/>
    </row>
    <row r="11" spans="1:30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</row>
    <row r="12" spans="1:30" s="155" customFormat="1" ht="53.25" thickBot="1">
      <c r="A12" s="506" t="s">
        <v>229</v>
      </c>
      <c r="B12" s="504" t="s">
        <v>858</v>
      </c>
      <c r="C12" s="500"/>
      <c r="D12" s="500"/>
      <c r="E12" s="501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3"/>
      <c r="AD12" s="196" t="str">
        <f>'Basic data'!$B$1</f>
        <v>СГТ-421і.e</v>
      </c>
    </row>
    <row r="13" spans="1:30" s="155" customFormat="1" ht="27">
      <c r="A13" s="410" t="s">
        <v>728</v>
      </c>
      <c r="B13" s="548" t="s">
        <v>1033</v>
      </c>
      <c r="C13" s="601"/>
      <c r="D13" s="601">
        <v>5</v>
      </c>
      <c r="E13" s="314"/>
      <c r="F13" s="292">
        <f>N13+P13+R13+T13+V13+X13+Z13+AB13</f>
        <v>3</v>
      </c>
      <c r="G13" s="293">
        <f>F13*30</f>
        <v>90</v>
      </c>
      <c r="H13" s="292">
        <f>(M13*Title!BC$19)+(O13*Title!BD$19)+(Q13*Title!BE$19)+(S13*Title!BF$19)+(U13*Title!BG$19)+(W13*Title!BH$19)+(Y13*Title!BI$19)+(AA13*Title!BJ$19)</f>
        <v>36</v>
      </c>
      <c r="I13" s="294">
        <v>24</v>
      </c>
      <c r="J13" s="295"/>
      <c r="K13" s="296">
        <v>12</v>
      </c>
      <c r="L13" s="292">
        <f>IF(H13=I13+J13+K13,G13-H13,"!ОШИБКА!")</f>
        <v>54</v>
      </c>
      <c r="M13" s="294"/>
      <c r="N13" s="295"/>
      <c r="O13" s="295"/>
      <c r="P13" s="295"/>
      <c r="Q13" s="295"/>
      <c r="R13" s="295"/>
      <c r="S13" s="295"/>
      <c r="T13" s="295"/>
      <c r="U13" s="295">
        <v>3</v>
      </c>
      <c r="V13" s="295">
        <v>3</v>
      </c>
      <c r="W13" s="295"/>
      <c r="X13" s="295"/>
      <c r="Y13" s="295"/>
      <c r="Z13" s="295"/>
      <c r="AA13" s="295"/>
      <c r="AB13" s="295"/>
      <c r="AC13" s="311">
        <v>301</v>
      </c>
      <c r="AD13" s="196" t="str">
        <f>'Basic data'!$B$1</f>
        <v>СГТ-421і.e</v>
      </c>
    </row>
    <row r="14" spans="1:30" s="155" customFormat="1" ht="54">
      <c r="A14" s="410" t="s">
        <v>729</v>
      </c>
      <c r="B14" s="548" t="s">
        <v>1034</v>
      </c>
      <c r="C14" s="601"/>
      <c r="D14" s="601">
        <v>5</v>
      </c>
      <c r="E14" s="314" t="s">
        <v>710</v>
      </c>
      <c r="F14" s="287">
        <f>N14+P14+R14+T14+V14+X14+Z14+AB14</f>
        <v>3</v>
      </c>
      <c r="G14" s="288">
        <f>F14*30</f>
        <v>90</v>
      </c>
      <c r="H14" s="287">
        <f>(M14*Title!BC$19)+(O14*Title!BD$19)+(Q14*Title!BE$19)+(S14*Title!BF$19)+(U14*Title!BG$19)+(W14*Title!BH$19)+(Y14*Title!BI$19)+(AA14*Title!BJ$19)</f>
        <v>36</v>
      </c>
      <c r="I14" s="294">
        <v>24</v>
      </c>
      <c r="J14" s="295"/>
      <c r="K14" s="296">
        <v>12</v>
      </c>
      <c r="L14" s="287">
        <f>IF(H14=I14+J14+K14,G14-H14,"!ОШИБКА!")</f>
        <v>54</v>
      </c>
      <c r="M14" s="593"/>
      <c r="N14" s="594"/>
      <c r="O14" s="594"/>
      <c r="P14" s="594"/>
      <c r="Q14" s="594"/>
      <c r="R14" s="594"/>
      <c r="S14" s="594"/>
      <c r="T14" s="594"/>
      <c r="U14" s="594">
        <v>3</v>
      </c>
      <c r="V14" s="594">
        <v>3</v>
      </c>
      <c r="W14" s="594"/>
      <c r="X14" s="594"/>
      <c r="Y14" s="594"/>
      <c r="Z14" s="594"/>
      <c r="AA14" s="594"/>
      <c r="AB14" s="594"/>
      <c r="AC14" s="312">
        <v>301</v>
      </c>
      <c r="AD14" s="196" t="str">
        <f>'Basic data'!$B$1</f>
        <v>СГТ-421і.e</v>
      </c>
    </row>
    <row r="15" spans="1:30" s="155" customFormat="1" ht="27">
      <c r="A15" s="410" t="s">
        <v>730</v>
      </c>
      <c r="B15" s="548" t="s">
        <v>1035</v>
      </c>
      <c r="C15" s="601"/>
      <c r="D15" s="601">
        <v>5</v>
      </c>
      <c r="E15" s="314"/>
      <c r="F15" s="287">
        <f aca="true" t="shared" si="0" ref="F15:F24">N15+P15+R15+T15+V15+X15+Z15+AB15</f>
        <v>3</v>
      </c>
      <c r="G15" s="288">
        <f aca="true" t="shared" si="1" ref="G15:G56">F15*30</f>
        <v>90</v>
      </c>
      <c r="H15" s="287">
        <f>(M15*Title!BC$19)+(O15*Title!BD$19)+(Q15*Title!BE$19)+(S15*Title!BF$19)+(U15*Title!BG$19)+(W15*Title!BH$19)+(Y15*Title!BI$19)+(AA15*Title!BJ$19)</f>
        <v>36</v>
      </c>
      <c r="I15" s="294">
        <v>24</v>
      </c>
      <c r="J15" s="295"/>
      <c r="K15" s="296">
        <v>12</v>
      </c>
      <c r="L15" s="287">
        <f aca="true" t="shared" si="2" ref="L15:L24">IF(H15=I15+J15+K15,G15-H15,"!ОШИБКА!")</f>
        <v>54</v>
      </c>
      <c r="M15" s="294"/>
      <c r="N15" s="295"/>
      <c r="O15" s="295"/>
      <c r="P15" s="295"/>
      <c r="Q15" s="295"/>
      <c r="R15" s="295"/>
      <c r="S15" s="295"/>
      <c r="T15" s="295"/>
      <c r="U15" s="295">
        <v>3</v>
      </c>
      <c r="V15" s="295">
        <v>3</v>
      </c>
      <c r="W15" s="295"/>
      <c r="X15" s="295"/>
      <c r="Y15" s="295"/>
      <c r="Z15" s="295"/>
      <c r="AA15" s="295"/>
      <c r="AB15" s="295"/>
      <c r="AC15" s="311">
        <v>301</v>
      </c>
      <c r="AD15" s="196" t="str">
        <f>'Basic data'!$B$1</f>
        <v>СГТ-421і.e</v>
      </c>
    </row>
    <row r="16" spans="1:30" s="155" customFormat="1" ht="27">
      <c r="A16" s="410" t="s">
        <v>731</v>
      </c>
      <c r="B16" s="548" t="s">
        <v>1051</v>
      </c>
      <c r="C16" s="601"/>
      <c r="D16" s="601">
        <v>5</v>
      </c>
      <c r="E16" s="314" t="s">
        <v>710</v>
      </c>
      <c r="F16" s="287">
        <f t="shared" si="0"/>
        <v>3</v>
      </c>
      <c r="G16" s="288">
        <f t="shared" si="1"/>
        <v>90</v>
      </c>
      <c r="H16" s="287">
        <f>(M16*Title!BC$19)+(O16*Title!BD$19)+(Q16*Title!BE$19)+(S16*Title!BF$19)+(U16*Title!BG$19)+(W16*Title!BH$19)+(Y16*Title!BI$19)+(AA16*Title!BJ$19)</f>
        <v>36</v>
      </c>
      <c r="I16" s="289">
        <v>24</v>
      </c>
      <c r="J16" s="290"/>
      <c r="K16" s="291">
        <v>12</v>
      </c>
      <c r="L16" s="287">
        <f t="shared" si="2"/>
        <v>54</v>
      </c>
      <c r="M16" s="294"/>
      <c r="N16" s="295"/>
      <c r="O16" s="295"/>
      <c r="P16" s="295"/>
      <c r="Q16" s="295"/>
      <c r="R16" s="295"/>
      <c r="S16" s="295"/>
      <c r="T16" s="295"/>
      <c r="U16" s="295">
        <v>3</v>
      </c>
      <c r="V16" s="295">
        <v>3</v>
      </c>
      <c r="W16" s="295"/>
      <c r="X16" s="295"/>
      <c r="Y16" s="295"/>
      <c r="Z16" s="295"/>
      <c r="AA16" s="295"/>
      <c r="AB16" s="295"/>
      <c r="AC16" s="311">
        <v>301</v>
      </c>
      <c r="AD16" s="196" t="str">
        <f>'Basic data'!$B$1</f>
        <v>СГТ-421і.e</v>
      </c>
    </row>
    <row r="17" spans="1:30" s="155" customFormat="1" ht="27">
      <c r="A17" s="410" t="s">
        <v>732</v>
      </c>
      <c r="B17" s="548" t="s">
        <v>1052</v>
      </c>
      <c r="C17" s="601"/>
      <c r="D17" s="601">
        <v>5</v>
      </c>
      <c r="E17" s="314"/>
      <c r="F17" s="287">
        <f t="shared" si="0"/>
        <v>3</v>
      </c>
      <c r="G17" s="288">
        <f t="shared" si="1"/>
        <v>90</v>
      </c>
      <c r="H17" s="287">
        <f>(M17*Title!BC$19)+(O17*Title!BD$19)+(Q17*Title!BE$19)+(S17*Title!BF$19)+(U17*Title!BG$19)+(W17*Title!BH$19)+(Y17*Title!BI$19)+(AA17*Title!BJ$19)</f>
        <v>36</v>
      </c>
      <c r="I17" s="593">
        <v>24</v>
      </c>
      <c r="J17" s="594"/>
      <c r="K17" s="596">
        <v>12</v>
      </c>
      <c r="L17" s="287">
        <f t="shared" si="2"/>
        <v>54</v>
      </c>
      <c r="M17" s="593"/>
      <c r="N17" s="594"/>
      <c r="O17" s="594"/>
      <c r="P17" s="594"/>
      <c r="Q17" s="594"/>
      <c r="R17" s="594"/>
      <c r="S17" s="594"/>
      <c r="T17" s="594"/>
      <c r="U17" s="594">
        <v>3</v>
      </c>
      <c r="V17" s="594">
        <v>3</v>
      </c>
      <c r="W17" s="594"/>
      <c r="X17" s="594"/>
      <c r="Y17" s="594"/>
      <c r="Z17" s="594"/>
      <c r="AA17" s="594"/>
      <c r="AB17" s="594"/>
      <c r="AC17" s="312">
        <v>301</v>
      </c>
      <c r="AD17" s="196" t="str">
        <f>'Basic data'!$B$1</f>
        <v>СГТ-421і.e</v>
      </c>
    </row>
    <row r="18" spans="1:30" s="155" customFormat="1" ht="54">
      <c r="A18" s="410" t="s">
        <v>733</v>
      </c>
      <c r="B18" s="548" t="s">
        <v>1036</v>
      </c>
      <c r="C18" s="601">
        <v>6</v>
      </c>
      <c r="D18" s="601"/>
      <c r="E18" s="314" t="s">
        <v>710</v>
      </c>
      <c r="F18" s="287">
        <f t="shared" si="0"/>
        <v>3</v>
      </c>
      <c r="G18" s="288">
        <f t="shared" si="1"/>
        <v>90</v>
      </c>
      <c r="H18" s="287">
        <f>(M18*Title!BC$19)+(O18*Title!BD$19)+(Q18*Title!BE$19)+(S18*Title!BF$19)+(U18*Title!BG$19)+(W18*Title!BH$19)+(Y18*Title!BI$19)+(AA18*Title!BJ$19)</f>
        <v>32</v>
      </c>
      <c r="I18" s="593">
        <v>16</v>
      </c>
      <c r="J18" s="594"/>
      <c r="K18" s="596">
        <v>16</v>
      </c>
      <c r="L18" s="287">
        <f t="shared" si="2"/>
        <v>58</v>
      </c>
      <c r="M18" s="593"/>
      <c r="N18" s="594"/>
      <c r="O18" s="594"/>
      <c r="P18" s="594"/>
      <c r="Q18" s="594"/>
      <c r="R18" s="594"/>
      <c r="S18" s="594"/>
      <c r="T18" s="594"/>
      <c r="U18" s="594"/>
      <c r="V18" s="594"/>
      <c r="W18" s="594">
        <v>2</v>
      </c>
      <c r="X18" s="594">
        <v>3</v>
      </c>
      <c r="Y18" s="594"/>
      <c r="Z18" s="594"/>
      <c r="AA18" s="594"/>
      <c r="AB18" s="594"/>
      <c r="AC18" s="312">
        <v>301</v>
      </c>
      <c r="AD18" s="196" t="str">
        <f>'Basic data'!$B$1</f>
        <v>СГТ-421і.e</v>
      </c>
    </row>
    <row r="19" spans="1:30" s="155" customFormat="1" ht="27">
      <c r="A19" s="410" t="s">
        <v>734</v>
      </c>
      <c r="B19" s="548" t="s">
        <v>1037</v>
      </c>
      <c r="C19" s="601"/>
      <c r="D19" s="603" t="s">
        <v>232</v>
      </c>
      <c r="E19" s="314"/>
      <c r="F19" s="287">
        <f t="shared" si="0"/>
        <v>4</v>
      </c>
      <c r="G19" s="288">
        <f t="shared" si="1"/>
        <v>120</v>
      </c>
      <c r="H19" s="287">
        <f>(M19*Title!BC$19)+(O19*Title!BD$19)+(Q19*Title!BE$19)+(S19*Title!BF$19)+(U19*Title!BG$19)+(W19*Title!BH$19)+(Y19*Title!BI$19)+(AA19*Title!BJ$19)</f>
        <v>32</v>
      </c>
      <c r="I19" s="593">
        <v>16</v>
      </c>
      <c r="J19" s="594"/>
      <c r="K19" s="596">
        <v>16</v>
      </c>
      <c r="L19" s="287">
        <f t="shared" si="2"/>
        <v>88</v>
      </c>
      <c r="M19" s="593"/>
      <c r="N19" s="594"/>
      <c r="O19" s="594"/>
      <c r="P19" s="594"/>
      <c r="Q19" s="594"/>
      <c r="R19" s="594"/>
      <c r="S19" s="594"/>
      <c r="T19" s="594"/>
      <c r="U19" s="594"/>
      <c r="V19" s="594"/>
      <c r="W19" s="594">
        <v>2</v>
      </c>
      <c r="X19" s="594">
        <v>4</v>
      </c>
      <c r="Y19" s="594"/>
      <c r="Z19" s="594"/>
      <c r="AA19" s="594"/>
      <c r="AB19" s="594"/>
      <c r="AC19" s="312">
        <v>301</v>
      </c>
      <c r="AD19" s="196" t="str">
        <f>'Basic data'!$B$1</f>
        <v>СГТ-421і.e</v>
      </c>
    </row>
    <row r="20" spans="1:30" s="155" customFormat="1" ht="27">
      <c r="A20" s="410" t="s">
        <v>735</v>
      </c>
      <c r="B20" s="548" t="s">
        <v>1038</v>
      </c>
      <c r="C20" s="601">
        <v>6</v>
      </c>
      <c r="D20" s="603"/>
      <c r="E20" s="314" t="s">
        <v>710</v>
      </c>
      <c r="F20" s="287">
        <f t="shared" si="0"/>
        <v>5</v>
      </c>
      <c r="G20" s="288">
        <f t="shared" si="1"/>
        <v>150</v>
      </c>
      <c r="H20" s="287">
        <f>(M20*Title!BC$19)+(O20*Title!BD$19)+(Q20*Title!BE$19)+(S20*Title!BF$19)+(U20*Title!BG$19)+(W20*Title!BH$19)+(Y20*Title!BI$19)+(AA20*Title!BJ$19)</f>
        <v>48</v>
      </c>
      <c r="I20" s="593">
        <v>16</v>
      </c>
      <c r="J20" s="594"/>
      <c r="K20" s="596">
        <v>32</v>
      </c>
      <c r="L20" s="287">
        <f t="shared" si="2"/>
        <v>102</v>
      </c>
      <c r="M20" s="593"/>
      <c r="N20" s="594"/>
      <c r="O20" s="594"/>
      <c r="P20" s="594"/>
      <c r="Q20" s="594"/>
      <c r="R20" s="594"/>
      <c r="S20" s="594"/>
      <c r="T20" s="594"/>
      <c r="U20" s="594"/>
      <c r="V20" s="594"/>
      <c r="W20" s="594">
        <v>3</v>
      </c>
      <c r="X20" s="594">
        <v>5</v>
      </c>
      <c r="Y20" s="594"/>
      <c r="Z20" s="594"/>
      <c r="AA20" s="594"/>
      <c r="AB20" s="594"/>
      <c r="AC20" s="312">
        <v>301</v>
      </c>
      <c r="AD20" s="196" t="str">
        <f>'Basic data'!$B$1</f>
        <v>СГТ-421і.e</v>
      </c>
    </row>
    <row r="21" spans="1:30" s="155" customFormat="1" ht="27">
      <c r="A21" s="410" t="s">
        <v>736</v>
      </c>
      <c r="B21" s="548" t="s">
        <v>1039</v>
      </c>
      <c r="C21" s="601">
        <v>6</v>
      </c>
      <c r="D21" s="603"/>
      <c r="E21" s="314" t="s">
        <v>710</v>
      </c>
      <c r="F21" s="287">
        <f t="shared" si="0"/>
        <v>3</v>
      </c>
      <c r="G21" s="288">
        <f t="shared" si="1"/>
        <v>90</v>
      </c>
      <c r="H21" s="287">
        <f>(M21*Title!BC$19)+(O21*Title!BD$19)+(Q21*Title!BE$19)+(S21*Title!BF$19)+(U21*Title!BG$19)+(W21*Title!BH$19)+(Y21*Title!BI$19)+(AA21*Title!BJ$19)</f>
        <v>64</v>
      </c>
      <c r="I21" s="289">
        <v>32</v>
      </c>
      <c r="J21" s="290"/>
      <c r="K21" s="291">
        <v>32</v>
      </c>
      <c r="L21" s="287">
        <f t="shared" si="2"/>
        <v>26</v>
      </c>
      <c r="M21" s="593"/>
      <c r="N21" s="594"/>
      <c r="O21" s="594"/>
      <c r="P21" s="594"/>
      <c r="Q21" s="594"/>
      <c r="R21" s="594"/>
      <c r="S21" s="594"/>
      <c r="T21" s="594"/>
      <c r="U21" s="594"/>
      <c r="V21" s="594"/>
      <c r="W21" s="594">
        <v>4</v>
      </c>
      <c r="X21" s="594">
        <v>3</v>
      </c>
      <c r="Y21" s="594"/>
      <c r="Z21" s="594"/>
      <c r="AA21" s="594"/>
      <c r="AB21" s="594"/>
      <c r="AC21" s="312">
        <v>301</v>
      </c>
      <c r="AD21" s="196" t="str">
        <f>'Basic data'!$B$1</f>
        <v>СГТ-421і.e</v>
      </c>
    </row>
    <row r="22" spans="1:30" s="155" customFormat="1" ht="27">
      <c r="A22" s="410" t="s">
        <v>737</v>
      </c>
      <c r="B22" s="548" t="s">
        <v>1040</v>
      </c>
      <c r="C22" s="601"/>
      <c r="D22" s="603" t="s">
        <v>232</v>
      </c>
      <c r="E22" s="314"/>
      <c r="F22" s="287">
        <f t="shared" si="0"/>
        <v>5</v>
      </c>
      <c r="G22" s="288">
        <f t="shared" si="1"/>
        <v>150</v>
      </c>
      <c r="H22" s="287">
        <f>(M22*Title!BC$19)+(O22*Title!BD$19)+(Q22*Title!BE$19)+(S22*Title!BF$19)+(U22*Title!BG$19)+(W22*Title!BH$19)+(Y22*Title!BI$19)+(AA22*Title!BJ$19)</f>
        <v>32</v>
      </c>
      <c r="I22" s="289">
        <v>16</v>
      </c>
      <c r="J22" s="290"/>
      <c r="K22" s="291">
        <v>16</v>
      </c>
      <c r="L22" s="287">
        <f t="shared" si="2"/>
        <v>118</v>
      </c>
      <c r="M22" s="593"/>
      <c r="N22" s="594"/>
      <c r="O22" s="594"/>
      <c r="P22" s="594"/>
      <c r="Q22" s="594"/>
      <c r="R22" s="594"/>
      <c r="S22" s="594"/>
      <c r="T22" s="594"/>
      <c r="U22" s="594"/>
      <c r="V22" s="594"/>
      <c r="W22" s="594">
        <v>2</v>
      </c>
      <c r="X22" s="594">
        <v>5</v>
      </c>
      <c r="Y22" s="594"/>
      <c r="Z22" s="594"/>
      <c r="AA22" s="594"/>
      <c r="AB22" s="594"/>
      <c r="AC22" s="312">
        <v>301</v>
      </c>
      <c r="AD22" s="196" t="str">
        <f>'Basic data'!$B$1</f>
        <v>СГТ-421і.e</v>
      </c>
    </row>
    <row r="23" spans="1:30" s="155" customFormat="1" ht="27">
      <c r="A23" s="410" t="s">
        <v>738</v>
      </c>
      <c r="B23" s="548" t="s">
        <v>1041</v>
      </c>
      <c r="C23" s="601">
        <v>6</v>
      </c>
      <c r="D23" s="603"/>
      <c r="E23" s="314" t="s">
        <v>710</v>
      </c>
      <c r="F23" s="287">
        <f t="shared" si="0"/>
        <v>4</v>
      </c>
      <c r="G23" s="288">
        <f t="shared" si="1"/>
        <v>120</v>
      </c>
      <c r="H23" s="287">
        <f>(M23*Title!BC$19)+(O23*Title!BD$19)+(Q23*Title!BE$19)+(S23*Title!BF$19)+(U23*Title!BG$19)+(W23*Title!BH$19)+(Y23*Title!BI$19)+(AA23*Title!BJ$19)</f>
        <v>64</v>
      </c>
      <c r="I23" s="289">
        <v>32</v>
      </c>
      <c r="J23" s="290"/>
      <c r="K23" s="291">
        <v>32</v>
      </c>
      <c r="L23" s="287">
        <f t="shared" si="2"/>
        <v>56</v>
      </c>
      <c r="M23" s="289"/>
      <c r="N23" s="290"/>
      <c r="O23" s="290"/>
      <c r="P23" s="290"/>
      <c r="Q23" s="290"/>
      <c r="R23" s="290"/>
      <c r="S23" s="290"/>
      <c r="T23" s="290"/>
      <c r="U23" s="290"/>
      <c r="V23" s="290"/>
      <c r="W23" s="290">
        <v>4</v>
      </c>
      <c r="X23" s="290">
        <v>4</v>
      </c>
      <c r="Y23" s="290"/>
      <c r="Z23" s="290"/>
      <c r="AA23" s="290"/>
      <c r="AB23" s="290"/>
      <c r="AC23" s="312">
        <v>301</v>
      </c>
      <c r="AD23" s="196" t="str">
        <f>'Basic data'!$B$1</f>
        <v>СГТ-421і.e</v>
      </c>
    </row>
    <row r="24" spans="1:30" s="155" customFormat="1" ht="54">
      <c r="A24" s="410" t="s">
        <v>739</v>
      </c>
      <c r="B24" s="626" t="s">
        <v>1042</v>
      </c>
      <c r="C24" s="601"/>
      <c r="D24" s="604" t="s">
        <v>233</v>
      </c>
      <c r="E24" s="314"/>
      <c r="F24" s="287">
        <f t="shared" si="0"/>
        <v>4</v>
      </c>
      <c r="G24" s="288">
        <f t="shared" si="1"/>
        <v>120</v>
      </c>
      <c r="H24" s="287">
        <f>(M24*Title!BC$19)+(O24*Title!BD$19)+(Q24*Title!BE$19)+(S24*Title!BF$19)+(U24*Title!BG$19)+(W24*Title!BH$19)+(Y24*Title!BI$19)+(AA24*Title!BJ$19)</f>
        <v>64</v>
      </c>
      <c r="I24" s="289">
        <v>32</v>
      </c>
      <c r="J24" s="290"/>
      <c r="K24" s="291">
        <v>32</v>
      </c>
      <c r="L24" s="287">
        <f t="shared" si="2"/>
        <v>56</v>
      </c>
      <c r="M24" s="289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>
        <v>4</v>
      </c>
      <c r="Z24" s="290">
        <v>4</v>
      </c>
      <c r="AA24" s="290"/>
      <c r="AB24" s="290"/>
      <c r="AC24" s="312">
        <v>301</v>
      </c>
      <c r="AD24" s="196" t="str">
        <f>'Basic data'!$B$1</f>
        <v>СГТ-421і.e</v>
      </c>
    </row>
    <row r="25" spans="1:30" s="155" customFormat="1" ht="27">
      <c r="A25" s="410" t="s">
        <v>740</v>
      </c>
      <c r="B25" s="548" t="s">
        <v>1043</v>
      </c>
      <c r="C25" s="395"/>
      <c r="D25" s="314" t="s">
        <v>233</v>
      </c>
      <c r="E25" s="314"/>
      <c r="F25" s="287">
        <f>N25+P25+R25+T25+V25+X25+Z25+AB25</f>
        <v>4</v>
      </c>
      <c r="G25" s="288">
        <f>F25*30</f>
        <v>120</v>
      </c>
      <c r="H25" s="287">
        <f>(M25*Title!BC$19)+(O25*Title!BD$19)+(Q25*Title!BE$19)+(S25*Title!BF$19)+(U25*Title!BG$19)+(W25*Title!BH$19)+(Y25*Title!BI$19)+(AA25*Title!BJ$19)</f>
        <v>64</v>
      </c>
      <c r="I25" s="289">
        <v>32</v>
      </c>
      <c r="J25" s="290"/>
      <c r="K25" s="291">
        <v>32</v>
      </c>
      <c r="L25" s="287">
        <f>IF(H25=I25+J25+K25,G25-H25,"!ОШИБКА!")</f>
        <v>56</v>
      </c>
      <c r="M25" s="289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>
        <v>4</v>
      </c>
      <c r="Z25" s="290">
        <v>4</v>
      </c>
      <c r="AA25" s="290"/>
      <c r="AB25" s="290"/>
      <c r="AC25" s="312">
        <v>301</v>
      </c>
      <c r="AD25" s="196" t="str">
        <f>'Basic data'!$B$1</f>
        <v>СГТ-421і.e</v>
      </c>
    </row>
    <row r="26" spans="1:30" s="155" customFormat="1" ht="54">
      <c r="A26" s="410" t="s">
        <v>741</v>
      </c>
      <c r="B26" s="548" t="s">
        <v>1044</v>
      </c>
      <c r="C26" s="395"/>
      <c r="D26" s="314" t="s">
        <v>233</v>
      </c>
      <c r="E26" s="314" t="s">
        <v>710</v>
      </c>
      <c r="F26" s="287">
        <f aca="true" t="shared" si="3" ref="F26:F45">N26+P26+R26+T26+V26+X26+Z26+AB26</f>
        <v>4</v>
      </c>
      <c r="G26" s="288">
        <f t="shared" si="1"/>
        <v>120</v>
      </c>
      <c r="H26" s="287">
        <f>(M26*Title!BC$19)+(O26*Title!BD$19)+(Q26*Title!BE$19)+(S26*Title!BF$19)+(U26*Title!BG$19)+(W26*Title!BH$19)+(Y26*Title!BI$19)+(AA26*Title!BJ$19)</f>
        <v>64</v>
      </c>
      <c r="I26" s="289">
        <v>32</v>
      </c>
      <c r="J26" s="290"/>
      <c r="K26" s="291">
        <v>32</v>
      </c>
      <c r="L26" s="287">
        <f aca="true" t="shared" si="4" ref="L26:L45">IF(H26=I26+J26+K26,G26-H26,"!ОШИБКА!")</f>
        <v>56</v>
      </c>
      <c r="M26" s="289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>
        <v>4</v>
      </c>
      <c r="Z26" s="290">
        <v>4</v>
      </c>
      <c r="AA26" s="290"/>
      <c r="AB26" s="290"/>
      <c r="AC26" s="312">
        <v>301</v>
      </c>
      <c r="AD26" s="196" t="str">
        <f>'Basic data'!$B$1</f>
        <v>СГТ-421і.e</v>
      </c>
    </row>
    <row r="27" spans="1:30" s="155" customFormat="1" ht="27">
      <c r="A27" s="410" t="s">
        <v>742</v>
      </c>
      <c r="B27" s="548" t="s">
        <v>1045</v>
      </c>
      <c r="C27" s="395">
        <v>7</v>
      </c>
      <c r="D27" s="314"/>
      <c r="E27" s="314"/>
      <c r="F27" s="287">
        <f t="shared" si="3"/>
        <v>4</v>
      </c>
      <c r="G27" s="288">
        <f t="shared" si="1"/>
        <v>120</v>
      </c>
      <c r="H27" s="287">
        <f>(M27*Title!BC$19)+(O27*Title!BD$19)+(Q27*Title!BE$19)+(S27*Title!BF$19)+(U27*Title!BG$19)+(W27*Title!BH$19)+(Y27*Title!BI$19)+(AA27*Title!BJ$19)</f>
        <v>64</v>
      </c>
      <c r="I27" s="289">
        <v>32</v>
      </c>
      <c r="J27" s="290"/>
      <c r="K27" s="291">
        <v>32</v>
      </c>
      <c r="L27" s="287">
        <f t="shared" si="4"/>
        <v>56</v>
      </c>
      <c r="M27" s="289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>
        <v>4</v>
      </c>
      <c r="Z27" s="290">
        <v>4</v>
      </c>
      <c r="AA27" s="290"/>
      <c r="AB27" s="290"/>
      <c r="AC27" s="312">
        <v>301</v>
      </c>
      <c r="AD27" s="196" t="str">
        <f>'Basic data'!$B$1</f>
        <v>СГТ-421і.e</v>
      </c>
    </row>
    <row r="28" spans="1:30" s="155" customFormat="1" ht="27">
      <c r="A28" s="410" t="s">
        <v>743</v>
      </c>
      <c r="B28" s="548" t="s">
        <v>1046</v>
      </c>
      <c r="C28" s="395">
        <v>7</v>
      </c>
      <c r="D28" s="314"/>
      <c r="E28" s="314"/>
      <c r="F28" s="287">
        <f t="shared" si="3"/>
        <v>4</v>
      </c>
      <c r="G28" s="288">
        <f t="shared" si="1"/>
        <v>120</v>
      </c>
      <c r="H28" s="287">
        <f>(M28*Title!BC$19)+(O28*Title!BD$19)+(Q28*Title!BE$19)+(S28*Title!BF$19)+(U28*Title!BG$19)+(W28*Title!BH$19)+(Y28*Title!BI$19)+(AA28*Title!BJ$19)</f>
        <v>64</v>
      </c>
      <c r="I28" s="289">
        <v>32</v>
      </c>
      <c r="J28" s="290"/>
      <c r="K28" s="291">
        <v>32</v>
      </c>
      <c r="L28" s="287">
        <f t="shared" si="4"/>
        <v>56</v>
      </c>
      <c r="M28" s="289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>
        <v>4</v>
      </c>
      <c r="Z28" s="290">
        <v>4</v>
      </c>
      <c r="AA28" s="290"/>
      <c r="AB28" s="290"/>
      <c r="AC28" s="312">
        <v>301</v>
      </c>
      <c r="AD28" s="196" t="str">
        <f>'Basic data'!$B$1</f>
        <v>СГТ-421і.e</v>
      </c>
    </row>
    <row r="29" spans="1:30" s="155" customFormat="1" ht="27">
      <c r="A29" s="410" t="s">
        <v>744</v>
      </c>
      <c r="B29" s="548" t="s">
        <v>1047</v>
      </c>
      <c r="C29" s="395"/>
      <c r="D29" s="314" t="s">
        <v>85</v>
      </c>
      <c r="E29" s="314" t="s">
        <v>710</v>
      </c>
      <c r="F29" s="287">
        <f t="shared" si="3"/>
        <v>3</v>
      </c>
      <c r="G29" s="288">
        <f t="shared" si="1"/>
        <v>90</v>
      </c>
      <c r="H29" s="287">
        <f>(M29*Title!BC$19)+(O29*Title!BD$19)+(Q29*Title!BE$19)+(S29*Title!BF$19)+(U29*Title!BG$19)+(W29*Title!BH$19)+(Y29*Title!BI$19)+(AA29*Title!BJ$19)</f>
        <v>30</v>
      </c>
      <c r="I29" s="289">
        <v>20</v>
      </c>
      <c r="J29" s="290"/>
      <c r="K29" s="291">
        <v>10</v>
      </c>
      <c r="L29" s="287">
        <f t="shared" si="4"/>
        <v>60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>
        <v>3</v>
      </c>
      <c r="AB29" s="290">
        <v>3</v>
      </c>
      <c r="AC29" s="312">
        <v>301</v>
      </c>
      <c r="AD29" s="196" t="str">
        <f>'Basic data'!$B$1</f>
        <v>СГТ-421і.e</v>
      </c>
    </row>
    <row r="30" spans="1:30" s="155" customFormat="1" ht="27">
      <c r="A30" s="410" t="s">
        <v>745</v>
      </c>
      <c r="B30" s="548" t="s">
        <v>1048</v>
      </c>
      <c r="C30" s="395"/>
      <c r="D30" s="314" t="s">
        <v>85</v>
      </c>
      <c r="E30" s="314"/>
      <c r="F30" s="287">
        <f t="shared" si="3"/>
        <v>3</v>
      </c>
      <c r="G30" s="288">
        <f t="shared" si="1"/>
        <v>90</v>
      </c>
      <c r="H30" s="287">
        <f>(M30*Title!BC$19)+(O30*Title!BD$19)+(Q30*Title!BE$19)+(S30*Title!BF$19)+(U30*Title!BG$19)+(W30*Title!BH$19)+(Y30*Title!BI$19)+(AA30*Title!BJ$19)</f>
        <v>30</v>
      </c>
      <c r="I30" s="289">
        <v>20</v>
      </c>
      <c r="J30" s="290"/>
      <c r="K30" s="291">
        <v>10</v>
      </c>
      <c r="L30" s="287">
        <f t="shared" si="4"/>
        <v>60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>
        <v>3</v>
      </c>
      <c r="AB30" s="290">
        <v>3</v>
      </c>
      <c r="AC30" s="312">
        <v>301</v>
      </c>
      <c r="AD30" s="196" t="str">
        <f>'Basic data'!$B$1</f>
        <v>СГТ-421і.e</v>
      </c>
    </row>
    <row r="31" spans="1:30" s="155" customFormat="1" ht="27">
      <c r="A31" s="410" t="s">
        <v>746</v>
      </c>
      <c r="B31" s="548" t="s">
        <v>1049</v>
      </c>
      <c r="C31" s="395"/>
      <c r="D31" s="314" t="s">
        <v>85</v>
      </c>
      <c r="E31" s="314"/>
      <c r="F31" s="287">
        <f t="shared" si="3"/>
        <v>3</v>
      </c>
      <c r="G31" s="288">
        <f t="shared" si="1"/>
        <v>90</v>
      </c>
      <c r="H31" s="287">
        <f>(M31*Title!BC$19)+(O31*Title!BD$19)+(Q31*Title!BE$19)+(S31*Title!BF$19)+(U31*Title!BG$19)+(W31*Title!BH$19)+(Y31*Title!BI$19)+(AA31*Title!BJ$19)</f>
        <v>40</v>
      </c>
      <c r="I31" s="289">
        <v>20</v>
      </c>
      <c r="J31" s="290"/>
      <c r="K31" s="291">
        <v>20</v>
      </c>
      <c r="L31" s="287">
        <f t="shared" si="4"/>
        <v>50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>
        <v>4</v>
      </c>
      <c r="AB31" s="290">
        <v>3</v>
      </c>
      <c r="AC31" s="312">
        <v>301</v>
      </c>
      <c r="AD31" s="196" t="str">
        <f>'Basic data'!$B$1</f>
        <v>СГТ-421і.e</v>
      </c>
    </row>
    <row r="32" spans="1:30" s="155" customFormat="1" ht="54">
      <c r="A32" s="410" t="s">
        <v>747</v>
      </c>
      <c r="B32" s="548" t="s">
        <v>1050</v>
      </c>
      <c r="C32" s="395"/>
      <c r="D32" s="314" t="s">
        <v>85</v>
      </c>
      <c r="E32" s="314" t="s">
        <v>710</v>
      </c>
      <c r="F32" s="287">
        <f t="shared" si="3"/>
        <v>3</v>
      </c>
      <c r="G32" s="288">
        <f t="shared" si="1"/>
        <v>90</v>
      </c>
      <c r="H32" s="287">
        <f>(M32*Title!BC$19)+(O32*Title!BD$19)+(Q32*Title!BE$19)+(S32*Title!BF$19)+(U32*Title!BG$19)+(W32*Title!BH$19)+(Y32*Title!BI$19)+(AA32*Title!BJ$19)</f>
        <v>40</v>
      </c>
      <c r="I32" s="289">
        <v>20</v>
      </c>
      <c r="J32" s="290"/>
      <c r="K32" s="291">
        <v>20</v>
      </c>
      <c r="L32" s="287">
        <f t="shared" si="4"/>
        <v>50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>
        <v>4</v>
      </c>
      <c r="AB32" s="290">
        <v>3</v>
      </c>
      <c r="AC32" s="312">
        <v>301</v>
      </c>
      <c r="AD32" s="196" t="str">
        <f>'Basic data'!$B$1</f>
        <v>СГТ-421і.e</v>
      </c>
    </row>
    <row r="33" spans="1:30" s="155" customFormat="1" ht="27" hidden="1">
      <c r="A33" s="410" t="s">
        <v>748</v>
      </c>
      <c r="B33" s="548" t="s">
        <v>859</v>
      </c>
      <c r="C33" s="395"/>
      <c r="D33" s="314"/>
      <c r="E33" s="314"/>
      <c r="F33" s="287">
        <f t="shared" si="3"/>
        <v>0</v>
      </c>
      <c r="G33" s="288">
        <f t="shared" si="1"/>
        <v>0</v>
      </c>
      <c r="H33" s="287">
        <f>(M33*Title!BC$19)+(O33*Title!BD$19)+(Q33*Title!BE$19)+(S33*Title!BF$19)+(U33*Title!BG$19)+(W33*Title!BH$19)+(Y33*Title!BI$19)+(AA33*Title!BJ$19)</f>
        <v>0</v>
      </c>
      <c r="I33" s="289"/>
      <c r="J33" s="290"/>
      <c r="K33" s="291"/>
      <c r="L33" s="287">
        <f t="shared" si="4"/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2"/>
      <c r="AD33" s="196" t="str">
        <f>'Basic data'!$B$1</f>
        <v>СГТ-421і.e</v>
      </c>
    </row>
    <row r="34" spans="1:30" s="155" customFormat="1" ht="27" hidden="1">
      <c r="A34" s="410" t="s">
        <v>749</v>
      </c>
      <c r="B34" s="548" t="s">
        <v>860</v>
      </c>
      <c r="C34" s="395"/>
      <c r="D34" s="314"/>
      <c r="E34" s="314"/>
      <c r="F34" s="287">
        <f t="shared" si="3"/>
        <v>0</v>
      </c>
      <c r="G34" s="288">
        <f t="shared" si="1"/>
        <v>0</v>
      </c>
      <c r="H34" s="287">
        <f>(M34*Title!BC$19)+(O34*Title!BD$19)+(Q34*Title!BE$19)+(S34*Title!BF$19)+(U34*Title!BG$19)+(W34*Title!BH$19)+(Y34*Title!BI$19)+(AA34*Title!BJ$19)</f>
        <v>0</v>
      </c>
      <c r="I34" s="289"/>
      <c r="J34" s="290"/>
      <c r="K34" s="291"/>
      <c r="L34" s="287">
        <f t="shared" si="4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2"/>
      <c r="AD34" s="196" t="str">
        <f>'Basic data'!$B$1</f>
        <v>СГТ-421і.e</v>
      </c>
    </row>
    <row r="35" spans="1:30" s="155" customFormat="1" ht="27" hidden="1">
      <c r="A35" s="410" t="s">
        <v>750</v>
      </c>
      <c r="B35" s="548" t="s">
        <v>861</v>
      </c>
      <c r="C35" s="395"/>
      <c r="D35" s="314"/>
      <c r="E35" s="314"/>
      <c r="F35" s="287">
        <f t="shared" si="3"/>
        <v>0</v>
      </c>
      <c r="G35" s="288">
        <f t="shared" si="1"/>
        <v>0</v>
      </c>
      <c r="H35" s="287">
        <f>(M35*Title!BC$19)+(O35*Title!BD$19)+(Q35*Title!BE$19)+(S35*Title!BF$19)+(U35*Title!BG$19)+(W35*Title!BH$19)+(Y35*Title!BI$19)+(AA35*Title!BJ$19)</f>
        <v>0</v>
      </c>
      <c r="I35" s="289"/>
      <c r="J35" s="290"/>
      <c r="K35" s="291"/>
      <c r="L35" s="287">
        <f t="shared" si="4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2"/>
      <c r="AD35" s="196" t="str">
        <f>'Basic data'!$B$1</f>
        <v>СГТ-421і.e</v>
      </c>
    </row>
    <row r="36" spans="1:30" s="155" customFormat="1" ht="27" hidden="1">
      <c r="A36" s="410" t="s">
        <v>751</v>
      </c>
      <c r="B36" s="548" t="s">
        <v>862</v>
      </c>
      <c r="C36" s="395"/>
      <c r="D36" s="314"/>
      <c r="E36" s="314"/>
      <c r="F36" s="287">
        <f t="shared" si="3"/>
        <v>0</v>
      </c>
      <c r="G36" s="288">
        <f t="shared" si="1"/>
        <v>0</v>
      </c>
      <c r="H36" s="287">
        <f>(M36*Title!BC$19)+(O36*Title!BD$19)+(Q36*Title!BE$19)+(S36*Title!BF$19)+(U36*Title!BG$19)+(W36*Title!BH$19)+(Y36*Title!BI$19)+(AA36*Title!BJ$19)</f>
        <v>0</v>
      </c>
      <c r="I36" s="289"/>
      <c r="J36" s="290"/>
      <c r="K36" s="291"/>
      <c r="L36" s="287">
        <f t="shared" si="4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2"/>
      <c r="AD36" s="196" t="str">
        <f>'Basic data'!$B$1</f>
        <v>СГТ-421і.e</v>
      </c>
    </row>
    <row r="37" spans="1:30" s="155" customFormat="1" ht="27" hidden="1">
      <c r="A37" s="410" t="s">
        <v>752</v>
      </c>
      <c r="B37" s="548" t="s">
        <v>863</v>
      </c>
      <c r="C37" s="395"/>
      <c r="D37" s="314"/>
      <c r="E37" s="314"/>
      <c r="F37" s="287">
        <f t="shared" si="3"/>
        <v>0</v>
      </c>
      <c r="G37" s="288">
        <f t="shared" si="1"/>
        <v>0</v>
      </c>
      <c r="H37" s="287">
        <f>(M37*Title!BC$19)+(O37*Title!BD$19)+(Q37*Title!BE$19)+(S37*Title!BF$19)+(U37*Title!BG$19)+(W37*Title!BH$19)+(Y37*Title!BI$19)+(AA37*Title!BJ$19)</f>
        <v>0</v>
      </c>
      <c r="I37" s="289"/>
      <c r="J37" s="290"/>
      <c r="K37" s="291"/>
      <c r="L37" s="287">
        <f t="shared" si="4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2"/>
      <c r="AD37" s="196" t="str">
        <f>'Basic data'!$B$1</f>
        <v>СГТ-421і.e</v>
      </c>
    </row>
    <row r="38" spans="1:30" s="155" customFormat="1" ht="27" hidden="1">
      <c r="A38" s="410" t="s">
        <v>753</v>
      </c>
      <c r="B38" s="548" t="s">
        <v>864</v>
      </c>
      <c r="C38" s="395"/>
      <c r="D38" s="314"/>
      <c r="E38" s="314"/>
      <c r="F38" s="287">
        <f t="shared" si="3"/>
        <v>0</v>
      </c>
      <c r="G38" s="288">
        <f t="shared" si="1"/>
        <v>0</v>
      </c>
      <c r="H38" s="287">
        <f>(M38*Title!BC$19)+(O38*Title!BD$19)+(Q38*Title!BE$19)+(S38*Title!BF$19)+(U38*Title!BG$19)+(W38*Title!BH$19)+(Y38*Title!BI$19)+(AA38*Title!BJ$19)</f>
        <v>0</v>
      </c>
      <c r="I38" s="289"/>
      <c r="J38" s="290"/>
      <c r="K38" s="291"/>
      <c r="L38" s="287">
        <f t="shared" si="4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2"/>
      <c r="AD38" s="196" t="str">
        <f>'Basic data'!$B$1</f>
        <v>СГТ-421і.e</v>
      </c>
    </row>
    <row r="39" spans="1:30" s="155" customFormat="1" ht="27" hidden="1">
      <c r="A39" s="410" t="s">
        <v>754</v>
      </c>
      <c r="B39" s="548" t="s">
        <v>865</v>
      </c>
      <c r="C39" s="395"/>
      <c r="D39" s="314"/>
      <c r="E39" s="314"/>
      <c r="F39" s="287">
        <f t="shared" si="3"/>
        <v>0</v>
      </c>
      <c r="G39" s="288">
        <f t="shared" si="1"/>
        <v>0</v>
      </c>
      <c r="H39" s="287">
        <f>(M39*Title!BC$19)+(O39*Title!BD$19)+(Q39*Title!BE$19)+(S39*Title!BF$19)+(U39*Title!BG$19)+(W39*Title!BH$19)+(Y39*Title!BI$19)+(AA39*Title!BJ$19)</f>
        <v>0</v>
      </c>
      <c r="I39" s="289"/>
      <c r="J39" s="290"/>
      <c r="K39" s="291"/>
      <c r="L39" s="287">
        <f t="shared" si="4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2"/>
      <c r="AD39" s="196" t="str">
        <f>'Basic data'!$B$1</f>
        <v>СГТ-421і.e</v>
      </c>
    </row>
    <row r="40" spans="1:30" s="155" customFormat="1" ht="27" hidden="1">
      <c r="A40" s="410" t="s">
        <v>755</v>
      </c>
      <c r="B40" s="548" t="s">
        <v>866</v>
      </c>
      <c r="C40" s="395"/>
      <c r="D40" s="314"/>
      <c r="E40" s="314"/>
      <c r="F40" s="287">
        <f t="shared" si="3"/>
        <v>0</v>
      </c>
      <c r="G40" s="288">
        <f t="shared" si="1"/>
        <v>0</v>
      </c>
      <c r="H40" s="287">
        <f>(M40*Title!BC$19)+(O40*Title!BD$19)+(Q40*Title!BE$19)+(S40*Title!BF$19)+(U40*Title!BG$19)+(W40*Title!BH$19)+(Y40*Title!BI$19)+(AA40*Title!BJ$19)</f>
        <v>0</v>
      </c>
      <c r="I40" s="289"/>
      <c r="J40" s="290"/>
      <c r="K40" s="291"/>
      <c r="L40" s="287">
        <f t="shared" si="4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2"/>
      <c r="AD40" s="196" t="str">
        <f>'Basic data'!$B$1</f>
        <v>СГТ-421і.e</v>
      </c>
    </row>
    <row r="41" spans="1:30" s="155" customFormat="1" ht="27" hidden="1">
      <c r="A41" s="410" t="s">
        <v>756</v>
      </c>
      <c r="B41" s="548" t="s">
        <v>867</v>
      </c>
      <c r="C41" s="395"/>
      <c r="D41" s="314"/>
      <c r="E41" s="314"/>
      <c r="F41" s="287">
        <f t="shared" si="3"/>
        <v>0</v>
      </c>
      <c r="G41" s="288">
        <f t="shared" si="1"/>
        <v>0</v>
      </c>
      <c r="H41" s="287">
        <f>(M41*Title!BC$19)+(O41*Title!BD$19)+(Q41*Title!BE$19)+(S41*Title!BF$19)+(U41*Title!BG$19)+(W41*Title!BH$19)+(Y41*Title!BI$19)+(AA41*Title!BJ$19)</f>
        <v>0</v>
      </c>
      <c r="I41" s="289"/>
      <c r="J41" s="290"/>
      <c r="K41" s="291"/>
      <c r="L41" s="287">
        <f t="shared" si="4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2"/>
      <c r="AD41" s="196" t="str">
        <f>'Basic data'!$B$1</f>
        <v>СГТ-421і.e</v>
      </c>
    </row>
    <row r="42" spans="1:30" s="155" customFormat="1" ht="27" hidden="1">
      <c r="A42" s="410" t="s">
        <v>757</v>
      </c>
      <c r="B42" s="548" t="s">
        <v>868</v>
      </c>
      <c r="C42" s="395"/>
      <c r="D42" s="314"/>
      <c r="E42" s="314"/>
      <c r="F42" s="287">
        <f t="shared" si="3"/>
        <v>0</v>
      </c>
      <c r="G42" s="288">
        <f t="shared" si="1"/>
        <v>0</v>
      </c>
      <c r="H42" s="287">
        <f>(M42*Title!BC$19)+(O42*Title!BD$19)+(Q42*Title!BE$19)+(S42*Title!BF$19)+(U42*Title!BG$19)+(W42*Title!BH$19)+(Y42*Title!BI$19)+(AA42*Title!BJ$19)</f>
        <v>0</v>
      </c>
      <c r="I42" s="289"/>
      <c r="J42" s="290"/>
      <c r="K42" s="291"/>
      <c r="L42" s="287">
        <f t="shared" si="4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2"/>
      <c r="AD42" s="196" t="str">
        <f>'Basic data'!$B$1</f>
        <v>СГТ-421і.e</v>
      </c>
    </row>
    <row r="43" spans="1:30" s="155" customFormat="1" ht="27" hidden="1">
      <c r="A43" s="410" t="s">
        <v>758</v>
      </c>
      <c r="B43" s="548" t="s">
        <v>869</v>
      </c>
      <c r="C43" s="395"/>
      <c r="D43" s="314"/>
      <c r="E43" s="314"/>
      <c r="F43" s="287">
        <f t="shared" si="3"/>
        <v>0</v>
      </c>
      <c r="G43" s="288">
        <f t="shared" si="1"/>
        <v>0</v>
      </c>
      <c r="H43" s="287">
        <f>(M43*Title!BC$19)+(O43*Title!BD$19)+(Q43*Title!BE$19)+(S43*Title!BF$19)+(U43*Title!BG$19)+(W43*Title!BH$19)+(Y43*Title!BI$19)+(AA43*Title!BJ$19)</f>
        <v>0</v>
      </c>
      <c r="I43" s="289"/>
      <c r="J43" s="290"/>
      <c r="K43" s="291"/>
      <c r="L43" s="287">
        <f t="shared" si="4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2"/>
      <c r="AD43" s="196" t="str">
        <f>'Basic data'!$B$1</f>
        <v>СГТ-421і.e</v>
      </c>
    </row>
    <row r="44" spans="1:30" s="155" customFormat="1" ht="27" hidden="1">
      <c r="A44" s="410" t="s">
        <v>759</v>
      </c>
      <c r="B44" s="548" t="s">
        <v>870</v>
      </c>
      <c r="C44" s="395"/>
      <c r="D44" s="314"/>
      <c r="E44" s="314"/>
      <c r="F44" s="287">
        <f t="shared" si="3"/>
        <v>0</v>
      </c>
      <c r="G44" s="288">
        <f t="shared" si="1"/>
        <v>0</v>
      </c>
      <c r="H44" s="287">
        <f>(M44*Title!BC$19)+(O44*Title!BD$19)+(Q44*Title!BE$19)+(S44*Title!BF$19)+(U44*Title!BG$19)+(W44*Title!BH$19)+(Y44*Title!BI$19)+(AA44*Title!BJ$19)</f>
        <v>0</v>
      </c>
      <c r="I44" s="289"/>
      <c r="J44" s="290"/>
      <c r="K44" s="291"/>
      <c r="L44" s="287">
        <f t="shared" si="4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2"/>
      <c r="AD44" s="196" t="str">
        <f>'Basic data'!$B$1</f>
        <v>СГТ-421і.e</v>
      </c>
    </row>
    <row r="45" spans="1:30" s="155" customFormat="1" ht="27" hidden="1">
      <c r="A45" s="410" t="s">
        <v>760</v>
      </c>
      <c r="B45" s="548" t="s">
        <v>871</v>
      </c>
      <c r="C45" s="395"/>
      <c r="D45" s="314"/>
      <c r="E45" s="314"/>
      <c r="F45" s="287">
        <f t="shared" si="3"/>
        <v>0</v>
      </c>
      <c r="G45" s="288">
        <f t="shared" si="1"/>
        <v>0</v>
      </c>
      <c r="H45" s="287">
        <f>(M45*Title!BC$19)+(O45*Title!BD$19)+(Q45*Title!BE$19)+(S45*Title!BF$19)+(U45*Title!BG$19)+(W45*Title!BH$19)+(Y45*Title!BI$19)+(AA45*Title!BJ$19)</f>
        <v>0</v>
      </c>
      <c r="I45" s="289"/>
      <c r="J45" s="290"/>
      <c r="K45" s="291"/>
      <c r="L45" s="287">
        <f t="shared" si="4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2"/>
      <c r="AD45" s="196" t="str">
        <f>'Basic data'!$B$1</f>
        <v>СГТ-421і.e</v>
      </c>
    </row>
    <row r="46" spans="1:30" s="155" customFormat="1" ht="27" hidden="1">
      <c r="A46" s="410" t="s">
        <v>761</v>
      </c>
      <c r="B46" s="548" t="s">
        <v>872</v>
      </c>
      <c r="C46" s="395"/>
      <c r="D46" s="314"/>
      <c r="E46" s="314"/>
      <c r="F46" s="287">
        <f>N46+P46+R46+T46+V46+X46+Z46+AB46</f>
        <v>0</v>
      </c>
      <c r="G46" s="288">
        <f>F46*30</f>
        <v>0</v>
      </c>
      <c r="H46" s="287">
        <f>(M46*Title!BC$19)+(O46*Title!BD$19)+(Q46*Title!BE$19)+(S46*Title!BF$19)+(U46*Title!BG$19)+(W46*Title!BH$19)+(Y46*Title!BI$19)+(AA46*Title!BJ$19)</f>
        <v>0</v>
      </c>
      <c r="I46" s="289"/>
      <c r="J46" s="290"/>
      <c r="K46" s="291"/>
      <c r="L46" s="287">
        <f>IF(H46=I46+J46+K46,G46-H46,"!ОШИБКА!")</f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2"/>
      <c r="AD46" s="196" t="str">
        <f>'Basic data'!$B$1</f>
        <v>СГТ-421і.e</v>
      </c>
    </row>
    <row r="47" spans="1:30" s="155" customFormat="1" ht="27" hidden="1">
      <c r="A47" s="410" t="s">
        <v>762</v>
      </c>
      <c r="B47" s="548" t="s">
        <v>873</v>
      </c>
      <c r="C47" s="395"/>
      <c r="D47" s="314"/>
      <c r="E47" s="314"/>
      <c r="F47" s="287">
        <f aca="true" t="shared" si="5" ref="F47:F56">N47+P47+R47+T47+V47+X47+Z47+AB47</f>
        <v>0</v>
      </c>
      <c r="G47" s="288">
        <f t="shared" si="1"/>
        <v>0</v>
      </c>
      <c r="H47" s="287">
        <f>(M47*Title!BC$19)+(O47*Title!BD$19)+(Q47*Title!BE$19)+(S47*Title!BF$19)+(U47*Title!BG$19)+(W47*Title!BH$19)+(Y47*Title!BI$19)+(AA47*Title!BJ$19)</f>
        <v>0</v>
      </c>
      <c r="I47" s="289"/>
      <c r="J47" s="290"/>
      <c r="K47" s="291"/>
      <c r="L47" s="287">
        <f aca="true" t="shared" si="6" ref="L47:L56">IF(H47=I47+J47+K47,G47-H47,"!ОШИБКА!")</f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2"/>
      <c r="AD47" s="196" t="str">
        <f>'Basic data'!$B$1</f>
        <v>СГТ-421і.e</v>
      </c>
    </row>
    <row r="48" spans="1:30" s="155" customFormat="1" ht="27" hidden="1">
      <c r="A48" s="410" t="s">
        <v>763</v>
      </c>
      <c r="B48" s="548" t="s">
        <v>874</v>
      </c>
      <c r="C48" s="395"/>
      <c r="D48" s="314"/>
      <c r="E48" s="314"/>
      <c r="F48" s="287">
        <f t="shared" si="5"/>
        <v>0</v>
      </c>
      <c r="G48" s="288">
        <f t="shared" si="1"/>
        <v>0</v>
      </c>
      <c r="H48" s="287">
        <f>(M48*Title!BC$19)+(O48*Title!BD$19)+(Q48*Title!BE$19)+(S48*Title!BF$19)+(U48*Title!BG$19)+(W48*Title!BH$19)+(Y48*Title!BI$19)+(AA48*Title!BJ$19)</f>
        <v>0</v>
      </c>
      <c r="I48" s="289"/>
      <c r="J48" s="290"/>
      <c r="K48" s="291"/>
      <c r="L48" s="287">
        <f t="shared" si="6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2"/>
      <c r="AD48" s="196" t="str">
        <f>'Basic data'!$B$1</f>
        <v>СГТ-421і.e</v>
      </c>
    </row>
    <row r="49" spans="1:30" s="155" customFormat="1" ht="27" hidden="1">
      <c r="A49" s="410" t="s">
        <v>764</v>
      </c>
      <c r="B49" s="548" t="s">
        <v>875</v>
      </c>
      <c r="C49" s="395"/>
      <c r="D49" s="314"/>
      <c r="E49" s="314"/>
      <c r="F49" s="287">
        <f t="shared" si="5"/>
        <v>0</v>
      </c>
      <c r="G49" s="288">
        <f t="shared" si="1"/>
        <v>0</v>
      </c>
      <c r="H49" s="287">
        <f>(M49*Title!BC$19)+(O49*Title!BD$19)+(Q49*Title!BE$19)+(S49*Title!BF$19)+(U49*Title!BG$19)+(W49*Title!BH$19)+(Y49*Title!BI$19)+(AA49*Title!BJ$19)</f>
        <v>0</v>
      </c>
      <c r="I49" s="289"/>
      <c r="J49" s="290"/>
      <c r="K49" s="291"/>
      <c r="L49" s="287">
        <f t="shared" si="6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2"/>
      <c r="AD49" s="196" t="str">
        <f>'Basic data'!$B$1</f>
        <v>СГТ-421і.e</v>
      </c>
    </row>
    <row r="50" spans="1:30" s="155" customFormat="1" ht="27" hidden="1">
      <c r="A50" s="410" t="s">
        <v>765</v>
      </c>
      <c r="B50" s="548" t="s">
        <v>876</v>
      </c>
      <c r="C50" s="395"/>
      <c r="D50" s="314"/>
      <c r="E50" s="314"/>
      <c r="F50" s="287">
        <f t="shared" si="5"/>
        <v>0</v>
      </c>
      <c r="G50" s="288">
        <f t="shared" si="1"/>
        <v>0</v>
      </c>
      <c r="H50" s="287">
        <f>(M50*Title!BC$19)+(O50*Title!BD$19)+(Q50*Title!BE$19)+(S50*Title!BF$19)+(U50*Title!BG$19)+(W50*Title!BH$19)+(Y50*Title!BI$19)+(AA50*Title!BJ$19)</f>
        <v>0</v>
      </c>
      <c r="I50" s="289"/>
      <c r="J50" s="290"/>
      <c r="K50" s="291"/>
      <c r="L50" s="287">
        <f t="shared" si="6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2"/>
      <c r="AD50" s="196" t="str">
        <f>'Basic data'!$B$1</f>
        <v>СГТ-421і.e</v>
      </c>
    </row>
    <row r="51" spans="1:30" s="155" customFormat="1" ht="27" hidden="1">
      <c r="A51" s="410" t="s">
        <v>766</v>
      </c>
      <c r="B51" s="548" t="s">
        <v>877</v>
      </c>
      <c r="C51" s="395"/>
      <c r="D51" s="314"/>
      <c r="E51" s="314"/>
      <c r="F51" s="287">
        <f t="shared" si="5"/>
        <v>0</v>
      </c>
      <c r="G51" s="288">
        <f t="shared" si="1"/>
        <v>0</v>
      </c>
      <c r="H51" s="287">
        <f>(M51*Title!BC$19)+(O51*Title!BD$19)+(Q51*Title!BE$19)+(S51*Title!BF$19)+(U51*Title!BG$19)+(W51*Title!BH$19)+(Y51*Title!BI$19)+(AA51*Title!BJ$19)</f>
        <v>0</v>
      </c>
      <c r="I51" s="289"/>
      <c r="J51" s="290"/>
      <c r="K51" s="291"/>
      <c r="L51" s="287">
        <f t="shared" si="6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2"/>
      <c r="AD51" s="196" t="str">
        <f>'Basic data'!$B$1</f>
        <v>СГТ-421і.e</v>
      </c>
    </row>
    <row r="52" spans="1:30" s="155" customFormat="1" ht="27" hidden="1">
      <c r="A52" s="410" t="s">
        <v>767</v>
      </c>
      <c r="B52" s="548" t="s">
        <v>878</v>
      </c>
      <c r="C52" s="395"/>
      <c r="D52" s="314"/>
      <c r="E52" s="314"/>
      <c r="F52" s="287">
        <f t="shared" si="5"/>
        <v>0</v>
      </c>
      <c r="G52" s="288">
        <f t="shared" si="1"/>
        <v>0</v>
      </c>
      <c r="H52" s="287">
        <f>(M52*Title!BC$19)+(O52*Title!BD$19)+(Q52*Title!BE$19)+(S52*Title!BF$19)+(U52*Title!BG$19)+(W52*Title!BH$19)+(Y52*Title!BI$19)+(AA52*Title!BJ$19)</f>
        <v>0</v>
      </c>
      <c r="I52" s="289"/>
      <c r="J52" s="290"/>
      <c r="K52" s="291"/>
      <c r="L52" s="287">
        <f t="shared" si="6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2"/>
      <c r="AD52" s="196" t="str">
        <f>'Basic data'!$B$1</f>
        <v>СГТ-421і.e</v>
      </c>
    </row>
    <row r="53" spans="1:30" s="155" customFormat="1" ht="27" hidden="1">
      <c r="A53" s="410" t="s">
        <v>768</v>
      </c>
      <c r="B53" s="548" t="s">
        <v>879</v>
      </c>
      <c r="C53" s="395"/>
      <c r="D53" s="314"/>
      <c r="E53" s="314"/>
      <c r="F53" s="287">
        <f t="shared" si="5"/>
        <v>0</v>
      </c>
      <c r="G53" s="288">
        <f t="shared" si="1"/>
        <v>0</v>
      </c>
      <c r="H53" s="287">
        <f>(M53*Title!BC$19)+(O53*Title!BD$19)+(Q53*Title!BE$19)+(S53*Title!BF$19)+(U53*Title!BG$19)+(W53*Title!BH$19)+(Y53*Title!BI$19)+(AA53*Title!BJ$19)</f>
        <v>0</v>
      </c>
      <c r="I53" s="289"/>
      <c r="J53" s="290"/>
      <c r="K53" s="291"/>
      <c r="L53" s="287">
        <f t="shared" si="6"/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2"/>
      <c r="AD53" s="196" t="str">
        <f>'Basic data'!$B$1</f>
        <v>СГТ-421і.e</v>
      </c>
    </row>
    <row r="54" spans="1:30" s="155" customFormat="1" ht="27" hidden="1">
      <c r="A54" s="410" t="s">
        <v>769</v>
      </c>
      <c r="B54" s="548" t="s">
        <v>880</v>
      </c>
      <c r="C54" s="395"/>
      <c r="D54" s="314"/>
      <c r="E54" s="314"/>
      <c r="F54" s="287">
        <f t="shared" si="5"/>
        <v>0</v>
      </c>
      <c r="G54" s="288">
        <f t="shared" si="1"/>
        <v>0</v>
      </c>
      <c r="H54" s="287">
        <f>(M54*Title!BC$19)+(O54*Title!BD$19)+(Q54*Title!BE$19)+(S54*Title!BF$19)+(U54*Title!BG$19)+(W54*Title!BH$19)+(Y54*Title!BI$19)+(AA54*Title!BJ$19)</f>
        <v>0</v>
      </c>
      <c r="I54" s="289"/>
      <c r="J54" s="290"/>
      <c r="K54" s="291"/>
      <c r="L54" s="287">
        <f t="shared" si="6"/>
        <v>0</v>
      </c>
      <c r="M54" s="289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312"/>
      <c r="AD54" s="196" t="str">
        <f>'Basic data'!$B$1</f>
        <v>СГТ-421і.e</v>
      </c>
    </row>
    <row r="55" spans="1:30" s="155" customFormat="1" ht="27" hidden="1">
      <c r="A55" s="410" t="s">
        <v>770</v>
      </c>
      <c r="B55" s="548" t="s">
        <v>881</v>
      </c>
      <c r="C55" s="395"/>
      <c r="D55" s="314"/>
      <c r="E55" s="314"/>
      <c r="F55" s="287">
        <f t="shared" si="5"/>
        <v>0</v>
      </c>
      <c r="G55" s="288">
        <f t="shared" si="1"/>
        <v>0</v>
      </c>
      <c r="H55" s="287">
        <f>(M55*Title!BC$19)+(O55*Title!BD$19)+(Q55*Title!BE$19)+(S55*Title!BF$19)+(U55*Title!BG$19)+(W55*Title!BH$19)+(Y55*Title!BI$19)+(AA55*Title!BJ$19)</f>
        <v>0</v>
      </c>
      <c r="I55" s="289"/>
      <c r="J55" s="290"/>
      <c r="K55" s="291"/>
      <c r="L55" s="287">
        <f t="shared" si="6"/>
        <v>0</v>
      </c>
      <c r="M55" s="289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312"/>
      <c r="AD55" s="196" t="str">
        <f>'Basic data'!$B$1</f>
        <v>СГТ-421і.e</v>
      </c>
    </row>
    <row r="56" spans="1:30" s="155" customFormat="1" ht="27" hidden="1">
      <c r="A56" s="410" t="s">
        <v>771</v>
      </c>
      <c r="B56" s="548" t="s">
        <v>882</v>
      </c>
      <c r="C56" s="395"/>
      <c r="D56" s="314"/>
      <c r="E56" s="314"/>
      <c r="F56" s="287">
        <f t="shared" si="5"/>
        <v>0</v>
      </c>
      <c r="G56" s="288">
        <f t="shared" si="1"/>
        <v>0</v>
      </c>
      <c r="H56" s="287">
        <f>(M56*Title!BC$19)+(O56*Title!BD$19)+(Q56*Title!BE$19)+(S56*Title!BF$19)+(U56*Title!BG$19)+(W56*Title!BH$19)+(Y56*Title!BI$19)+(AA56*Title!BJ$19)</f>
        <v>0</v>
      </c>
      <c r="I56" s="289"/>
      <c r="J56" s="290"/>
      <c r="K56" s="291"/>
      <c r="L56" s="287">
        <f t="shared" si="6"/>
        <v>0</v>
      </c>
      <c r="M56" s="289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312"/>
      <c r="AD56" s="196" t="str">
        <f>'Basic data'!$B$1</f>
        <v>СГТ-421і.e</v>
      </c>
    </row>
    <row r="57" spans="1:30" ht="27.75" hidden="1">
      <c r="A57" s="410" t="s">
        <v>772</v>
      </c>
      <c r="B57" s="548" t="s">
        <v>883</v>
      </c>
      <c r="C57" s="395"/>
      <c r="D57" s="314"/>
      <c r="E57" s="314"/>
      <c r="F57" s="287">
        <f aca="true" t="shared" si="7" ref="F57:F120">N57+P57+R57+T57+V57+X57+Z57+AB57</f>
        <v>0</v>
      </c>
      <c r="G57" s="288">
        <f aca="true" t="shared" si="8" ref="G57:G120">F57*30</f>
        <v>0</v>
      </c>
      <c r="H57" s="287">
        <f>(M57*Title!BC$19)+(O57*Title!BD$19)+(Q57*Title!BE$19)+(S57*Title!BF$19)+(U57*Title!BG$19)+(W57*Title!BH$19)+(Y57*Title!BI$19)+(AA57*Title!BJ$19)</f>
        <v>0</v>
      </c>
      <c r="I57" s="289"/>
      <c r="J57" s="290"/>
      <c r="K57" s="291"/>
      <c r="L57" s="287">
        <f aca="true" t="shared" si="9" ref="L57:L120">IF(H57=I57+J57+K57,G57-H57,"!ОШИБКА!")</f>
        <v>0</v>
      </c>
      <c r="M57" s="289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312"/>
      <c r="AD57" s="196" t="str">
        <f>'Basic data'!$B$1</f>
        <v>СГТ-421і.e</v>
      </c>
    </row>
    <row r="58" spans="1:30" ht="27.75" hidden="1">
      <c r="A58" s="410" t="s">
        <v>773</v>
      </c>
      <c r="B58" s="548" t="s">
        <v>884</v>
      </c>
      <c r="C58" s="395"/>
      <c r="D58" s="314"/>
      <c r="E58" s="314"/>
      <c r="F58" s="287">
        <f t="shared" si="7"/>
        <v>0</v>
      </c>
      <c r="G58" s="288">
        <f t="shared" si="8"/>
        <v>0</v>
      </c>
      <c r="H58" s="287">
        <f>(M58*Title!BC$19)+(O58*Title!BD$19)+(Q58*Title!BE$19)+(S58*Title!BF$19)+(U58*Title!BG$19)+(W58*Title!BH$19)+(Y58*Title!BI$19)+(AA58*Title!BJ$19)</f>
        <v>0</v>
      </c>
      <c r="I58" s="289"/>
      <c r="J58" s="290"/>
      <c r="K58" s="291"/>
      <c r="L58" s="287">
        <f t="shared" si="9"/>
        <v>0</v>
      </c>
      <c r="M58" s="289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312"/>
      <c r="AD58" s="196" t="str">
        <f>'Basic data'!$B$1</f>
        <v>СГТ-421і.e</v>
      </c>
    </row>
    <row r="59" spans="1:30" ht="27.75" hidden="1">
      <c r="A59" s="410" t="s">
        <v>774</v>
      </c>
      <c r="B59" s="548" t="s">
        <v>885</v>
      </c>
      <c r="C59" s="395"/>
      <c r="D59" s="314"/>
      <c r="E59" s="314"/>
      <c r="F59" s="287">
        <f t="shared" si="7"/>
        <v>0</v>
      </c>
      <c r="G59" s="288">
        <f t="shared" si="8"/>
        <v>0</v>
      </c>
      <c r="H59" s="287">
        <f>(M59*Title!BC$19)+(O59*Title!BD$19)+(Q59*Title!BE$19)+(S59*Title!BF$19)+(U59*Title!BG$19)+(W59*Title!BH$19)+(Y59*Title!BI$19)+(AA59*Title!BJ$19)</f>
        <v>0</v>
      </c>
      <c r="I59" s="289"/>
      <c r="J59" s="290"/>
      <c r="K59" s="291"/>
      <c r="L59" s="287">
        <f t="shared" si="9"/>
        <v>0</v>
      </c>
      <c r="M59" s="289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312"/>
      <c r="AD59" s="196" t="str">
        <f>'Basic data'!$B$1</f>
        <v>СГТ-421і.e</v>
      </c>
    </row>
    <row r="60" spans="1:30" ht="27.75" hidden="1">
      <c r="A60" s="410" t="s">
        <v>775</v>
      </c>
      <c r="B60" s="548" t="s">
        <v>886</v>
      </c>
      <c r="C60" s="395"/>
      <c r="D60" s="314"/>
      <c r="E60" s="314"/>
      <c r="F60" s="287">
        <f t="shared" si="7"/>
        <v>0</v>
      </c>
      <c r="G60" s="288">
        <f t="shared" si="8"/>
        <v>0</v>
      </c>
      <c r="H60" s="287">
        <f>(M60*Title!BC$19)+(O60*Title!BD$19)+(Q60*Title!BE$19)+(S60*Title!BF$19)+(U60*Title!BG$19)+(W60*Title!BH$19)+(Y60*Title!BI$19)+(AA60*Title!BJ$19)</f>
        <v>0</v>
      </c>
      <c r="I60" s="289"/>
      <c r="J60" s="290"/>
      <c r="K60" s="291"/>
      <c r="L60" s="287">
        <f t="shared" si="9"/>
        <v>0</v>
      </c>
      <c r="M60" s="289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312"/>
      <c r="AD60" s="196" t="str">
        <f>'Basic data'!$B$1</f>
        <v>СГТ-421і.e</v>
      </c>
    </row>
    <row r="61" spans="1:30" ht="27.75" hidden="1">
      <c r="A61" s="410" t="s">
        <v>776</v>
      </c>
      <c r="B61" s="548" t="s">
        <v>887</v>
      </c>
      <c r="C61" s="395"/>
      <c r="D61" s="314"/>
      <c r="E61" s="314"/>
      <c r="F61" s="287">
        <f t="shared" si="7"/>
        <v>0</v>
      </c>
      <c r="G61" s="288">
        <f t="shared" si="8"/>
        <v>0</v>
      </c>
      <c r="H61" s="287">
        <f>(M61*Title!BC$19)+(O61*Title!BD$19)+(Q61*Title!BE$19)+(S61*Title!BF$19)+(U61*Title!BG$19)+(W61*Title!BH$19)+(Y61*Title!BI$19)+(AA61*Title!BJ$19)</f>
        <v>0</v>
      </c>
      <c r="I61" s="289"/>
      <c r="J61" s="290"/>
      <c r="K61" s="291"/>
      <c r="L61" s="287">
        <f t="shared" si="9"/>
        <v>0</v>
      </c>
      <c r="M61" s="289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312"/>
      <c r="AD61" s="196" t="str">
        <f>'Basic data'!$B$1</f>
        <v>СГТ-421і.e</v>
      </c>
    </row>
    <row r="62" spans="1:30" ht="27.75" hidden="1">
      <c r="A62" s="410" t="s">
        <v>777</v>
      </c>
      <c r="B62" s="548" t="s">
        <v>888</v>
      </c>
      <c r="C62" s="395"/>
      <c r="D62" s="314"/>
      <c r="E62" s="314"/>
      <c r="F62" s="287">
        <f t="shared" si="7"/>
        <v>0</v>
      </c>
      <c r="G62" s="288">
        <f t="shared" si="8"/>
        <v>0</v>
      </c>
      <c r="H62" s="287">
        <f>(M62*Title!BC$19)+(O62*Title!BD$19)+(Q62*Title!BE$19)+(S62*Title!BF$19)+(U62*Title!BG$19)+(W62*Title!BH$19)+(Y62*Title!BI$19)+(AA62*Title!BJ$19)</f>
        <v>0</v>
      </c>
      <c r="I62" s="289"/>
      <c r="J62" s="290"/>
      <c r="K62" s="291"/>
      <c r="L62" s="287">
        <f t="shared" si="9"/>
        <v>0</v>
      </c>
      <c r="M62" s="289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312"/>
      <c r="AD62" s="196" t="str">
        <f>'Basic data'!$B$1</f>
        <v>СГТ-421і.e</v>
      </c>
    </row>
    <row r="63" spans="1:30" ht="27.75" hidden="1">
      <c r="A63" s="410" t="s">
        <v>778</v>
      </c>
      <c r="B63" s="548" t="s">
        <v>889</v>
      </c>
      <c r="C63" s="395"/>
      <c r="D63" s="314"/>
      <c r="E63" s="314"/>
      <c r="F63" s="287">
        <f t="shared" si="7"/>
        <v>0</v>
      </c>
      <c r="G63" s="288">
        <f t="shared" si="8"/>
        <v>0</v>
      </c>
      <c r="H63" s="287">
        <f>(M63*Title!BC$19)+(O63*Title!BD$19)+(Q63*Title!BE$19)+(S63*Title!BF$19)+(U63*Title!BG$19)+(W63*Title!BH$19)+(Y63*Title!BI$19)+(AA63*Title!BJ$19)</f>
        <v>0</v>
      </c>
      <c r="I63" s="289"/>
      <c r="J63" s="290"/>
      <c r="K63" s="291"/>
      <c r="L63" s="287">
        <f t="shared" si="9"/>
        <v>0</v>
      </c>
      <c r="M63" s="289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312"/>
      <c r="AD63" s="196" t="str">
        <f>'Basic data'!$B$1</f>
        <v>СГТ-421і.e</v>
      </c>
    </row>
    <row r="64" spans="1:30" ht="27.75" hidden="1">
      <c r="A64" s="410" t="s">
        <v>779</v>
      </c>
      <c r="B64" s="548" t="s">
        <v>890</v>
      </c>
      <c r="C64" s="395"/>
      <c r="D64" s="314"/>
      <c r="E64" s="314"/>
      <c r="F64" s="287">
        <f t="shared" si="7"/>
        <v>0</v>
      </c>
      <c r="G64" s="288">
        <f t="shared" si="8"/>
        <v>0</v>
      </c>
      <c r="H64" s="287">
        <f>(M64*Title!BC$19)+(O64*Title!BD$19)+(Q64*Title!BE$19)+(S64*Title!BF$19)+(U64*Title!BG$19)+(W64*Title!BH$19)+(Y64*Title!BI$19)+(AA64*Title!BJ$19)</f>
        <v>0</v>
      </c>
      <c r="I64" s="289"/>
      <c r="J64" s="290"/>
      <c r="K64" s="291"/>
      <c r="L64" s="287">
        <f t="shared" si="9"/>
        <v>0</v>
      </c>
      <c r="M64" s="289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312"/>
      <c r="AD64" s="196" t="str">
        <f>'Basic data'!$B$1</f>
        <v>СГТ-421і.e</v>
      </c>
    </row>
    <row r="65" spans="1:30" ht="27.75" hidden="1">
      <c r="A65" s="410" t="s">
        <v>780</v>
      </c>
      <c r="B65" s="548" t="s">
        <v>891</v>
      </c>
      <c r="C65" s="395"/>
      <c r="D65" s="314"/>
      <c r="E65" s="314"/>
      <c r="F65" s="287">
        <f t="shared" si="7"/>
        <v>0</v>
      </c>
      <c r="G65" s="288">
        <f t="shared" si="8"/>
        <v>0</v>
      </c>
      <c r="H65" s="287">
        <f>(M65*Title!BC$19)+(O65*Title!BD$19)+(Q65*Title!BE$19)+(S65*Title!BF$19)+(U65*Title!BG$19)+(W65*Title!BH$19)+(Y65*Title!BI$19)+(AA65*Title!BJ$19)</f>
        <v>0</v>
      </c>
      <c r="I65" s="289"/>
      <c r="J65" s="290"/>
      <c r="K65" s="291"/>
      <c r="L65" s="287">
        <f t="shared" si="9"/>
        <v>0</v>
      </c>
      <c r="M65" s="289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312"/>
      <c r="AD65" s="196" t="str">
        <f>'Basic data'!$B$1</f>
        <v>СГТ-421і.e</v>
      </c>
    </row>
    <row r="66" spans="1:30" ht="27.75" hidden="1">
      <c r="A66" s="410" t="s">
        <v>781</v>
      </c>
      <c r="B66" s="548" t="s">
        <v>892</v>
      </c>
      <c r="C66" s="395"/>
      <c r="D66" s="314"/>
      <c r="E66" s="314"/>
      <c r="F66" s="287">
        <f t="shared" si="7"/>
        <v>0</v>
      </c>
      <c r="G66" s="288">
        <f t="shared" si="8"/>
        <v>0</v>
      </c>
      <c r="H66" s="287">
        <f>(M66*Title!BC$19)+(O66*Title!BD$19)+(Q66*Title!BE$19)+(S66*Title!BF$19)+(U66*Title!BG$19)+(W66*Title!BH$19)+(Y66*Title!BI$19)+(AA66*Title!BJ$19)</f>
        <v>0</v>
      </c>
      <c r="I66" s="289"/>
      <c r="J66" s="290"/>
      <c r="K66" s="291"/>
      <c r="L66" s="287">
        <f t="shared" si="9"/>
        <v>0</v>
      </c>
      <c r="M66" s="289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312"/>
      <c r="AD66" s="196" t="str">
        <f>'Basic data'!$B$1</f>
        <v>СГТ-421і.e</v>
      </c>
    </row>
    <row r="67" spans="1:30" ht="27.75" hidden="1">
      <c r="A67" s="410" t="s">
        <v>782</v>
      </c>
      <c r="B67" s="548" t="s">
        <v>893</v>
      </c>
      <c r="C67" s="395"/>
      <c r="D67" s="314"/>
      <c r="E67" s="314"/>
      <c r="F67" s="287">
        <f t="shared" si="7"/>
        <v>0</v>
      </c>
      <c r="G67" s="288">
        <f t="shared" si="8"/>
        <v>0</v>
      </c>
      <c r="H67" s="287">
        <f>(M67*Title!BC$19)+(O67*Title!BD$19)+(Q67*Title!BE$19)+(S67*Title!BF$19)+(U67*Title!BG$19)+(W67*Title!BH$19)+(Y67*Title!BI$19)+(AA67*Title!BJ$19)</f>
        <v>0</v>
      </c>
      <c r="I67" s="289"/>
      <c r="J67" s="290"/>
      <c r="K67" s="291"/>
      <c r="L67" s="287">
        <f t="shared" si="9"/>
        <v>0</v>
      </c>
      <c r="M67" s="289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312"/>
      <c r="AD67" s="196" t="str">
        <f>'Basic data'!$B$1</f>
        <v>СГТ-421і.e</v>
      </c>
    </row>
    <row r="68" spans="1:30" ht="27.75" hidden="1">
      <c r="A68" s="410" t="s">
        <v>783</v>
      </c>
      <c r="B68" s="548" t="s">
        <v>894</v>
      </c>
      <c r="C68" s="395"/>
      <c r="D68" s="314"/>
      <c r="E68" s="314"/>
      <c r="F68" s="287">
        <f t="shared" si="7"/>
        <v>0</v>
      </c>
      <c r="G68" s="288">
        <f t="shared" si="8"/>
        <v>0</v>
      </c>
      <c r="H68" s="287">
        <f>(M68*Title!BC$19)+(O68*Title!BD$19)+(Q68*Title!BE$19)+(S68*Title!BF$19)+(U68*Title!BG$19)+(W68*Title!BH$19)+(Y68*Title!BI$19)+(AA68*Title!BJ$19)</f>
        <v>0</v>
      </c>
      <c r="I68" s="289"/>
      <c r="J68" s="290"/>
      <c r="K68" s="291"/>
      <c r="L68" s="287">
        <f t="shared" si="9"/>
        <v>0</v>
      </c>
      <c r="M68" s="289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312"/>
      <c r="AD68" s="196" t="str">
        <f>'Basic data'!$B$1</f>
        <v>СГТ-421і.e</v>
      </c>
    </row>
    <row r="69" spans="1:30" ht="27.75" hidden="1">
      <c r="A69" s="410" t="s">
        <v>784</v>
      </c>
      <c r="B69" s="548" t="s">
        <v>895</v>
      </c>
      <c r="C69" s="395"/>
      <c r="D69" s="314"/>
      <c r="E69" s="314"/>
      <c r="F69" s="287">
        <f t="shared" si="7"/>
        <v>0</v>
      </c>
      <c r="G69" s="288">
        <f t="shared" si="8"/>
        <v>0</v>
      </c>
      <c r="H69" s="287">
        <f>(M69*Title!BC$19)+(O69*Title!BD$19)+(Q69*Title!BE$19)+(S69*Title!BF$19)+(U69*Title!BG$19)+(W69*Title!BH$19)+(Y69*Title!BI$19)+(AA69*Title!BJ$19)</f>
        <v>0</v>
      </c>
      <c r="I69" s="289"/>
      <c r="J69" s="290"/>
      <c r="K69" s="291"/>
      <c r="L69" s="287">
        <f t="shared" si="9"/>
        <v>0</v>
      </c>
      <c r="M69" s="289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312"/>
      <c r="AD69" s="196" t="str">
        <f>'Basic data'!$B$1</f>
        <v>СГТ-421і.e</v>
      </c>
    </row>
    <row r="70" spans="1:30" ht="27.75" hidden="1">
      <c r="A70" s="410" t="s">
        <v>785</v>
      </c>
      <c r="B70" s="548" t="s">
        <v>896</v>
      </c>
      <c r="C70" s="395"/>
      <c r="D70" s="314"/>
      <c r="E70" s="314"/>
      <c r="F70" s="287">
        <f t="shared" si="7"/>
        <v>0</v>
      </c>
      <c r="G70" s="288">
        <f t="shared" si="8"/>
        <v>0</v>
      </c>
      <c r="H70" s="287">
        <f>(M70*Title!BC$19)+(O70*Title!BD$19)+(Q70*Title!BE$19)+(S70*Title!BF$19)+(U70*Title!BG$19)+(W70*Title!BH$19)+(Y70*Title!BI$19)+(AA70*Title!BJ$19)</f>
        <v>0</v>
      </c>
      <c r="I70" s="289"/>
      <c r="J70" s="290"/>
      <c r="K70" s="291"/>
      <c r="L70" s="287">
        <f t="shared" si="9"/>
        <v>0</v>
      </c>
      <c r="M70" s="289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312"/>
      <c r="AD70" s="196" t="str">
        <f>'Basic data'!$B$1</f>
        <v>СГТ-421і.e</v>
      </c>
    </row>
    <row r="71" spans="1:30" ht="27.75" hidden="1">
      <c r="A71" s="410" t="s">
        <v>786</v>
      </c>
      <c r="B71" s="548" t="s">
        <v>897</v>
      </c>
      <c r="C71" s="395"/>
      <c r="D71" s="314"/>
      <c r="E71" s="314"/>
      <c r="F71" s="287">
        <f t="shared" si="7"/>
        <v>0</v>
      </c>
      <c r="G71" s="288">
        <f t="shared" si="8"/>
        <v>0</v>
      </c>
      <c r="H71" s="287">
        <f>(M71*Title!BC$19)+(O71*Title!BD$19)+(Q71*Title!BE$19)+(S71*Title!BF$19)+(U71*Title!BG$19)+(W71*Title!BH$19)+(Y71*Title!BI$19)+(AA71*Title!BJ$19)</f>
        <v>0</v>
      </c>
      <c r="I71" s="289"/>
      <c r="J71" s="290"/>
      <c r="K71" s="291"/>
      <c r="L71" s="287">
        <f t="shared" si="9"/>
        <v>0</v>
      </c>
      <c r="M71" s="289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312"/>
      <c r="AD71" s="196" t="str">
        <f>'Basic data'!$B$1</f>
        <v>СГТ-421і.e</v>
      </c>
    </row>
    <row r="72" spans="1:30" ht="27.75" hidden="1">
      <c r="A72" s="410" t="s">
        <v>787</v>
      </c>
      <c r="B72" s="548" t="s">
        <v>898</v>
      </c>
      <c r="C72" s="395"/>
      <c r="D72" s="314"/>
      <c r="E72" s="314"/>
      <c r="F72" s="287">
        <f t="shared" si="7"/>
        <v>0</v>
      </c>
      <c r="G72" s="288">
        <f t="shared" si="8"/>
        <v>0</v>
      </c>
      <c r="H72" s="287">
        <f>(M72*Title!BC$19)+(O72*Title!BD$19)+(Q72*Title!BE$19)+(S72*Title!BF$19)+(U72*Title!BG$19)+(W72*Title!BH$19)+(Y72*Title!BI$19)+(AA72*Title!BJ$19)</f>
        <v>0</v>
      </c>
      <c r="I72" s="289"/>
      <c r="J72" s="290"/>
      <c r="K72" s="291"/>
      <c r="L72" s="287">
        <f t="shared" si="9"/>
        <v>0</v>
      </c>
      <c r="M72" s="289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312"/>
      <c r="AD72" s="196" t="str">
        <f>'Basic data'!$B$1</f>
        <v>СГТ-421і.e</v>
      </c>
    </row>
    <row r="73" spans="1:30" ht="27.75" hidden="1">
      <c r="A73" s="410" t="s">
        <v>788</v>
      </c>
      <c r="B73" s="548" t="s">
        <v>899</v>
      </c>
      <c r="C73" s="395"/>
      <c r="D73" s="314"/>
      <c r="E73" s="314"/>
      <c r="F73" s="287">
        <f t="shared" si="7"/>
        <v>0</v>
      </c>
      <c r="G73" s="288">
        <f t="shared" si="8"/>
        <v>0</v>
      </c>
      <c r="H73" s="287">
        <f>(M73*Title!BC$19)+(O73*Title!BD$19)+(Q73*Title!BE$19)+(S73*Title!BF$19)+(U73*Title!BG$19)+(W73*Title!BH$19)+(Y73*Title!BI$19)+(AA73*Title!BJ$19)</f>
        <v>0</v>
      </c>
      <c r="I73" s="289"/>
      <c r="J73" s="290"/>
      <c r="K73" s="291"/>
      <c r="L73" s="287">
        <f t="shared" si="9"/>
        <v>0</v>
      </c>
      <c r="M73" s="289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312"/>
      <c r="AD73" s="196" t="str">
        <f>'Basic data'!$B$1</f>
        <v>СГТ-421і.e</v>
      </c>
    </row>
    <row r="74" spans="1:30" ht="27.75" hidden="1">
      <c r="A74" s="410" t="s">
        <v>789</v>
      </c>
      <c r="B74" s="548" t="s">
        <v>900</v>
      </c>
      <c r="C74" s="395"/>
      <c r="D74" s="314"/>
      <c r="E74" s="314"/>
      <c r="F74" s="287">
        <f t="shared" si="7"/>
        <v>0</v>
      </c>
      <c r="G74" s="288">
        <f t="shared" si="8"/>
        <v>0</v>
      </c>
      <c r="H74" s="287">
        <f>(M74*Title!BC$19)+(O74*Title!BD$19)+(Q74*Title!BE$19)+(S74*Title!BF$19)+(U74*Title!BG$19)+(W74*Title!BH$19)+(Y74*Title!BI$19)+(AA74*Title!BJ$19)</f>
        <v>0</v>
      </c>
      <c r="I74" s="289"/>
      <c r="J74" s="290"/>
      <c r="K74" s="291"/>
      <c r="L74" s="287">
        <f t="shared" si="9"/>
        <v>0</v>
      </c>
      <c r="M74" s="289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312"/>
      <c r="AD74" s="196" t="str">
        <f>'Basic data'!$B$1</f>
        <v>СГТ-421і.e</v>
      </c>
    </row>
    <row r="75" spans="1:30" ht="27.75" hidden="1">
      <c r="A75" s="410" t="s">
        <v>790</v>
      </c>
      <c r="B75" s="548" t="s">
        <v>901</v>
      </c>
      <c r="C75" s="395"/>
      <c r="D75" s="314"/>
      <c r="E75" s="314"/>
      <c r="F75" s="287">
        <f t="shared" si="7"/>
        <v>0</v>
      </c>
      <c r="G75" s="288">
        <f t="shared" si="8"/>
        <v>0</v>
      </c>
      <c r="H75" s="287">
        <f>(M75*Title!BC$19)+(O75*Title!BD$19)+(Q75*Title!BE$19)+(S75*Title!BF$19)+(U75*Title!BG$19)+(W75*Title!BH$19)+(Y75*Title!BI$19)+(AA75*Title!BJ$19)</f>
        <v>0</v>
      </c>
      <c r="I75" s="289"/>
      <c r="J75" s="290"/>
      <c r="K75" s="291"/>
      <c r="L75" s="287">
        <f t="shared" si="9"/>
        <v>0</v>
      </c>
      <c r="M75" s="289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312"/>
      <c r="AD75" s="196" t="str">
        <f>'Basic data'!$B$1</f>
        <v>СГТ-421і.e</v>
      </c>
    </row>
    <row r="76" spans="1:30" ht="27.75" hidden="1">
      <c r="A76" s="410" t="s">
        <v>791</v>
      </c>
      <c r="B76" s="548" t="s">
        <v>902</v>
      </c>
      <c r="C76" s="395"/>
      <c r="D76" s="314"/>
      <c r="E76" s="314"/>
      <c r="F76" s="287">
        <f t="shared" si="7"/>
        <v>0</v>
      </c>
      <c r="G76" s="288">
        <f t="shared" si="8"/>
        <v>0</v>
      </c>
      <c r="H76" s="287">
        <f>(M76*Title!BC$19)+(O76*Title!BD$19)+(Q76*Title!BE$19)+(S76*Title!BF$19)+(U76*Title!BG$19)+(W76*Title!BH$19)+(Y76*Title!BI$19)+(AA76*Title!BJ$19)</f>
        <v>0</v>
      </c>
      <c r="I76" s="289"/>
      <c r="J76" s="290"/>
      <c r="K76" s="291"/>
      <c r="L76" s="287">
        <f t="shared" si="9"/>
        <v>0</v>
      </c>
      <c r="M76" s="289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312"/>
      <c r="AD76" s="196" t="str">
        <f>'Basic data'!$B$1</f>
        <v>СГТ-421і.e</v>
      </c>
    </row>
    <row r="77" spans="1:30" ht="27.75" hidden="1">
      <c r="A77" s="410" t="s">
        <v>792</v>
      </c>
      <c r="B77" s="548" t="s">
        <v>903</v>
      </c>
      <c r="C77" s="395"/>
      <c r="D77" s="314"/>
      <c r="E77" s="314"/>
      <c r="F77" s="287">
        <f t="shared" si="7"/>
        <v>0</v>
      </c>
      <c r="G77" s="288">
        <f t="shared" si="8"/>
        <v>0</v>
      </c>
      <c r="H77" s="287">
        <f>(M77*Title!BC$19)+(O77*Title!BD$19)+(Q77*Title!BE$19)+(S77*Title!BF$19)+(U77*Title!BG$19)+(W77*Title!BH$19)+(Y77*Title!BI$19)+(AA77*Title!BJ$19)</f>
        <v>0</v>
      </c>
      <c r="I77" s="289"/>
      <c r="J77" s="290"/>
      <c r="K77" s="291"/>
      <c r="L77" s="287">
        <f t="shared" si="9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'Basic data'!$B$1</f>
        <v>СГТ-421і.e</v>
      </c>
    </row>
    <row r="78" spans="1:30" ht="27.75" hidden="1">
      <c r="A78" s="410" t="s">
        <v>793</v>
      </c>
      <c r="B78" s="548" t="s">
        <v>904</v>
      </c>
      <c r="C78" s="395"/>
      <c r="D78" s="314"/>
      <c r="E78" s="314"/>
      <c r="F78" s="287">
        <f t="shared" si="7"/>
        <v>0</v>
      </c>
      <c r="G78" s="288">
        <f t="shared" si="8"/>
        <v>0</v>
      </c>
      <c r="H78" s="287">
        <f>(M78*Title!BC$19)+(O78*Title!BD$19)+(Q78*Title!BE$19)+(S78*Title!BF$19)+(U78*Title!BG$19)+(W78*Title!BH$19)+(Y78*Title!BI$19)+(AA78*Title!BJ$19)</f>
        <v>0</v>
      </c>
      <c r="I78" s="289"/>
      <c r="J78" s="290"/>
      <c r="K78" s="291"/>
      <c r="L78" s="287">
        <f t="shared" si="9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'Basic data'!$B$1</f>
        <v>СГТ-421і.e</v>
      </c>
    </row>
    <row r="79" spans="1:30" ht="27.75" hidden="1">
      <c r="A79" s="410" t="s">
        <v>794</v>
      </c>
      <c r="B79" s="548" t="s">
        <v>905</v>
      </c>
      <c r="C79" s="395"/>
      <c r="D79" s="314"/>
      <c r="E79" s="314"/>
      <c r="F79" s="287">
        <f t="shared" si="7"/>
        <v>0</v>
      </c>
      <c r="G79" s="288">
        <f t="shared" si="8"/>
        <v>0</v>
      </c>
      <c r="H79" s="287">
        <f>(M79*Title!BC$19)+(O79*Title!BD$19)+(Q79*Title!BE$19)+(S79*Title!BF$19)+(U79*Title!BG$19)+(W79*Title!BH$19)+(Y79*Title!BI$19)+(AA79*Title!BJ$19)</f>
        <v>0</v>
      </c>
      <c r="I79" s="289"/>
      <c r="J79" s="290"/>
      <c r="K79" s="291"/>
      <c r="L79" s="287">
        <f t="shared" si="9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'Basic data'!$B$1</f>
        <v>СГТ-421і.e</v>
      </c>
    </row>
    <row r="80" spans="1:30" ht="27.75" hidden="1">
      <c r="A80" s="410" t="s">
        <v>795</v>
      </c>
      <c r="B80" s="548" t="s">
        <v>906</v>
      </c>
      <c r="C80" s="395"/>
      <c r="D80" s="314"/>
      <c r="E80" s="314"/>
      <c r="F80" s="287">
        <f t="shared" si="7"/>
        <v>0</v>
      </c>
      <c r="G80" s="288">
        <f t="shared" si="8"/>
        <v>0</v>
      </c>
      <c r="H80" s="287">
        <f>(M80*Title!BC$19)+(O80*Title!BD$19)+(Q80*Title!BE$19)+(S80*Title!BF$19)+(U80*Title!BG$19)+(W80*Title!BH$19)+(Y80*Title!BI$19)+(AA80*Title!BJ$19)</f>
        <v>0</v>
      </c>
      <c r="I80" s="289"/>
      <c r="J80" s="290"/>
      <c r="K80" s="291"/>
      <c r="L80" s="287">
        <f t="shared" si="9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'Basic data'!$B$1</f>
        <v>СГТ-421і.e</v>
      </c>
    </row>
    <row r="81" spans="1:30" ht="27.75" hidden="1">
      <c r="A81" s="410" t="s">
        <v>796</v>
      </c>
      <c r="B81" s="548" t="s">
        <v>907</v>
      </c>
      <c r="C81" s="395"/>
      <c r="D81" s="314"/>
      <c r="E81" s="314"/>
      <c r="F81" s="287">
        <f t="shared" si="7"/>
        <v>0</v>
      </c>
      <c r="G81" s="288">
        <f t="shared" si="8"/>
        <v>0</v>
      </c>
      <c r="H81" s="287">
        <f>(M81*Title!BC$19)+(O81*Title!BD$19)+(Q81*Title!BE$19)+(S81*Title!BF$19)+(U81*Title!BG$19)+(W81*Title!BH$19)+(Y81*Title!BI$19)+(AA81*Title!BJ$19)</f>
        <v>0</v>
      </c>
      <c r="I81" s="289"/>
      <c r="J81" s="290"/>
      <c r="K81" s="291"/>
      <c r="L81" s="287">
        <f t="shared" si="9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'Basic data'!$B$1</f>
        <v>СГТ-421і.e</v>
      </c>
    </row>
    <row r="82" spans="1:30" ht="27.75" hidden="1">
      <c r="A82" s="410" t="s">
        <v>797</v>
      </c>
      <c r="B82" s="548" t="s">
        <v>908</v>
      </c>
      <c r="C82" s="395"/>
      <c r="D82" s="314"/>
      <c r="E82" s="314"/>
      <c r="F82" s="287">
        <f t="shared" si="7"/>
        <v>0</v>
      </c>
      <c r="G82" s="288">
        <f t="shared" si="8"/>
        <v>0</v>
      </c>
      <c r="H82" s="287">
        <f>(M82*Title!BC$19)+(O82*Title!BD$19)+(Q82*Title!BE$19)+(S82*Title!BF$19)+(U82*Title!BG$19)+(W82*Title!BH$19)+(Y82*Title!BI$19)+(AA82*Title!BJ$19)</f>
        <v>0</v>
      </c>
      <c r="I82" s="289"/>
      <c r="J82" s="290"/>
      <c r="K82" s="291"/>
      <c r="L82" s="287">
        <f t="shared" si="9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'Basic data'!$B$1</f>
        <v>СГТ-421і.e</v>
      </c>
    </row>
    <row r="83" spans="1:30" ht="27.75" hidden="1">
      <c r="A83" s="410" t="s">
        <v>798</v>
      </c>
      <c r="B83" s="548" t="s">
        <v>909</v>
      </c>
      <c r="C83" s="395"/>
      <c r="D83" s="314"/>
      <c r="E83" s="314"/>
      <c r="F83" s="287">
        <f t="shared" si="7"/>
        <v>0</v>
      </c>
      <c r="G83" s="288">
        <f t="shared" si="8"/>
        <v>0</v>
      </c>
      <c r="H83" s="287">
        <f>(M83*Title!BC$19)+(O83*Title!BD$19)+(Q83*Title!BE$19)+(S83*Title!BF$19)+(U83*Title!BG$19)+(W83*Title!BH$19)+(Y83*Title!BI$19)+(AA83*Title!BJ$19)</f>
        <v>0</v>
      </c>
      <c r="I83" s="289"/>
      <c r="J83" s="290"/>
      <c r="K83" s="291"/>
      <c r="L83" s="287">
        <f t="shared" si="9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'Basic data'!$B$1</f>
        <v>СГТ-421і.e</v>
      </c>
    </row>
    <row r="84" spans="1:30" ht="27.75" hidden="1">
      <c r="A84" s="410" t="s">
        <v>799</v>
      </c>
      <c r="B84" s="548" t="s">
        <v>910</v>
      </c>
      <c r="C84" s="395"/>
      <c r="D84" s="314"/>
      <c r="E84" s="314"/>
      <c r="F84" s="287">
        <f t="shared" si="7"/>
        <v>0</v>
      </c>
      <c r="G84" s="288">
        <f t="shared" si="8"/>
        <v>0</v>
      </c>
      <c r="H84" s="287">
        <f>(M84*Title!BC$19)+(O84*Title!BD$19)+(Q84*Title!BE$19)+(S84*Title!BF$19)+(U84*Title!BG$19)+(W84*Title!BH$19)+(Y84*Title!BI$19)+(AA84*Title!BJ$19)</f>
        <v>0</v>
      </c>
      <c r="I84" s="289"/>
      <c r="J84" s="290"/>
      <c r="K84" s="291"/>
      <c r="L84" s="287">
        <f t="shared" si="9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'Basic data'!$B$1</f>
        <v>СГТ-421і.e</v>
      </c>
    </row>
    <row r="85" spans="1:30" ht="27.75" hidden="1">
      <c r="A85" s="410" t="s">
        <v>800</v>
      </c>
      <c r="B85" s="548" t="s">
        <v>911</v>
      </c>
      <c r="C85" s="395"/>
      <c r="D85" s="314"/>
      <c r="E85" s="314"/>
      <c r="F85" s="287">
        <f t="shared" si="7"/>
        <v>0</v>
      </c>
      <c r="G85" s="288">
        <f t="shared" si="8"/>
        <v>0</v>
      </c>
      <c r="H85" s="287">
        <f>(M85*Title!BC$19)+(O85*Title!BD$19)+(Q85*Title!BE$19)+(S85*Title!BF$19)+(U85*Title!BG$19)+(W85*Title!BH$19)+(Y85*Title!BI$19)+(AA85*Title!BJ$19)</f>
        <v>0</v>
      </c>
      <c r="I85" s="289"/>
      <c r="J85" s="290"/>
      <c r="K85" s="291"/>
      <c r="L85" s="287">
        <f t="shared" si="9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'Basic data'!$B$1</f>
        <v>СГТ-421і.e</v>
      </c>
    </row>
    <row r="86" spans="1:30" ht="27.75" hidden="1">
      <c r="A86" s="410" t="s">
        <v>801</v>
      </c>
      <c r="B86" s="548" t="s">
        <v>912</v>
      </c>
      <c r="C86" s="395"/>
      <c r="D86" s="314"/>
      <c r="E86" s="314"/>
      <c r="F86" s="287">
        <f t="shared" si="7"/>
        <v>0</v>
      </c>
      <c r="G86" s="288">
        <f t="shared" si="8"/>
        <v>0</v>
      </c>
      <c r="H86" s="287">
        <f>(M86*Title!BC$19)+(O86*Title!BD$19)+(Q86*Title!BE$19)+(S86*Title!BF$19)+(U86*Title!BG$19)+(W86*Title!BH$19)+(Y86*Title!BI$19)+(AA86*Title!BJ$19)</f>
        <v>0</v>
      </c>
      <c r="I86" s="289"/>
      <c r="J86" s="290"/>
      <c r="K86" s="291"/>
      <c r="L86" s="287">
        <f t="shared" si="9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'Basic data'!$B$1</f>
        <v>СГТ-421і.e</v>
      </c>
    </row>
    <row r="87" spans="1:30" ht="27.75" hidden="1">
      <c r="A87" s="410" t="s">
        <v>802</v>
      </c>
      <c r="B87" s="548" t="s">
        <v>913</v>
      </c>
      <c r="C87" s="395"/>
      <c r="D87" s="314"/>
      <c r="E87" s="314"/>
      <c r="F87" s="287">
        <f t="shared" si="7"/>
        <v>0</v>
      </c>
      <c r="G87" s="288">
        <f t="shared" si="8"/>
        <v>0</v>
      </c>
      <c r="H87" s="287">
        <f>(M87*Title!BC$19)+(O87*Title!BD$19)+(Q87*Title!BE$19)+(S87*Title!BF$19)+(U87*Title!BG$19)+(W87*Title!BH$19)+(Y87*Title!BI$19)+(AA87*Title!BJ$19)</f>
        <v>0</v>
      </c>
      <c r="I87" s="289"/>
      <c r="J87" s="290"/>
      <c r="K87" s="291"/>
      <c r="L87" s="287">
        <f t="shared" si="9"/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'Basic data'!$B$1</f>
        <v>СГТ-421і.e</v>
      </c>
    </row>
    <row r="88" spans="1:30" ht="27.75" hidden="1">
      <c r="A88" s="410" t="s">
        <v>803</v>
      </c>
      <c r="B88" s="548" t="s">
        <v>914</v>
      </c>
      <c r="C88" s="395"/>
      <c r="D88" s="314"/>
      <c r="E88" s="314"/>
      <c r="F88" s="287">
        <f t="shared" si="7"/>
        <v>0</v>
      </c>
      <c r="G88" s="288">
        <f t="shared" si="8"/>
        <v>0</v>
      </c>
      <c r="H88" s="287">
        <f>(M88*Title!BC$19)+(O88*Title!BD$19)+(Q88*Title!BE$19)+(S88*Title!BF$19)+(U88*Title!BG$19)+(W88*Title!BH$19)+(Y88*Title!BI$19)+(AA88*Title!BJ$19)</f>
        <v>0</v>
      </c>
      <c r="I88" s="289"/>
      <c r="J88" s="290"/>
      <c r="K88" s="291"/>
      <c r="L88" s="287">
        <f t="shared" si="9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'Basic data'!$B$1</f>
        <v>СГТ-421і.e</v>
      </c>
    </row>
    <row r="89" spans="1:30" ht="27.75" hidden="1">
      <c r="A89" s="410" t="s">
        <v>804</v>
      </c>
      <c r="B89" s="548" t="s">
        <v>915</v>
      </c>
      <c r="C89" s="395"/>
      <c r="D89" s="314"/>
      <c r="E89" s="314"/>
      <c r="F89" s="287">
        <f t="shared" si="7"/>
        <v>0</v>
      </c>
      <c r="G89" s="288">
        <f t="shared" si="8"/>
        <v>0</v>
      </c>
      <c r="H89" s="287">
        <f>(M89*Title!BC$19)+(O89*Title!BD$19)+(Q89*Title!BE$19)+(S89*Title!BF$19)+(U89*Title!BG$19)+(W89*Title!BH$19)+(Y89*Title!BI$19)+(AA89*Title!BJ$19)</f>
        <v>0</v>
      </c>
      <c r="I89" s="289"/>
      <c r="J89" s="290"/>
      <c r="K89" s="291"/>
      <c r="L89" s="287">
        <f t="shared" si="9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'Basic data'!$B$1</f>
        <v>СГТ-421і.e</v>
      </c>
    </row>
    <row r="90" spans="1:30" ht="27.75" hidden="1">
      <c r="A90" s="410" t="s">
        <v>805</v>
      </c>
      <c r="B90" s="548" t="s">
        <v>916</v>
      </c>
      <c r="C90" s="395"/>
      <c r="D90" s="314"/>
      <c r="E90" s="314"/>
      <c r="F90" s="287">
        <f t="shared" si="7"/>
        <v>0</v>
      </c>
      <c r="G90" s="288">
        <f t="shared" si="8"/>
        <v>0</v>
      </c>
      <c r="H90" s="287">
        <f>(M90*Title!BC$19)+(O90*Title!BD$19)+(Q90*Title!BE$19)+(S90*Title!BF$19)+(U90*Title!BG$19)+(W90*Title!BH$19)+(Y90*Title!BI$19)+(AA90*Title!BJ$19)</f>
        <v>0</v>
      </c>
      <c r="I90" s="289"/>
      <c r="J90" s="290"/>
      <c r="K90" s="291"/>
      <c r="L90" s="287">
        <f t="shared" si="9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'Basic data'!$B$1</f>
        <v>СГТ-421і.e</v>
      </c>
    </row>
    <row r="91" spans="1:30" ht="27.75" hidden="1">
      <c r="A91" s="410" t="s">
        <v>806</v>
      </c>
      <c r="B91" s="548" t="s">
        <v>917</v>
      </c>
      <c r="C91" s="395"/>
      <c r="D91" s="314"/>
      <c r="E91" s="314"/>
      <c r="F91" s="287">
        <f t="shared" si="7"/>
        <v>0</v>
      </c>
      <c r="G91" s="288">
        <f t="shared" si="8"/>
        <v>0</v>
      </c>
      <c r="H91" s="287">
        <f>(M91*Title!BC$19)+(O91*Title!BD$19)+(Q91*Title!BE$19)+(S91*Title!BF$19)+(U91*Title!BG$19)+(W91*Title!BH$19)+(Y91*Title!BI$19)+(AA91*Title!BJ$19)</f>
        <v>0</v>
      </c>
      <c r="I91" s="289"/>
      <c r="J91" s="290"/>
      <c r="K91" s="291"/>
      <c r="L91" s="287">
        <f t="shared" si="9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'Basic data'!$B$1</f>
        <v>СГТ-421і.e</v>
      </c>
    </row>
    <row r="92" spans="1:30" ht="27.75" hidden="1">
      <c r="A92" s="410" t="s">
        <v>807</v>
      </c>
      <c r="B92" s="548" t="s">
        <v>918</v>
      </c>
      <c r="C92" s="395"/>
      <c r="D92" s="314"/>
      <c r="E92" s="314"/>
      <c r="F92" s="287">
        <f t="shared" si="7"/>
        <v>0</v>
      </c>
      <c r="G92" s="288">
        <f t="shared" si="8"/>
        <v>0</v>
      </c>
      <c r="H92" s="287">
        <f>(M92*Title!BC$19)+(O92*Title!BD$19)+(Q92*Title!BE$19)+(S92*Title!BF$19)+(U92*Title!BG$19)+(W92*Title!BH$19)+(Y92*Title!BI$19)+(AA92*Title!BJ$19)</f>
        <v>0</v>
      </c>
      <c r="I92" s="289"/>
      <c r="J92" s="290"/>
      <c r="K92" s="291"/>
      <c r="L92" s="287">
        <f t="shared" si="9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'Basic data'!$B$1</f>
        <v>СГТ-421і.e</v>
      </c>
    </row>
    <row r="93" spans="1:30" ht="27.75" hidden="1">
      <c r="A93" s="410" t="s">
        <v>808</v>
      </c>
      <c r="B93" s="548" t="s">
        <v>919</v>
      </c>
      <c r="C93" s="395"/>
      <c r="D93" s="314"/>
      <c r="E93" s="314"/>
      <c r="F93" s="287">
        <f t="shared" si="7"/>
        <v>0</v>
      </c>
      <c r="G93" s="288">
        <f t="shared" si="8"/>
        <v>0</v>
      </c>
      <c r="H93" s="287">
        <f>(M93*Title!BC$19)+(O93*Title!BD$19)+(Q93*Title!BE$19)+(S93*Title!BF$19)+(U93*Title!BG$19)+(W93*Title!BH$19)+(Y93*Title!BI$19)+(AA93*Title!BJ$19)</f>
        <v>0</v>
      </c>
      <c r="I93" s="289"/>
      <c r="J93" s="290"/>
      <c r="K93" s="291"/>
      <c r="L93" s="287">
        <f t="shared" si="9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'Basic data'!$B$1</f>
        <v>СГТ-421і.e</v>
      </c>
    </row>
    <row r="94" spans="1:30" ht="27.75" hidden="1">
      <c r="A94" s="410" t="s">
        <v>809</v>
      </c>
      <c r="B94" s="548" t="s">
        <v>920</v>
      </c>
      <c r="C94" s="395"/>
      <c r="D94" s="314"/>
      <c r="E94" s="314"/>
      <c r="F94" s="287">
        <f t="shared" si="7"/>
        <v>0</v>
      </c>
      <c r="G94" s="288">
        <f t="shared" si="8"/>
        <v>0</v>
      </c>
      <c r="H94" s="287">
        <f>(M94*Title!BC$19)+(O94*Title!BD$19)+(Q94*Title!BE$19)+(S94*Title!BF$19)+(U94*Title!BG$19)+(W94*Title!BH$19)+(Y94*Title!BI$19)+(AA94*Title!BJ$19)</f>
        <v>0</v>
      </c>
      <c r="I94" s="289"/>
      <c r="J94" s="290"/>
      <c r="K94" s="291"/>
      <c r="L94" s="287">
        <f t="shared" si="9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'Basic data'!$B$1</f>
        <v>СГТ-421і.e</v>
      </c>
    </row>
    <row r="95" spans="1:30" ht="27.75" hidden="1">
      <c r="A95" s="410" t="s">
        <v>810</v>
      </c>
      <c r="B95" s="548" t="s">
        <v>921</v>
      </c>
      <c r="C95" s="395"/>
      <c r="D95" s="314"/>
      <c r="E95" s="314"/>
      <c r="F95" s="287">
        <f t="shared" si="7"/>
        <v>0</v>
      </c>
      <c r="G95" s="288">
        <f t="shared" si="8"/>
        <v>0</v>
      </c>
      <c r="H95" s="287">
        <f>(M95*Title!BC$19)+(O95*Title!BD$19)+(Q95*Title!BE$19)+(S95*Title!BF$19)+(U95*Title!BG$19)+(W95*Title!BH$19)+(Y95*Title!BI$19)+(AA95*Title!BJ$19)</f>
        <v>0</v>
      </c>
      <c r="I95" s="289"/>
      <c r="J95" s="290"/>
      <c r="K95" s="291"/>
      <c r="L95" s="287">
        <f t="shared" si="9"/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'Basic data'!$B$1</f>
        <v>СГТ-421і.e</v>
      </c>
    </row>
    <row r="96" spans="1:30" ht="27.75" hidden="1">
      <c r="A96" s="410" t="s">
        <v>811</v>
      </c>
      <c r="B96" s="548" t="s">
        <v>922</v>
      </c>
      <c r="C96" s="395"/>
      <c r="D96" s="314"/>
      <c r="E96" s="314"/>
      <c r="F96" s="287">
        <f t="shared" si="7"/>
        <v>0</v>
      </c>
      <c r="G96" s="288">
        <f t="shared" si="8"/>
        <v>0</v>
      </c>
      <c r="H96" s="287">
        <f>(M96*Title!BC$19)+(O96*Title!BD$19)+(Q96*Title!BE$19)+(S96*Title!BF$19)+(U96*Title!BG$19)+(W96*Title!BH$19)+(Y96*Title!BI$19)+(AA96*Title!BJ$19)</f>
        <v>0</v>
      </c>
      <c r="I96" s="289"/>
      <c r="J96" s="290"/>
      <c r="K96" s="291"/>
      <c r="L96" s="287">
        <f t="shared" si="9"/>
        <v>0</v>
      </c>
      <c r="M96" s="289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312"/>
      <c r="AD96" s="196" t="str">
        <f>'Basic data'!$B$1</f>
        <v>СГТ-421і.e</v>
      </c>
    </row>
    <row r="97" spans="1:30" ht="27.75" hidden="1">
      <c r="A97" s="410" t="s">
        <v>812</v>
      </c>
      <c r="B97" s="548" t="s">
        <v>923</v>
      </c>
      <c r="C97" s="395"/>
      <c r="D97" s="314"/>
      <c r="E97" s="314"/>
      <c r="F97" s="287">
        <f t="shared" si="7"/>
        <v>0</v>
      </c>
      <c r="G97" s="288">
        <f t="shared" si="8"/>
        <v>0</v>
      </c>
      <c r="H97" s="287">
        <f>(M97*Title!BC$19)+(O97*Title!BD$19)+(Q97*Title!BE$19)+(S97*Title!BF$19)+(U97*Title!BG$19)+(W97*Title!BH$19)+(Y97*Title!BI$19)+(AA97*Title!BJ$19)</f>
        <v>0</v>
      </c>
      <c r="I97" s="289"/>
      <c r="J97" s="290"/>
      <c r="K97" s="291"/>
      <c r="L97" s="287">
        <f t="shared" si="9"/>
        <v>0</v>
      </c>
      <c r="M97" s="289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312"/>
      <c r="AD97" s="196" t="str">
        <f>'Basic data'!$B$1</f>
        <v>СГТ-421і.e</v>
      </c>
    </row>
    <row r="98" spans="1:30" ht="27.75" hidden="1">
      <c r="A98" s="410" t="s">
        <v>813</v>
      </c>
      <c r="B98" s="548" t="s">
        <v>924</v>
      </c>
      <c r="C98" s="395"/>
      <c r="D98" s="314"/>
      <c r="E98" s="314"/>
      <c r="F98" s="287">
        <f t="shared" si="7"/>
        <v>0</v>
      </c>
      <c r="G98" s="288">
        <f t="shared" si="8"/>
        <v>0</v>
      </c>
      <c r="H98" s="287">
        <f>(M98*Title!BC$19)+(O98*Title!BD$19)+(Q98*Title!BE$19)+(S98*Title!BF$19)+(U98*Title!BG$19)+(W98*Title!BH$19)+(Y98*Title!BI$19)+(AA98*Title!BJ$19)</f>
        <v>0</v>
      </c>
      <c r="I98" s="289"/>
      <c r="J98" s="290"/>
      <c r="K98" s="291"/>
      <c r="L98" s="287">
        <f t="shared" si="9"/>
        <v>0</v>
      </c>
      <c r="M98" s="289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312"/>
      <c r="AD98" s="196" t="str">
        <f>'Basic data'!$B$1</f>
        <v>СГТ-421і.e</v>
      </c>
    </row>
    <row r="99" spans="1:30" ht="27.75" hidden="1">
      <c r="A99" s="410" t="s">
        <v>814</v>
      </c>
      <c r="B99" s="548" t="s">
        <v>925</v>
      </c>
      <c r="C99" s="395"/>
      <c r="D99" s="314"/>
      <c r="E99" s="314"/>
      <c r="F99" s="287">
        <f t="shared" si="7"/>
        <v>0</v>
      </c>
      <c r="G99" s="288">
        <f t="shared" si="8"/>
        <v>0</v>
      </c>
      <c r="H99" s="287">
        <f>(M99*Title!BC$19)+(O99*Title!BD$19)+(Q99*Title!BE$19)+(S99*Title!BF$19)+(U99*Title!BG$19)+(W99*Title!BH$19)+(Y99*Title!BI$19)+(AA99*Title!BJ$19)</f>
        <v>0</v>
      </c>
      <c r="I99" s="289"/>
      <c r="J99" s="290"/>
      <c r="K99" s="291"/>
      <c r="L99" s="287">
        <f t="shared" si="9"/>
        <v>0</v>
      </c>
      <c r="M99" s="289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312"/>
      <c r="AD99" s="196" t="str">
        <f>'Basic data'!$B$1</f>
        <v>СГТ-421і.e</v>
      </c>
    </row>
    <row r="100" spans="1:30" ht="27.75" hidden="1">
      <c r="A100" s="410" t="s">
        <v>815</v>
      </c>
      <c r="B100" s="548" t="s">
        <v>926</v>
      </c>
      <c r="C100" s="395"/>
      <c r="D100" s="314"/>
      <c r="E100" s="314"/>
      <c r="F100" s="287">
        <f t="shared" si="7"/>
        <v>0</v>
      </c>
      <c r="G100" s="288">
        <f t="shared" si="8"/>
        <v>0</v>
      </c>
      <c r="H100" s="287">
        <f>(M100*Title!BC$19)+(O100*Title!BD$19)+(Q100*Title!BE$19)+(S100*Title!BF$19)+(U100*Title!BG$19)+(W100*Title!BH$19)+(Y100*Title!BI$19)+(AA100*Title!BJ$19)</f>
        <v>0</v>
      </c>
      <c r="I100" s="289"/>
      <c r="J100" s="290"/>
      <c r="K100" s="291"/>
      <c r="L100" s="287">
        <f t="shared" si="9"/>
        <v>0</v>
      </c>
      <c r="M100" s="289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312"/>
      <c r="AD100" s="196" t="str">
        <f>'Basic data'!$B$1</f>
        <v>СГТ-421і.e</v>
      </c>
    </row>
    <row r="101" spans="1:30" ht="27.75" hidden="1">
      <c r="A101" s="410" t="s">
        <v>816</v>
      </c>
      <c r="B101" s="548" t="s">
        <v>927</v>
      </c>
      <c r="C101" s="395"/>
      <c r="D101" s="314"/>
      <c r="E101" s="314"/>
      <c r="F101" s="287">
        <f t="shared" si="7"/>
        <v>0</v>
      </c>
      <c r="G101" s="288">
        <f t="shared" si="8"/>
        <v>0</v>
      </c>
      <c r="H101" s="287">
        <f>(M101*Title!BC$19)+(O101*Title!BD$19)+(Q101*Title!BE$19)+(S101*Title!BF$19)+(U101*Title!BG$19)+(W101*Title!BH$19)+(Y101*Title!BI$19)+(AA101*Title!BJ$19)</f>
        <v>0</v>
      </c>
      <c r="I101" s="289"/>
      <c r="J101" s="290"/>
      <c r="K101" s="291"/>
      <c r="L101" s="287">
        <f t="shared" si="9"/>
        <v>0</v>
      </c>
      <c r="M101" s="289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312"/>
      <c r="AD101" s="196" t="str">
        <f>'Basic data'!$B$1</f>
        <v>СГТ-421і.e</v>
      </c>
    </row>
    <row r="102" spans="1:30" ht="27.75" hidden="1">
      <c r="A102" s="410" t="s">
        <v>817</v>
      </c>
      <c r="B102" s="548" t="s">
        <v>928</v>
      </c>
      <c r="C102" s="395"/>
      <c r="D102" s="314"/>
      <c r="E102" s="314"/>
      <c r="F102" s="287">
        <f t="shared" si="7"/>
        <v>0</v>
      </c>
      <c r="G102" s="288">
        <f t="shared" si="8"/>
        <v>0</v>
      </c>
      <c r="H102" s="287">
        <f>(M102*Title!BC$19)+(O102*Title!BD$19)+(Q102*Title!BE$19)+(S102*Title!BF$19)+(U102*Title!BG$19)+(W102*Title!BH$19)+(Y102*Title!BI$19)+(AA102*Title!BJ$19)</f>
        <v>0</v>
      </c>
      <c r="I102" s="289"/>
      <c r="J102" s="290"/>
      <c r="K102" s="291"/>
      <c r="L102" s="287">
        <f t="shared" si="9"/>
        <v>0</v>
      </c>
      <c r="M102" s="289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312"/>
      <c r="AD102" s="196" t="str">
        <f>'Basic data'!$B$1</f>
        <v>СГТ-421і.e</v>
      </c>
    </row>
    <row r="103" spans="1:30" ht="27.75" hidden="1">
      <c r="A103" s="410" t="s">
        <v>818</v>
      </c>
      <c r="B103" s="548" t="s">
        <v>929</v>
      </c>
      <c r="C103" s="395"/>
      <c r="D103" s="314"/>
      <c r="E103" s="314"/>
      <c r="F103" s="287">
        <f t="shared" si="7"/>
        <v>0</v>
      </c>
      <c r="G103" s="288">
        <f t="shared" si="8"/>
        <v>0</v>
      </c>
      <c r="H103" s="287">
        <f>(M103*Title!BC$19)+(O103*Title!BD$19)+(Q103*Title!BE$19)+(S103*Title!BF$19)+(U103*Title!BG$19)+(W103*Title!BH$19)+(Y103*Title!BI$19)+(AA103*Title!BJ$19)</f>
        <v>0</v>
      </c>
      <c r="I103" s="289"/>
      <c r="J103" s="290"/>
      <c r="K103" s="291"/>
      <c r="L103" s="287">
        <f t="shared" si="9"/>
        <v>0</v>
      </c>
      <c r="M103" s="289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312"/>
      <c r="AD103" s="196" t="str">
        <f>'Basic data'!$B$1</f>
        <v>СГТ-421і.e</v>
      </c>
    </row>
    <row r="104" spans="1:30" ht="27.75" hidden="1">
      <c r="A104" s="410" t="s">
        <v>819</v>
      </c>
      <c r="B104" s="548" t="s">
        <v>930</v>
      </c>
      <c r="C104" s="395"/>
      <c r="D104" s="314"/>
      <c r="E104" s="314"/>
      <c r="F104" s="287">
        <f t="shared" si="7"/>
        <v>0</v>
      </c>
      <c r="G104" s="288">
        <f t="shared" si="8"/>
        <v>0</v>
      </c>
      <c r="H104" s="287">
        <f>(M104*Title!BC$19)+(O104*Title!BD$19)+(Q104*Title!BE$19)+(S104*Title!BF$19)+(U104*Title!BG$19)+(W104*Title!BH$19)+(Y104*Title!BI$19)+(AA104*Title!BJ$19)</f>
        <v>0</v>
      </c>
      <c r="I104" s="289"/>
      <c r="J104" s="290"/>
      <c r="K104" s="291"/>
      <c r="L104" s="287">
        <f t="shared" si="9"/>
        <v>0</v>
      </c>
      <c r="M104" s="289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312"/>
      <c r="AD104" s="196" t="str">
        <f>'Basic data'!$B$1</f>
        <v>СГТ-421і.e</v>
      </c>
    </row>
    <row r="105" spans="1:30" ht="27.75" hidden="1">
      <c r="A105" s="410" t="s">
        <v>820</v>
      </c>
      <c r="B105" s="548" t="s">
        <v>931</v>
      </c>
      <c r="C105" s="395"/>
      <c r="D105" s="314"/>
      <c r="E105" s="314"/>
      <c r="F105" s="287">
        <f t="shared" si="7"/>
        <v>0</v>
      </c>
      <c r="G105" s="288">
        <f t="shared" si="8"/>
        <v>0</v>
      </c>
      <c r="H105" s="287">
        <f>(M105*Title!BC$19)+(O105*Title!BD$19)+(Q105*Title!BE$19)+(S105*Title!BF$19)+(U105*Title!BG$19)+(W105*Title!BH$19)+(Y105*Title!BI$19)+(AA105*Title!BJ$19)</f>
        <v>0</v>
      </c>
      <c r="I105" s="289"/>
      <c r="J105" s="290"/>
      <c r="K105" s="291"/>
      <c r="L105" s="287">
        <f t="shared" si="9"/>
        <v>0</v>
      </c>
      <c r="M105" s="289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312"/>
      <c r="AD105" s="196" t="str">
        <f>'Basic data'!$B$1</f>
        <v>СГТ-421і.e</v>
      </c>
    </row>
    <row r="106" spans="1:30" ht="27.75" hidden="1">
      <c r="A106" s="410" t="s">
        <v>821</v>
      </c>
      <c r="B106" s="548" t="s">
        <v>932</v>
      </c>
      <c r="C106" s="395"/>
      <c r="D106" s="314"/>
      <c r="E106" s="314"/>
      <c r="F106" s="287">
        <f t="shared" si="7"/>
        <v>0</v>
      </c>
      <c r="G106" s="288">
        <f t="shared" si="8"/>
        <v>0</v>
      </c>
      <c r="H106" s="287">
        <f>(M106*Title!BC$19)+(O106*Title!BD$19)+(Q106*Title!BE$19)+(S106*Title!BF$19)+(U106*Title!BG$19)+(W106*Title!BH$19)+(Y106*Title!BI$19)+(AA106*Title!BJ$19)</f>
        <v>0</v>
      </c>
      <c r="I106" s="289"/>
      <c r="J106" s="290"/>
      <c r="K106" s="291"/>
      <c r="L106" s="287">
        <f t="shared" si="9"/>
        <v>0</v>
      </c>
      <c r="M106" s="289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312"/>
      <c r="AD106" s="196" t="str">
        <f>'Basic data'!$B$1</f>
        <v>СГТ-421і.e</v>
      </c>
    </row>
    <row r="107" spans="1:30" ht="27.75" hidden="1">
      <c r="A107" s="410" t="s">
        <v>822</v>
      </c>
      <c r="B107" s="548" t="s">
        <v>933</v>
      </c>
      <c r="C107" s="395"/>
      <c r="D107" s="314"/>
      <c r="E107" s="314"/>
      <c r="F107" s="287">
        <f t="shared" si="7"/>
        <v>0</v>
      </c>
      <c r="G107" s="288">
        <f t="shared" si="8"/>
        <v>0</v>
      </c>
      <c r="H107" s="287">
        <f>(M107*Title!BC$19)+(O107*Title!BD$19)+(Q107*Title!BE$19)+(S107*Title!BF$19)+(U107*Title!BG$19)+(W107*Title!BH$19)+(Y107*Title!BI$19)+(AA107*Title!BJ$19)</f>
        <v>0</v>
      </c>
      <c r="I107" s="289"/>
      <c r="J107" s="290"/>
      <c r="K107" s="291"/>
      <c r="L107" s="287">
        <f t="shared" si="9"/>
        <v>0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312"/>
      <c r="AD107" s="196" t="str">
        <f>'Basic data'!$B$1</f>
        <v>СГТ-421і.e</v>
      </c>
    </row>
    <row r="108" spans="1:30" ht="27.75" hidden="1">
      <c r="A108" s="410" t="s">
        <v>823</v>
      </c>
      <c r="B108" s="548" t="s">
        <v>934</v>
      </c>
      <c r="C108" s="395"/>
      <c r="D108" s="314"/>
      <c r="E108" s="314"/>
      <c r="F108" s="287">
        <f t="shared" si="7"/>
        <v>0</v>
      </c>
      <c r="G108" s="288">
        <f t="shared" si="8"/>
        <v>0</v>
      </c>
      <c r="H108" s="287">
        <f>(M108*Title!BC$19)+(O108*Title!BD$19)+(Q108*Title!BE$19)+(S108*Title!BF$19)+(U108*Title!BG$19)+(W108*Title!BH$19)+(Y108*Title!BI$19)+(AA108*Title!BJ$19)</f>
        <v>0</v>
      </c>
      <c r="I108" s="289"/>
      <c r="J108" s="290"/>
      <c r="K108" s="291"/>
      <c r="L108" s="287">
        <f t="shared" si="9"/>
        <v>0</v>
      </c>
      <c r="M108" s="289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312"/>
      <c r="AD108" s="196" t="str">
        <f>'Basic data'!$B$1</f>
        <v>СГТ-421і.e</v>
      </c>
    </row>
    <row r="109" spans="1:30" ht="27.75" hidden="1">
      <c r="A109" s="410" t="s">
        <v>824</v>
      </c>
      <c r="B109" s="548" t="s">
        <v>935</v>
      </c>
      <c r="C109" s="395"/>
      <c r="D109" s="314"/>
      <c r="E109" s="314"/>
      <c r="F109" s="287">
        <f t="shared" si="7"/>
        <v>0</v>
      </c>
      <c r="G109" s="288">
        <f t="shared" si="8"/>
        <v>0</v>
      </c>
      <c r="H109" s="287">
        <f>(M109*Title!BC$19)+(O109*Title!BD$19)+(Q109*Title!BE$19)+(S109*Title!BF$19)+(U109*Title!BG$19)+(W109*Title!BH$19)+(Y109*Title!BI$19)+(AA109*Title!BJ$19)</f>
        <v>0</v>
      </c>
      <c r="I109" s="289"/>
      <c r="J109" s="290"/>
      <c r="K109" s="291"/>
      <c r="L109" s="287">
        <f t="shared" si="9"/>
        <v>0</v>
      </c>
      <c r="M109" s="289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312"/>
      <c r="AD109" s="196" t="str">
        <f>'Basic data'!$B$1</f>
        <v>СГТ-421і.e</v>
      </c>
    </row>
    <row r="110" spans="1:30" ht="27.75" hidden="1">
      <c r="A110" s="410" t="s">
        <v>825</v>
      </c>
      <c r="B110" s="548" t="s">
        <v>936</v>
      </c>
      <c r="C110" s="395"/>
      <c r="D110" s="314"/>
      <c r="E110" s="314"/>
      <c r="F110" s="287">
        <f t="shared" si="7"/>
        <v>0</v>
      </c>
      <c r="G110" s="288">
        <f t="shared" si="8"/>
        <v>0</v>
      </c>
      <c r="H110" s="287">
        <f>(M110*Title!BC$19)+(O110*Title!BD$19)+(Q110*Title!BE$19)+(S110*Title!BF$19)+(U110*Title!BG$19)+(W110*Title!BH$19)+(Y110*Title!BI$19)+(AA110*Title!BJ$19)</f>
        <v>0</v>
      </c>
      <c r="I110" s="289"/>
      <c r="J110" s="290"/>
      <c r="K110" s="291"/>
      <c r="L110" s="287">
        <f t="shared" si="9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'Basic data'!$B$1</f>
        <v>СГТ-421і.e</v>
      </c>
    </row>
    <row r="111" spans="1:30" ht="27.75" hidden="1">
      <c r="A111" s="410" t="s">
        <v>826</v>
      </c>
      <c r="B111" s="548" t="s">
        <v>937</v>
      </c>
      <c r="C111" s="395"/>
      <c r="D111" s="314"/>
      <c r="E111" s="314"/>
      <c r="F111" s="287">
        <f t="shared" si="7"/>
        <v>0</v>
      </c>
      <c r="G111" s="288">
        <f t="shared" si="8"/>
        <v>0</v>
      </c>
      <c r="H111" s="287">
        <f>(M111*Title!BC$19)+(O111*Title!BD$19)+(Q111*Title!BE$19)+(S111*Title!BF$19)+(U111*Title!BG$19)+(W111*Title!BH$19)+(Y111*Title!BI$19)+(AA111*Title!BJ$19)</f>
        <v>0</v>
      </c>
      <c r="I111" s="289"/>
      <c r="J111" s="290"/>
      <c r="K111" s="291"/>
      <c r="L111" s="287">
        <f t="shared" si="9"/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'Basic data'!$B$1</f>
        <v>СГТ-421і.e</v>
      </c>
    </row>
    <row r="112" spans="1:30" ht="27.75" hidden="1">
      <c r="A112" s="410" t="s">
        <v>827</v>
      </c>
      <c r="B112" s="548" t="s">
        <v>938</v>
      </c>
      <c r="C112" s="395"/>
      <c r="D112" s="314"/>
      <c r="E112" s="314"/>
      <c r="F112" s="287">
        <f t="shared" si="7"/>
        <v>0</v>
      </c>
      <c r="G112" s="288">
        <f t="shared" si="8"/>
        <v>0</v>
      </c>
      <c r="H112" s="287">
        <f>(M112*Title!BC$19)+(O112*Title!BD$19)+(Q112*Title!BE$19)+(S112*Title!BF$19)+(U112*Title!BG$19)+(W112*Title!BH$19)+(Y112*Title!BI$19)+(AA112*Title!BJ$19)</f>
        <v>0</v>
      </c>
      <c r="I112" s="289"/>
      <c r="J112" s="290"/>
      <c r="K112" s="291"/>
      <c r="L112" s="287">
        <f t="shared" si="9"/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'Basic data'!$B$1</f>
        <v>СГТ-421і.e</v>
      </c>
    </row>
    <row r="113" spans="1:30" ht="27.75" hidden="1">
      <c r="A113" s="410" t="s">
        <v>828</v>
      </c>
      <c r="B113" s="548" t="s">
        <v>939</v>
      </c>
      <c r="C113" s="395"/>
      <c r="D113" s="314"/>
      <c r="E113" s="314"/>
      <c r="F113" s="287">
        <f t="shared" si="7"/>
        <v>0</v>
      </c>
      <c r="G113" s="288">
        <f t="shared" si="8"/>
        <v>0</v>
      </c>
      <c r="H113" s="287">
        <f>(M113*Title!BC$19)+(O113*Title!BD$19)+(Q113*Title!BE$19)+(S113*Title!BF$19)+(U113*Title!BG$19)+(W113*Title!BH$19)+(Y113*Title!BI$19)+(AA113*Title!BJ$19)</f>
        <v>0</v>
      </c>
      <c r="I113" s="289"/>
      <c r="J113" s="290"/>
      <c r="K113" s="291"/>
      <c r="L113" s="287">
        <f t="shared" si="9"/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'Basic data'!$B$1</f>
        <v>СГТ-421і.e</v>
      </c>
    </row>
    <row r="114" spans="1:30" ht="27.75" hidden="1">
      <c r="A114" s="410" t="s">
        <v>829</v>
      </c>
      <c r="B114" s="548" t="s">
        <v>940</v>
      </c>
      <c r="C114" s="395"/>
      <c r="D114" s="314"/>
      <c r="E114" s="314"/>
      <c r="F114" s="287">
        <f t="shared" si="7"/>
        <v>0</v>
      </c>
      <c r="G114" s="288">
        <f t="shared" si="8"/>
        <v>0</v>
      </c>
      <c r="H114" s="287">
        <f>(M114*Title!BC$19)+(O114*Title!BD$19)+(Q114*Title!BE$19)+(S114*Title!BF$19)+(U114*Title!BG$19)+(W114*Title!BH$19)+(Y114*Title!BI$19)+(AA114*Title!BJ$19)</f>
        <v>0</v>
      </c>
      <c r="I114" s="289"/>
      <c r="J114" s="290"/>
      <c r="K114" s="291"/>
      <c r="L114" s="287">
        <f t="shared" si="9"/>
        <v>0</v>
      </c>
      <c r="M114" s="289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312"/>
      <c r="AD114" s="196" t="str">
        <f>'Basic data'!$B$1</f>
        <v>СГТ-421і.e</v>
      </c>
    </row>
    <row r="115" spans="1:30" ht="27.75" hidden="1">
      <c r="A115" s="410" t="s">
        <v>830</v>
      </c>
      <c r="B115" s="548" t="s">
        <v>941</v>
      </c>
      <c r="C115" s="395"/>
      <c r="D115" s="314"/>
      <c r="E115" s="314"/>
      <c r="F115" s="287">
        <f t="shared" si="7"/>
        <v>0</v>
      </c>
      <c r="G115" s="288">
        <f t="shared" si="8"/>
        <v>0</v>
      </c>
      <c r="H115" s="287">
        <f>(M115*Title!BC$19)+(O115*Title!BD$19)+(Q115*Title!BE$19)+(S115*Title!BF$19)+(U115*Title!BG$19)+(W115*Title!BH$19)+(Y115*Title!BI$19)+(AA115*Title!BJ$19)</f>
        <v>0</v>
      </c>
      <c r="I115" s="289"/>
      <c r="J115" s="290"/>
      <c r="K115" s="291"/>
      <c r="L115" s="287">
        <f t="shared" si="9"/>
        <v>0</v>
      </c>
      <c r="M115" s="289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312"/>
      <c r="AD115" s="196" t="str">
        <f>'Basic data'!$B$1</f>
        <v>СГТ-421і.e</v>
      </c>
    </row>
    <row r="116" spans="1:30" ht="27.75" hidden="1">
      <c r="A116" s="410" t="s">
        <v>831</v>
      </c>
      <c r="B116" s="548" t="s">
        <v>942</v>
      </c>
      <c r="C116" s="395"/>
      <c r="D116" s="314"/>
      <c r="E116" s="314"/>
      <c r="F116" s="287">
        <f t="shared" si="7"/>
        <v>0</v>
      </c>
      <c r="G116" s="288">
        <f t="shared" si="8"/>
        <v>0</v>
      </c>
      <c r="H116" s="287">
        <f>(M116*Title!BC$19)+(O116*Title!BD$19)+(Q116*Title!BE$19)+(S116*Title!BF$19)+(U116*Title!BG$19)+(W116*Title!BH$19)+(Y116*Title!BI$19)+(AA116*Title!BJ$19)</f>
        <v>0</v>
      </c>
      <c r="I116" s="289"/>
      <c r="J116" s="290"/>
      <c r="K116" s="291"/>
      <c r="L116" s="287">
        <f t="shared" si="9"/>
        <v>0</v>
      </c>
      <c r="M116" s="289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312"/>
      <c r="AD116" s="196" t="str">
        <f>'Basic data'!$B$1</f>
        <v>СГТ-421і.e</v>
      </c>
    </row>
    <row r="117" spans="1:30" ht="27.75" hidden="1">
      <c r="A117" s="410" t="s">
        <v>832</v>
      </c>
      <c r="B117" s="548" t="s">
        <v>943</v>
      </c>
      <c r="C117" s="395"/>
      <c r="D117" s="314"/>
      <c r="E117" s="314"/>
      <c r="F117" s="287">
        <f t="shared" si="7"/>
        <v>0</v>
      </c>
      <c r="G117" s="288">
        <f t="shared" si="8"/>
        <v>0</v>
      </c>
      <c r="H117" s="287">
        <f>(M117*Title!BC$19)+(O117*Title!BD$19)+(Q117*Title!BE$19)+(S117*Title!BF$19)+(U117*Title!BG$19)+(W117*Title!BH$19)+(Y117*Title!BI$19)+(AA117*Title!BJ$19)</f>
        <v>0</v>
      </c>
      <c r="I117" s="289"/>
      <c r="J117" s="290"/>
      <c r="K117" s="291"/>
      <c r="L117" s="287">
        <f t="shared" si="9"/>
        <v>0</v>
      </c>
      <c r="M117" s="289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312"/>
      <c r="AD117" s="196" t="str">
        <f>'Basic data'!$B$1</f>
        <v>СГТ-421і.e</v>
      </c>
    </row>
    <row r="118" spans="1:30" ht="27.75" hidden="1">
      <c r="A118" s="410" t="s">
        <v>833</v>
      </c>
      <c r="B118" s="548" t="s">
        <v>944</v>
      </c>
      <c r="C118" s="395"/>
      <c r="D118" s="314"/>
      <c r="E118" s="314"/>
      <c r="F118" s="287">
        <f t="shared" si="7"/>
        <v>0</v>
      </c>
      <c r="G118" s="288">
        <f t="shared" si="8"/>
        <v>0</v>
      </c>
      <c r="H118" s="287">
        <f>(M118*Title!BC$19)+(O118*Title!BD$19)+(Q118*Title!BE$19)+(S118*Title!BF$19)+(U118*Title!BG$19)+(W118*Title!BH$19)+(Y118*Title!BI$19)+(AA118*Title!BJ$19)</f>
        <v>0</v>
      </c>
      <c r="I118" s="289"/>
      <c r="J118" s="290"/>
      <c r="K118" s="291"/>
      <c r="L118" s="287">
        <f t="shared" si="9"/>
        <v>0</v>
      </c>
      <c r="M118" s="289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312"/>
      <c r="AD118" s="196" t="str">
        <f>'Basic data'!$B$1</f>
        <v>СГТ-421і.e</v>
      </c>
    </row>
    <row r="119" spans="1:30" ht="27.75" hidden="1">
      <c r="A119" s="410" t="s">
        <v>834</v>
      </c>
      <c r="B119" s="548" t="s">
        <v>945</v>
      </c>
      <c r="C119" s="395"/>
      <c r="D119" s="314"/>
      <c r="E119" s="314"/>
      <c r="F119" s="287">
        <f t="shared" si="7"/>
        <v>0</v>
      </c>
      <c r="G119" s="288">
        <f t="shared" si="8"/>
        <v>0</v>
      </c>
      <c r="H119" s="287">
        <f>(M119*Title!BC$19)+(O119*Title!BD$19)+(Q119*Title!BE$19)+(S119*Title!BF$19)+(U119*Title!BG$19)+(W119*Title!BH$19)+(Y119*Title!BI$19)+(AA119*Title!BJ$19)</f>
        <v>0</v>
      </c>
      <c r="I119" s="289"/>
      <c r="J119" s="290"/>
      <c r="K119" s="291"/>
      <c r="L119" s="287">
        <f t="shared" si="9"/>
        <v>0</v>
      </c>
      <c r="M119" s="289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312"/>
      <c r="AD119" s="196" t="str">
        <f>'Basic data'!$B$1</f>
        <v>СГТ-421і.e</v>
      </c>
    </row>
    <row r="120" spans="1:30" ht="27.75" hidden="1">
      <c r="A120" s="410" t="s">
        <v>835</v>
      </c>
      <c r="B120" s="548" t="s">
        <v>946</v>
      </c>
      <c r="C120" s="395"/>
      <c r="D120" s="314"/>
      <c r="E120" s="314"/>
      <c r="F120" s="287">
        <f t="shared" si="7"/>
        <v>0</v>
      </c>
      <c r="G120" s="288">
        <f t="shared" si="8"/>
        <v>0</v>
      </c>
      <c r="H120" s="287">
        <f>(M120*Title!BC$19)+(O120*Title!BD$19)+(Q120*Title!BE$19)+(S120*Title!BF$19)+(U120*Title!BG$19)+(W120*Title!BH$19)+(Y120*Title!BI$19)+(AA120*Title!BJ$19)</f>
        <v>0</v>
      </c>
      <c r="I120" s="289"/>
      <c r="J120" s="290"/>
      <c r="K120" s="291"/>
      <c r="L120" s="287">
        <f t="shared" si="9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'Basic data'!$B$1</f>
        <v>СГТ-421і.e</v>
      </c>
    </row>
    <row r="121" spans="1:30" ht="27.75" hidden="1">
      <c r="A121" s="410" t="s">
        <v>836</v>
      </c>
      <c r="B121" s="548" t="s">
        <v>947</v>
      </c>
      <c r="C121" s="395"/>
      <c r="D121" s="314"/>
      <c r="E121" s="314"/>
      <c r="F121" s="287">
        <f aca="true" t="shared" si="10" ref="F121:F142">N121+P121+R121+T121+V121+X121+Z121+AB121</f>
        <v>0</v>
      </c>
      <c r="G121" s="288">
        <f aca="true" t="shared" si="11" ref="G121:G142">F121*30</f>
        <v>0</v>
      </c>
      <c r="H121" s="287">
        <f>(M121*Title!BC$19)+(O121*Title!BD$19)+(Q121*Title!BE$19)+(S121*Title!BF$19)+(U121*Title!BG$19)+(W121*Title!BH$19)+(Y121*Title!BI$19)+(AA121*Title!BJ$19)</f>
        <v>0</v>
      </c>
      <c r="I121" s="289"/>
      <c r="J121" s="290"/>
      <c r="K121" s="291"/>
      <c r="L121" s="287">
        <f aca="true" t="shared" si="12" ref="L121:L142">IF(H121=I121+J121+K121,G121-H121,"!ОШИБКА!")</f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'Basic data'!$B$1</f>
        <v>СГТ-421і.e</v>
      </c>
    </row>
    <row r="122" spans="1:30" ht="27.75" hidden="1">
      <c r="A122" s="410" t="s">
        <v>837</v>
      </c>
      <c r="B122" s="548" t="s">
        <v>948</v>
      </c>
      <c r="C122" s="395"/>
      <c r="D122" s="314"/>
      <c r="E122" s="314"/>
      <c r="F122" s="287">
        <f t="shared" si="10"/>
        <v>0</v>
      </c>
      <c r="G122" s="288">
        <f t="shared" si="11"/>
        <v>0</v>
      </c>
      <c r="H122" s="287">
        <f>(M122*Title!BC$19)+(O122*Title!BD$19)+(Q122*Title!BE$19)+(S122*Title!BF$19)+(U122*Title!BG$19)+(W122*Title!BH$19)+(Y122*Title!BI$19)+(AA122*Title!BJ$19)</f>
        <v>0</v>
      </c>
      <c r="I122" s="289"/>
      <c r="J122" s="290"/>
      <c r="K122" s="291"/>
      <c r="L122" s="287">
        <f t="shared" si="12"/>
        <v>0</v>
      </c>
      <c r="M122" s="289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312"/>
      <c r="AD122" s="196" t="str">
        <f>'Basic data'!$B$1</f>
        <v>СГТ-421і.e</v>
      </c>
    </row>
    <row r="123" spans="1:30" ht="27.75" hidden="1">
      <c r="A123" s="410" t="s">
        <v>838</v>
      </c>
      <c r="B123" s="548" t="s">
        <v>949</v>
      </c>
      <c r="C123" s="395"/>
      <c r="D123" s="314"/>
      <c r="E123" s="314"/>
      <c r="F123" s="287">
        <f t="shared" si="10"/>
        <v>0</v>
      </c>
      <c r="G123" s="288">
        <f t="shared" si="11"/>
        <v>0</v>
      </c>
      <c r="H123" s="287">
        <f>(M123*Title!BC$19)+(O123*Title!BD$19)+(Q123*Title!BE$19)+(S123*Title!BF$19)+(U123*Title!BG$19)+(W123*Title!BH$19)+(Y123*Title!BI$19)+(AA123*Title!BJ$19)</f>
        <v>0</v>
      </c>
      <c r="I123" s="289"/>
      <c r="J123" s="290"/>
      <c r="K123" s="291"/>
      <c r="L123" s="287">
        <f t="shared" si="12"/>
        <v>0</v>
      </c>
      <c r="M123" s="289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312"/>
      <c r="AD123" s="196" t="str">
        <f>'Basic data'!$B$1</f>
        <v>СГТ-421і.e</v>
      </c>
    </row>
    <row r="124" spans="1:30" ht="27.75" hidden="1">
      <c r="A124" s="410" t="s">
        <v>839</v>
      </c>
      <c r="B124" s="548" t="s">
        <v>950</v>
      </c>
      <c r="C124" s="395"/>
      <c r="D124" s="314"/>
      <c r="E124" s="314"/>
      <c r="F124" s="287">
        <f t="shared" si="10"/>
        <v>0</v>
      </c>
      <c r="G124" s="288">
        <f t="shared" si="11"/>
        <v>0</v>
      </c>
      <c r="H124" s="287">
        <f>(M124*Title!BC$19)+(O124*Title!BD$19)+(Q124*Title!BE$19)+(S124*Title!BF$19)+(U124*Title!BG$19)+(W124*Title!BH$19)+(Y124*Title!BI$19)+(AA124*Title!BJ$19)</f>
        <v>0</v>
      </c>
      <c r="I124" s="289"/>
      <c r="J124" s="290"/>
      <c r="K124" s="291"/>
      <c r="L124" s="287">
        <f t="shared" si="12"/>
        <v>0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312"/>
      <c r="AD124" s="196" t="str">
        <f>'Basic data'!$B$1</f>
        <v>СГТ-421і.e</v>
      </c>
    </row>
    <row r="125" spans="1:30" ht="27.75" hidden="1">
      <c r="A125" s="410" t="s">
        <v>840</v>
      </c>
      <c r="B125" s="548" t="s">
        <v>951</v>
      </c>
      <c r="C125" s="395"/>
      <c r="D125" s="314"/>
      <c r="E125" s="314"/>
      <c r="F125" s="287">
        <f t="shared" si="10"/>
        <v>0</v>
      </c>
      <c r="G125" s="288">
        <f t="shared" si="11"/>
        <v>0</v>
      </c>
      <c r="H125" s="287">
        <f>(M125*Title!BC$19)+(O125*Title!BD$19)+(Q125*Title!BE$19)+(S125*Title!BF$19)+(U125*Title!BG$19)+(W125*Title!BH$19)+(Y125*Title!BI$19)+(AA125*Title!BJ$19)</f>
        <v>0</v>
      </c>
      <c r="I125" s="289"/>
      <c r="J125" s="290"/>
      <c r="K125" s="291"/>
      <c r="L125" s="287">
        <f t="shared" si="12"/>
        <v>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312"/>
      <c r="AD125" s="196" t="str">
        <f>'Basic data'!$B$1</f>
        <v>СГТ-421і.e</v>
      </c>
    </row>
    <row r="126" spans="1:30" ht="27.75" hidden="1">
      <c r="A126" s="410" t="s">
        <v>841</v>
      </c>
      <c r="B126" s="548" t="s">
        <v>952</v>
      </c>
      <c r="C126" s="395"/>
      <c r="D126" s="314"/>
      <c r="E126" s="314"/>
      <c r="F126" s="287">
        <f t="shared" si="10"/>
        <v>0</v>
      </c>
      <c r="G126" s="288">
        <f t="shared" si="11"/>
        <v>0</v>
      </c>
      <c r="H126" s="287">
        <f>(M126*Title!BC$19)+(O126*Title!BD$19)+(Q126*Title!BE$19)+(S126*Title!BF$19)+(U126*Title!BG$19)+(W126*Title!BH$19)+(Y126*Title!BI$19)+(AA126*Title!BJ$19)</f>
        <v>0</v>
      </c>
      <c r="I126" s="289"/>
      <c r="J126" s="290"/>
      <c r="K126" s="291"/>
      <c r="L126" s="287">
        <f t="shared" si="12"/>
        <v>0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312"/>
      <c r="AD126" s="196" t="str">
        <f>'Basic data'!$B$1</f>
        <v>СГТ-421і.e</v>
      </c>
    </row>
    <row r="127" spans="1:30" ht="27.75" hidden="1">
      <c r="A127" s="410" t="s">
        <v>842</v>
      </c>
      <c r="B127" s="548" t="s">
        <v>953</v>
      </c>
      <c r="C127" s="395"/>
      <c r="D127" s="314"/>
      <c r="E127" s="314"/>
      <c r="F127" s="287">
        <f t="shared" si="10"/>
        <v>0</v>
      </c>
      <c r="G127" s="288">
        <f t="shared" si="11"/>
        <v>0</v>
      </c>
      <c r="H127" s="287">
        <f>(M127*Title!BC$19)+(O127*Title!BD$19)+(Q127*Title!BE$19)+(S127*Title!BF$19)+(U127*Title!BG$19)+(W127*Title!BH$19)+(Y127*Title!BI$19)+(AA127*Title!BJ$19)</f>
        <v>0</v>
      </c>
      <c r="I127" s="289"/>
      <c r="J127" s="290"/>
      <c r="K127" s="291"/>
      <c r="L127" s="287">
        <f t="shared" si="12"/>
        <v>0</v>
      </c>
      <c r="M127" s="289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312"/>
      <c r="AD127" s="196" t="str">
        <f>'Basic data'!$B$1</f>
        <v>СГТ-421і.e</v>
      </c>
    </row>
    <row r="128" spans="1:30" ht="27.75" hidden="1">
      <c r="A128" s="410" t="s">
        <v>843</v>
      </c>
      <c r="B128" s="548" t="s">
        <v>954</v>
      </c>
      <c r="C128" s="395"/>
      <c r="D128" s="314"/>
      <c r="E128" s="314"/>
      <c r="F128" s="287">
        <f t="shared" si="10"/>
        <v>0</v>
      </c>
      <c r="G128" s="288">
        <f t="shared" si="11"/>
        <v>0</v>
      </c>
      <c r="H128" s="287">
        <f>(M128*Title!BC$19)+(O128*Title!BD$19)+(Q128*Title!BE$19)+(S128*Title!BF$19)+(U128*Title!BG$19)+(W128*Title!BH$19)+(Y128*Title!BI$19)+(AA128*Title!BJ$19)</f>
        <v>0</v>
      </c>
      <c r="I128" s="289"/>
      <c r="J128" s="290"/>
      <c r="K128" s="291"/>
      <c r="L128" s="287">
        <f t="shared" si="12"/>
        <v>0</v>
      </c>
      <c r="M128" s="289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312"/>
      <c r="AD128" s="196" t="str">
        <f>'Basic data'!$B$1</f>
        <v>СГТ-421і.e</v>
      </c>
    </row>
    <row r="129" spans="1:30" ht="27.75" hidden="1">
      <c r="A129" s="410" t="s">
        <v>844</v>
      </c>
      <c r="B129" s="548" t="s">
        <v>955</v>
      </c>
      <c r="C129" s="395"/>
      <c r="D129" s="314"/>
      <c r="E129" s="314"/>
      <c r="F129" s="287">
        <f t="shared" si="10"/>
        <v>0</v>
      </c>
      <c r="G129" s="288">
        <f t="shared" si="11"/>
        <v>0</v>
      </c>
      <c r="H129" s="287">
        <f>(M129*Title!BC$19)+(O129*Title!BD$19)+(Q129*Title!BE$19)+(S129*Title!BF$19)+(U129*Title!BG$19)+(W129*Title!BH$19)+(Y129*Title!BI$19)+(AA129*Title!BJ$19)</f>
        <v>0</v>
      </c>
      <c r="I129" s="289"/>
      <c r="J129" s="290"/>
      <c r="K129" s="291"/>
      <c r="L129" s="287">
        <f t="shared" si="12"/>
        <v>0</v>
      </c>
      <c r="M129" s="289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312"/>
      <c r="AD129" s="196" t="str">
        <f>'Basic data'!$B$1</f>
        <v>СГТ-421і.e</v>
      </c>
    </row>
    <row r="130" spans="1:30" ht="27.75" hidden="1">
      <c r="A130" s="410" t="s">
        <v>845</v>
      </c>
      <c r="B130" s="548" t="s">
        <v>956</v>
      </c>
      <c r="C130" s="395"/>
      <c r="D130" s="314"/>
      <c r="E130" s="314"/>
      <c r="F130" s="287">
        <f t="shared" si="10"/>
        <v>0</v>
      </c>
      <c r="G130" s="288">
        <f t="shared" si="11"/>
        <v>0</v>
      </c>
      <c r="H130" s="287">
        <f>(M130*Title!BC$19)+(O130*Title!BD$19)+(Q130*Title!BE$19)+(S130*Title!BF$19)+(U130*Title!BG$19)+(W130*Title!BH$19)+(Y130*Title!BI$19)+(AA130*Title!BJ$19)</f>
        <v>0</v>
      </c>
      <c r="I130" s="289"/>
      <c r="J130" s="290"/>
      <c r="K130" s="291"/>
      <c r="L130" s="287">
        <f t="shared" si="12"/>
        <v>0</v>
      </c>
      <c r="M130" s="289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312"/>
      <c r="AD130" s="196" t="str">
        <f>'Basic data'!$B$1</f>
        <v>СГТ-421і.e</v>
      </c>
    </row>
    <row r="131" spans="1:30" ht="27.75" hidden="1">
      <c r="A131" s="410" t="s">
        <v>846</v>
      </c>
      <c r="B131" s="548" t="s">
        <v>957</v>
      </c>
      <c r="C131" s="395"/>
      <c r="D131" s="314"/>
      <c r="E131" s="314"/>
      <c r="F131" s="287">
        <f t="shared" si="10"/>
        <v>0</v>
      </c>
      <c r="G131" s="288">
        <f t="shared" si="11"/>
        <v>0</v>
      </c>
      <c r="H131" s="287">
        <f>(M131*Title!BC$19)+(O131*Title!BD$19)+(Q131*Title!BE$19)+(S131*Title!BF$19)+(U131*Title!BG$19)+(W131*Title!BH$19)+(Y131*Title!BI$19)+(AA131*Title!BJ$19)</f>
        <v>0</v>
      </c>
      <c r="I131" s="289"/>
      <c r="J131" s="290"/>
      <c r="K131" s="291"/>
      <c r="L131" s="287">
        <f t="shared" si="12"/>
        <v>0</v>
      </c>
      <c r="M131" s="289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312"/>
      <c r="AD131" s="196" t="str">
        <f>'Basic data'!$B$1</f>
        <v>СГТ-421і.e</v>
      </c>
    </row>
    <row r="132" spans="1:30" ht="27.75" hidden="1">
      <c r="A132" s="410" t="s">
        <v>847</v>
      </c>
      <c r="B132" s="548" t="s">
        <v>958</v>
      </c>
      <c r="C132" s="395"/>
      <c r="D132" s="314"/>
      <c r="E132" s="314"/>
      <c r="F132" s="287">
        <f t="shared" si="10"/>
        <v>0</v>
      </c>
      <c r="G132" s="288">
        <f t="shared" si="11"/>
        <v>0</v>
      </c>
      <c r="H132" s="287">
        <f>(M132*Title!BC$19)+(O132*Title!BD$19)+(Q132*Title!BE$19)+(S132*Title!BF$19)+(U132*Title!BG$19)+(W132*Title!BH$19)+(Y132*Title!BI$19)+(AA132*Title!BJ$19)</f>
        <v>0</v>
      </c>
      <c r="I132" s="289"/>
      <c r="J132" s="290"/>
      <c r="K132" s="291"/>
      <c r="L132" s="287">
        <f t="shared" si="12"/>
        <v>0</v>
      </c>
      <c r="M132" s="289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312"/>
      <c r="AD132" s="196" t="str">
        <f>'Basic data'!$B$1</f>
        <v>СГТ-421і.e</v>
      </c>
    </row>
    <row r="133" spans="1:30" ht="27.75" hidden="1">
      <c r="A133" s="410" t="s">
        <v>848</v>
      </c>
      <c r="B133" s="548" t="s">
        <v>959</v>
      </c>
      <c r="C133" s="395"/>
      <c r="D133" s="314"/>
      <c r="E133" s="314"/>
      <c r="F133" s="287">
        <f t="shared" si="10"/>
        <v>0</v>
      </c>
      <c r="G133" s="288">
        <f t="shared" si="11"/>
        <v>0</v>
      </c>
      <c r="H133" s="287">
        <f>(M133*Title!BC$19)+(O133*Title!BD$19)+(Q133*Title!BE$19)+(S133*Title!BF$19)+(U133*Title!BG$19)+(W133*Title!BH$19)+(Y133*Title!BI$19)+(AA133*Title!BJ$19)</f>
        <v>0</v>
      </c>
      <c r="I133" s="289"/>
      <c r="J133" s="290"/>
      <c r="K133" s="291"/>
      <c r="L133" s="287">
        <f t="shared" si="12"/>
        <v>0</v>
      </c>
      <c r="M133" s="289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312"/>
      <c r="AD133" s="196" t="str">
        <f>'Basic data'!$B$1</f>
        <v>СГТ-421і.e</v>
      </c>
    </row>
    <row r="134" spans="1:30" ht="27.75" hidden="1">
      <c r="A134" s="410" t="s">
        <v>849</v>
      </c>
      <c r="B134" s="548" t="s">
        <v>960</v>
      </c>
      <c r="C134" s="395"/>
      <c r="D134" s="314"/>
      <c r="E134" s="314"/>
      <c r="F134" s="287">
        <f t="shared" si="10"/>
        <v>0</v>
      </c>
      <c r="G134" s="288">
        <f t="shared" si="11"/>
        <v>0</v>
      </c>
      <c r="H134" s="287">
        <f>(M134*Title!BC$19)+(O134*Title!BD$19)+(Q134*Title!BE$19)+(S134*Title!BF$19)+(U134*Title!BG$19)+(W134*Title!BH$19)+(Y134*Title!BI$19)+(AA134*Title!BJ$19)</f>
        <v>0</v>
      </c>
      <c r="I134" s="289"/>
      <c r="J134" s="290"/>
      <c r="K134" s="291"/>
      <c r="L134" s="287">
        <f t="shared" si="12"/>
        <v>0</v>
      </c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312"/>
      <c r="AD134" s="196" t="str">
        <f>'Basic data'!$B$1</f>
        <v>СГТ-421і.e</v>
      </c>
    </row>
    <row r="135" spans="1:30" ht="27.75" hidden="1">
      <c r="A135" s="410" t="s">
        <v>850</v>
      </c>
      <c r="B135" s="548" t="s">
        <v>961</v>
      </c>
      <c r="C135" s="395"/>
      <c r="D135" s="314"/>
      <c r="E135" s="314"/>
      <c r="F135" s="287">
        <f t="shared" si="10"/>
        <v>0</v>
      </c>
      <c r="G135" s="288">
        <f t="shared" si="11"/>
        <v>0</v>
      </c>
      <c r="H135" s="287">
        <f>(M135*Title!BC$19)+(O135*Title!BD$19)+(Q135*Title!BE$19)+(S135*Title!BF$19)+(U135*Title!BG$19)+(W135*Title!BH$19)+(Y135*Title!BI$19)+(AA135*Title!BJ$19)</f>
        <v>0</v>
      </c>
      <c r="I135" s="289"/>
      <c r="J135" s="290"/>
      <c r="K135" s="291"/>
      <c r="L135" s="287">
        <f t="shared" si="12"/>
        <v>0</v>
      </c>
      <c r="M135" s="289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312"/>
      <c r="AD135" s="196" t="str">
        <f>'Basic data'!$B$1</f>
        <v>СГТ-421і.e</v>
      </c>
    </row>
    <row r="136" spans="1:30" ht="27.75" hidden="1">
      <c r="A136" s="410" t="s">
        <v>851</v>
      </c>
      <c r="B136" s="548" t="s">
        <v>962</v>
      </c>
      <c r="C136" s="395"/>
      <c r="D136" s="314"/>
      <c r="E136" s="314"/>
      <c r="F136" s="287">
        <f t="shared" si="10"/>
        <v>0</v>
      </c>
      <c r="G136" s="288">
        <f t="shared" si="11"/>
        <v>0</v>
      </c>
      <c r="H136" s="287">
        <f>(M136*Title!BC$19)+(O136*Title!BD$19)+(Q136*Title!BE$19)+(S136*Title!BF$19)+(U136*Title!BG$19)+(W136*Title!BH$19)+(Y136*Title!BI$19)+(AA136*Title!BJ$19)</f>
        <v>0</v>
      </c>
      <c r="I136" s="289"/>
      <c r="J136" s="290"/>
      <c r="K136" s="291"/>
      <c r="L136" s="287">
        <f t="shared" si="12"/>
        <v>0</v>
      </c>
      <c r="M136" s="289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312"/>
      <c r="AD136" s="196" t="str">
        <f>'Basic data'!$B$1</f>
        <v>СГТ-421і.e</v>
      </c>
    </row>
    <row r="137" spans="1:30" ht="27.75" hidden="1">
      <c r="A137" s="410" t="s">
        <v>852</v>
      </c>
      <c r="B137" s="548" t="s">
        <v>963</v>
      </c>
      <c r="C137" s="395"/>
      <c r="D137" s="314"/>
      <c r="E137" s="314"/>
      <c r="F137" s="287">
        <f t="shared" si="10"/>
        <v>0</v>
      </c>
      <c r="G137" s="288">
        <f t="shared" si="11"/>
        <v>0</v>
      </c>
      <c r="H137" s="287">
        <f>(M137*Title!BC$19)+(O137*Title!BD$19)+(Q137*Title!BE$19)+(S137*Title!BF$19)+(U137*Title!BG$19)+(W137*Title!BH$19)+(Y137*Title!BI$19)+(AA137*Title!BJ$19)</f>
        <v>0</v>
      </c>
      <c r="I137" s="289"/>
      <c r="J137" s="290"/>
      <c r="K137" s="291"/>
      <c r="L137" s="287">
        <f t="shared" si="12"/>
        <v>0</v>
      </c>
      <c r="M137" s="289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312"/>
      <c r="AD137" s="196" t="str">
        <f>'Basic data'!$B$1</f>
        <v>СГТ-421і.e</v>
      </c>
    </row>
    <row r="138" spans="1:30" ht="27.75" hidden="1">
      <c r="A138" s="410" t="s">
        <v>853</v>
      </c>
      <c r="B138" s="548" t="s">
        <v>964</v>
      </c>
      <c r="C138" s="395"/>
      <c r="D138" s="314"/>
      <c r="E138" s="314"/>
      <c r="F138" s="287">
        <f t="shared" si="10"/>
        <v>0</v>
      </c>
      <c r="G138" s="288">
        <f t="shared" si="11"/>
        <v>0</v>
      </c>
      <c r="H138" s="287">
        <f>(M138*Title!BC$19)+(O138*Title!BD$19)+(Q138*Title!BE$19)+(S138*Title!BF$19)+(U138*Title!BG$19)+(W138*Title!BH$19)+(Y138*Title!BI$19)+(AA138*Title!BJ$19)</f>
        <v>0</v>
      </c>
      <c r="I138" s="289"/>
      <c r="J138" s="290"/>
      <c r="K138" s="291"/>
      <c r="L138" s="287">
        <f t="shared" si="12"/>
        <v>0</v>
      </c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312"/>
      <c r="AD138" s="196" t="str">
        <f>'Basic data'!$B$1</f>
        <v>СГТ-421і.e</v>
      </c>
    </row>
    <row r="139" spans="1:30" ht="27.75" hidden="1">
      <c r="A139" s="410" t="s">
        <v>854</v>
      </c>
      <c r="B139" s="548" t="s">
        <v>965</v>
      </c>
      <c r="C139" s="395"/>
      <c r="D139" s="314"/>
      <c r="E139" s="314"/>
      <c r="F139" s="287">
        <f t="shared" si="10"/>
        <v>0</v>
      </c>
      <c r="G139" s="288">
        <f t="shared" si="11"/>
        <v>0</v>
      </c>
      <c r="H139" s="287">
        <f>(M139*Title!BC$19)+(O139*Title!BD$19)+(Q139*Title!BE$19)+(S139*Title!BF$19)+(U139*Title!BG$19)+(W139*Title!BH$19)+(Y139*Title!BI$19)+(AA139*Title!BJ$19)</f>
        <v>0</v>
      </c>
      <c r="I139" s="289"/>
      <c r="J139" s="290"/>
      <c r="K139" s="291"/>
      <c r="L139" s="287">
        <f t="shared" si="12"/>
        <v>0</v>
      </c>
      <c r="M139" s="289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312"/>
      <c r="AD139" s="196" t="str">
        <f>'Basic data'!$B$1</f>
        <v>СГТ-421і.e</v>
      </c>
    </row>
    <row r="140" spans="1:30" ht="27.75" hidden="1">
      <c r="A140" s="410" t="s">
        <v>855</v>
      </c>
      <c r="B140" s="548" t="s">
        <v>966</v>
      </c>
      <c r="C140" s="395"/>
      <c r="D140" s="314"/>
      <c r="E140" s="314"/>
      <c r="F140" s="287">
        <f t="shared" si="10"/>
        <v>0</v>
      </c>
      <c r="G140" s="288">
        <f t="shared" si="11"/>
        <v>0</v>
      </c>
      <c r="H140" s="287">
        <f>(M140*Title!BC$19)+(O140*Title!BD$19)+(Q140*Title!BE$19)+(S140*Title!BF$19)+(U140*Title!BG$19)+(W140*Title!BH$19)+(Y140*Title!BI$19)+(AA140*Title!BJ$19)</f>
        <v>0</v>
      </c>
      <c r="I140" s="289"/>
      <c r="J140" s="290"/>
      <c r="K140" s="291"/>
      <c r="L140" s="287">
        <f t="shared" si="12"/>
        <v>0</v>
      </c>
      <c r="M140" s="289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312"/>
      <c r="AD140" s="196" t="str">
        <f>'Basic data'!$B$1</f>
        <v>СГТ-421і.e</v>
      </c>
    </row>
    <row r="141" spans="1:30" ht="27.75" hidden="1">
      <c r="A141" s="410" t="s">
        <v>856</v>
      </c>
      <c r="B141" s="548" t="s">
        <v>967</v>
      </c>
      <c r="C141" s="395"/>
      <c r="D141" s="314"/>
      <c r="E141" s="314"/>
      <c r="F141" s="287">
        <f t="shared" si="10"/>
        <v>0</v>
      </c>
      <c r="G141" s="288">
        <f t="shared" si="11"/>
        <v>0</v>
      </c>
      <c r="H141" s="287">
        <f>(M141*Title!BC$19)+(O141*Title!BD$19)+(Q141*Title!BE$19)+(S141*Title!BF$19)+(U141*Title!BG$19)+(W141*Title!BH$19)+(Y141*Title!BI$19)+(AA141*Title!BJ$19)</f>
        <v>0</v>
      </c>
      <c r="I141" s="289"/>
      <c r="J141" s="290"/>
      <c r="K141" s="291"/>
      <c r="L141" s="287">
        <f t="shared" si="12"/>
        <v>0</v>
      </c>
      <c r="M141" s="289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312"/>
      <c r="AD141" s="196" t="str">
        <f>'Basic data'!$B$1</f>
        <v>СГТ-421і.e</v>
      </c>
    </row>
    <row r="142" spans="1:30" ht="27.75" hidden="1">
      <c r="A142" s="410" t="s">
        <v>857</v>
      </c>
      <c r="B142" s="548" t="s">
        <v>968</v>
      </c>
      <c r="C142" s="395"/>
      <c r="D142" s="314"/>
      <c r="E142" s="314"/>
      <c r="F142" s="287">
        <f t="shared" si="10"/>
        <v>0</v>
      </c>
      <c r="G142" s="288">
        <f t="shared" si="11"/>
        <v>0</v>
      </c>
      <c r="H142" s="287">
        <f>(M142*Title!BC$19)+(O142*Title!BD$19)+(Q142*Title!BE$19)+(S142*Title!BF$19)+(U142*Title!BG$19)+(W142*Title!BH$19)+(Y142*Title!BI$19)+(AA142*Title!BJ$19)</f>
        <v>0</v>
      </c>
      <c r="I142" s="289"/>
      <c r="J142" s="290"/>
      <c r="K142" s="291"/>
      <c r="L142" s="287">
        <f t="shared" si="12"/>
        <v>0</v>
      </c>
      <c r="M142" s="289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312"/>
      <c r="AD142" s="196" t="str">
        <f>'Basic data'!$B$1</f>
        <v>СГТ-421і.e</v>
      </c>
    </row>
  </sheetData>
  <sheetProtection password="CC79" sheet="1" formatRows="0" insertRows="0" insertHyperlinks="0" deleteRows="0" sort="0" autoFilter="0" pivotTables="0"/>
  <mergeCells count="42">
    <mergeCell ref="Y9:Z9"/>
    <mergeCell ref="AA9:AB9"/>
    <mergeCell ref="U7:V7"/>
    <mergeCell ref="W7:X7"/>
    <mergeCell ref="Y7:Z7"/>
    <mergeCell ref="AA7:AB7"/>
    <mergeCell ref="L5:L10"/>
    <mergeCell ref="M5:P5"/>
    <mergeCell ref="O9:P9"/>
    <mergeCell ref="Q9:R9"/>
    <mergeCell ref="Q5:T5"/>
    <mergeCell ref="U5:X5"/>
    <mergeCell ref="U1:AC1"/>
    <mergeCell ref="A2:AC2"/>
    <mergeCell ref="A4:A10"/>
    <mergeCell ref="B4:B10"/>
    <mergeCell ref="C4:E4"/>
    <mergeCell ref="F4:F10"/>
    <mergeCell ref="G4:L4"/>
    <mergeCell ref="I8:I10"/>
    <mergeCell ref="M8:AB8"/>
    <mergeCell ref="M9:N9"/>
    <mergeCell ref="C5:C10"/>
    <mergeCell ref="S9:T9"/>
    <mergeCell ref="Y5:AB5"/>
    <mergeCell ref="M6:AB6"/>
    <mergeCell ref="E5:E10"/>
    <mergeCell ref="G5:G10"/>
    <mergeCell ref="M7:N7"/>
    <mergeCell ref="O7:P7"/>
    <mergeCell ref="I6:K7"/>
    <mergeCell ref="K8:K10"/>
    <mergeCell ref="H5:K5"/>
    <mergeCell ref="H6:H10"/>
    <mergeCell ref="J8:J10"/>
    <mergeCell ref="D5:D10"/>
    <mergeCell ref="M4:AB4"/>
    <mergeCell ref="AC4:AC10"/>
    <mergeCell ref="Q7:R7"/>
    <mergeCell ref="S7:T7"/>
    <mergeCell ref="U9:V9"/>
    <mergeCell ref="W9:X9"/>
  </mergeCells>
  <printOptions/>
  <pageMargins left="0.7" right="0.7" top="0.75" bottom="0.75" header="0.3" footer="0.3"/>
  <pageSetup fitToHeight="0" fitToWidth="0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5"/>
  <sheetViews>
    <sheetView showZeros="0" view="pageBreakPreview" zoomScale="75" zoomScaleNormal="50" zoomScaleSheetLayoutView="75" zoomScalePageLayoutView="0" workbookViewId="0" topLeftCell="A1">
      <pane ySplit="8" topLeftCell="A15" activePane="bottomLeft" state="frozen"/>
      <selection pane="topLeft" activeCell="B60" sqref="B60"/>
      <selection pane="bottomLeft" activeCell="C70" sqref="C70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0" customWidth="1"/>
    <col min="17" max="16384" width="9.125" style="137" customWidth="1"/>
  </cols>
  <sheetData>
    <row r="1" spans="1:15" ht="15.75">
      <c r="A1" s="906" t="str">
        <f>'Basic data'!A25</f>
        <v>Форма Б3-21  м-і</v>
      </c>
      <c r="B1" s="906"/>
      <c r="C1" s="902" t="str">
        <f>'Basic data'!B1</f>
        <v>СГТ-421і.e</v>
      </c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spans="1:15" ht="20.25" customHeight="1">
      <c r="A2" s="156"/>
      <c r="B2" s="162" t="s">
        <v>969</v>
      </c>
      <c r="C2" s="909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</row>
    <row r="3" spans="1:15" ht="48.75" customHeight="1">
      <c r="A3" s="157"/>
      <c r="B3" s="158" t="s">
        <v>970</v>
      </c>
      <c r="C3" s="904" t="str">
        <f>Title!Y10</f>
        <v>053</v>
      </c>
      <c r="D3" s="905"/>
      <c r="E3" s="183"/>
      <c r="F3" s="183"/>
      <c r="G3" s="183"/>
      <c r="H3" s="183"/>
      <c r="I3" s="183"/>
      <c r="J3" s="183"/>
      <c r="K3" s="183"/>
      <c r="L3" s="183"/>
      <c r="M3" s="903" t="str">
        <f>'Basic data'!B12</f>
        <v>Psychology</v>
      </c>
      <c r="N3" s="903"/>
      <c r="O3" s="903"/>
    </row>
    <row r="4" spans="1:15" ht="22.5" customHeight="1" thickBot="1">
      <c r="A4" s="157"/>
      <c r="B4" s="181"/>
      <c r="C4" s="896">
        <f>Title!Y11</f>
        <v>0</v>
      </c>
      <c r="D4" s="896"/>
      <c r="E4" s="182"/>
      <c r="F4" s="182"/>
      <c r="G4" s="182"/>
      <c r="H4" s="182"/>
      <c r="I4" s="182"/>
      <c r="J4" s="182"/>
      <c r="K4" s="182"/>
      <c r="L4" s="182"/>
      <c r="M4" s="896">
        <f>'Basic data'!B19</f>
        <v>0</v>
      </c>
      <c r="N4" s="896"/>
      <c r="O4" s="896"/>
    </row>
    <row r="5" spans="1:15" ht="15.75" thickBot="1">
      <c r="A5" s="911" t="s">
        <v>972</v>
      </c>
      <c r="B5" s="914" t="s">
        <v>971</v>
      </c>
      <c r="C5" s="897" t="s">
        <v>622</v>
      </c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9"/>
      <c r="O5" s="917" t="s">
        <v>977</v>
      </c>
    </row>
    <row r="6" spans="1:15" ht="15" customHeight="1" thickBot="1">
      <c r="A6" s="912"/>
      <c r="B6" s="915"/>
      <c r="C6" s="900" t="s">
        <v>636</v>
      </c>
      <c r="D6" s="900" t="s">
        <v>973</v>
      </c>
      <c r="E6" s="335"/>
      <c r="F6" s="336"/>
      <c r="G6" s="336"/>
      <c r="H6" s="336"/>
      <c r="I6" s="336"/>
      <c r="J6" s="336"/>
      <c r="K6" s="336"/>
      <c r="L6" s="336"/>
      <c r="M6" s="907" t="s">
        <v>976</v>
      </c>
      <c r="N6" s="908"/>
      <c r="O6" s="918"/>
    </row>
    <row r="7" spans="1:15" ht="15.75" thickBot="1">
      <c r="A7" s="913"/>
      <c r="B7" s="916"/>
      <c r="C7" s="901"/>
      <c r="D7" s="901"/>
      <c r="E7" s="337"/>
      <c r="F7" s="338"/>
      <c r="G7" s="338"/>
      <c r="H7" s="338"/>
      <c r="I7" s="338"/>
      <c r="J7" s="338"/>
      <c r="K7" s="338"/>
      <c r="L7" s="339"/>
      <c r="M7" s="334" t="s">
        <v>974</v>
      </c>
      <c r="N7" s="340" t="s">
        <v>975</v>
      </c>
      <c r="O7" s="919"/>
    </row>
    <row r="8" spans="1:15" ht="16.5" thickBot="1">
      <c r="A8" s="265">
        <v>1</v>
      </c>
      <c r="B8" s="266">
        <v>2</v>
      </c>
      <c r="C8" s="266">
        <v>3</v>
      </c>
      <c r="D8" s="266">
        <v>4</v>
      </c>
      <c r="E8" s="267">
        <v>8</v>
      </c>
      <c r="F8" s="268"/>
      <c r="G8" s="269">
        <v>9</v>
      </c>
      <c r="H8" s="268"/>
      <c r="I8" s="269">
        <v>10</v>
      </c>
      <c r="J8" s="268"/>
      <c r="K8" s="269">
        <v>11</v>
      </c>
      <c r="L8" s="267"/>
      <c r="M8" s="266">
        <v>5</v>
      </c>
      <c r="N8" s="266">
        <v>6</v>
      </c>
      <c r="O8" s="159">
        <v>7</v>
      </c>
    </row>
    <row r="9" spans="1:16" s="160" customFormat="1" ht="19.5" thickBot="1">
      <c r="A9" s="316">
        <f>'EP (Educational Process) Plan'!A12</f>
        <v>1</v>
      </c>
      <c r="B9" s="384" t="str">
        <f>'EP (Educational Process) Plan'!B12</f>
        <v>Obligatory educational components</v>
      </c>
      <c r="C9" s="317">
        <f>'EP (Educational Process) Plan'!F12</f>
        <v>178</v>
      </c>
      <c r="D9" s="317">
        <f>'EP (Educational Process) Plan'!G12</f>
        <v>5340</v>
      </c>
      <c r="E9" s="318"/>
      <c r="F9" s="319"/>
      <c r="G9" s="319"/>
      <c r="H9" s="319"/>
      <c r="I9" s="319"/>
      <c r="J9" s="319"/>
      <c r="K9" s="319"/>
      <c r="L9" s="320"/>
      <c r="M9" s="321"/>
      <c r="N9" s="322"/>
      <c r="O9" s="323" t="str">
        <f>IF(C9=0,"0%",CONCATENATE(ROUND(C9*100/240,2),"%"))</f>
        <v>74,17%</v>
      </c>
      <c r="P9" s="313" t="str">
        <f>'Basic data'!$B$1</f>
        <v>СГТ-421і.e</v>
      </c>
    </row>
    <row r="10" spans="1:16" s="161" customFormat="1" ht="16.5" thickBot="1">
      <c r="A10" s="543" t="str">
        <f>'EP (Educational Process) Plan'!A13</f>
        <v>1.1</v>
      </c>
      <c r="B10" s="535" t="str">
        <f>'EP (Educational Process) Plan'!B13</f>
        <v>General training</v>
      </c>
      <c r="C10" s="536">
        <f>'EP (Educational Process) Plan'!F13</f>
        <v>73</v>
      </c>
      <c r="D10" s="536">
        <f>'EP (Educational Process) Plan'!G13</f>
        <v>2190</v>
      </c>
      <c r="E10" s="537"/>
      <c r="F10" s="538"/>
      <c r="G10" s="538"/>
      <c r="H10" s="538"/>
      <c r="I10" s="538"/>
      <c r="J10" s="538"/>
      <c r="K10" s="538"/>
      <c r="L10" s="539"/>
      <c r="M10" s="541"/>
      <c r="N10" s="541"/>
      <c r="O10" s="542" t="str">
        <f>IF(C10=0,"0%",CONCATENATE(ROUND(C10*100/C9,2),"%"))</f>
        <v>41,01%</v>
      </c>
      <c r="P10" s="313" t="str">
        <f>'Basic data'!$B$1</f>
        <v>СГТ-421і.e</v>
      </c>
    </row>
    <row r="11" spans="1:16" s="161" customFormat="1" ht="15.75">
      <c r="A11" s="324" t="str">
        <f>'EP (Educational Process) Plan'!A14</f>
        <v>GT 1</v>
      </c>
      <c r="B11" s="352" t="str">
        <f>'EP (Educational Process) Plan'!B14</f>
        <v>History and Culture of Ukraine</v>
      </c>
      <c r="C11" s="325">
        <f>'EP (Educational Process) Plan'!F14</f>
        <v>4</v>
      </c>
      <c r="D11" s="325">
        <f>'EP (Educational Process) Plan'!G14</f>
        <v>120</v>
      </c>
      <c r="E11" s="331"/>
      <c r="F11" s="332"/>
      <c r="G11" s="332"/>
      <c r="H11" s="332"/>
      <c r="I11" s="332"/>
      <c r="J11" s="332"/>
      <c r="K11" s="332"/>
      <c r="L11" s="333"/>
      <c r="M11" s="342">
        <f>'EP (Educational Process) Plan'!C14</f>
        <v>1</v>
      </c>
      <c r="N11" s="341">
        <f>'EP (Educational Process) Plan'!D14</f>
        <v>0</v>
      </c>
      <c r="O11" s="329">
        <f>'EP (Educational Process) Plan'!AC14</f>
        <v>310</v>
      </c>
      <c r="P11" s="313" t="str">
        <f>'Basic data'!$B$1</f>
        <v>СГТ-421і.e</v>
      </c>
    </row>
    <row r="12" spans="1:16" s="161" customFormat="1" ht="15.75">
      <c r="A12" s="324" t="str">
        <f>'EP (Educational Process) Plan'!A15</f>
        <v>GT 2</v>
      </c>
      <c r="B12" s="352" t="str">
        <f>'EP (Educational Process) Plan'!B15</f>
        <v>Philosophy</v>
      </c>
      <c r="C12" s="325">
        <f>'EP (Educational Process) Plan'!F15</f>
        <v>3</v>
      </c>
      <c r="D12" s="325">
        <f>'EP (Educational Process) Plan'!G15</f>
        <v>90</v>
      </c>
      <c r="E12" s="331"/>
      <c r="F12" s="332"/>
      <c r="G12" s="332"/>
      <c r="H12" s="332"/>
      <c r="I12" s="332"/>
      <c r="J12" s="332"/>
      <c r="K12" s="332"/>
      <c r="L12" s="333"/>
      <c r="M12" s="342">
        <f>'EP (Educational Process) Plan'!C15</f>
        <v>3</v>
      </c>
      <c r="N12" s="341">
        <f>'EP (Educational Process) Plan'!D15</f>
        <v>0</v>
      </c>
      <c r="O12" s="329">
        <f>'EP (Educational Process) Plan'!AC15</f>
        <v>307</v>
      </c>
      <c r="P12" s="313" t="str">
        <f>'Basic data'!$B$1</f>
        <v>СГТ-421і.e</v>
      </c>
    </row>
    <row r="13" spans="1:16" s="161" customFormat="1" ht="15.75">
      <c r="A13" s="324" t="str">
        <f>'EP (Educational Process) Plan'!A16</f>
        <v>GT 3</v>
      </c>
      <c r="B13" s="352" t="str">
        <f>'EP (Educational Process) Plan'!B16</f>
        <v>Jurisprudence</v>
      </c>
      <c r="C13" s="325">
        <f>'EP (Educational Process) Plan'!F16</f>
        <v>3</v>
      </c>
      <c r="D13" s="325">
        <f>'EP (Educational Process) Plan'!G16</f>
        <v>90</v>
      </c>
      <c r="E13" s="331"/>
      <c r="F13" s="332"/>
      <c r="G13" s="332"/>
      <c r="H13" s="332"/>
      <c r="I13" s="332"/>
      <c r="J13" s="332"/>
      <c r="K13" s="332"/>
      <c r="L13" s="333"/>
      <c r="M13" s="342">
        <f>'EP (Educational Process) Plan'!C16</f>
        <v>0</v>
      </c>
      <c r="N13" s="341">
        <f>'EP (Educational Process) Plan'!D16</f>
        <v>3</v>
      </c>
      <c r="O13" s="329">
        <f>'EP (Educational Process) Plan'!AC16</f>
        <v>306</v>
      </c>
      <c r="P13" s="313" t="str">
        <f>'Basic data'!$B$1</f>
        <v>СГТ-421і.e</v>
      </c>
    </row>
    <row r="14" spans="1:16" s="161" customFormat="1" ht="15.75">
      <c r="A14" s="324" t="str">
        <f>'EP (Educational Process) Plan'!A17</f>
        <v>GT 4</v>
      </c>
      <c r="B14" s="352" t="str">
        <f>'EP (Educational Process) Plan'!B17</f>
        <v>English language as professional course</v>
      </c>
      <c r="C14" s="325">
        <f>'EP (Educational Process) Plan'!F17</f>
        <v>9</v>
      </c>
      <c r="D14" s="325">
        <f>'EP (Educational Process) Plan'!G17</f>
        <v>270</v>
      </c>
      <c r="E14" s="331"/>
      <c r="F14" s="332"/>
      <c r="G14" s="332"/>
      <c r="H14" s="332"/>
      <c r="I14" s="332"/>
      <c r="J14" s="332"/>
      <c r="K14" s="332"/>
      <c r="L14" s="333"/>
      <c r="M14" s="342">
        <f>'EP (Educational Process) Plan'!C17</f>
        <v>8</v>
      </c>
      <c r="N14" s="341" t="str">
        <f>'EP (Educational Process) Plan'!D17</f>
        <v>5,6,7</v>
      </c>
      <c r="O14" s="329">
        <f>'EP (Educational Process) Plan'!AC17</f>
        <v>275</v>
      </c>
      <c r="P14" s="313" t="str">
        <f>'Basic data'!$B$1</f>
        <v>СГТ-421і.e</v>
      </c>
    </row>
    <row r="15" spans="1:16" s="161" customFormat="1" ht="15.75">
      <c r="A15" s="324" t="str">
        <f>'EP (Educational Process) Plan'!A18</f>
        <v>GT 5</v>
      </c>
      <c r="B15" s="352" t="str">
        <f>'EP (Educational Process) Plan'!B18</f>
        <v>Zoopsychology and comparative psychology</v>
      </c>
      <c r="C15" s="325">
        <f>'EP (Educational Process) Plan'!F18</f>
        <v>4</v>
      </c>
      <c r="D15" s="325">
        <f>'EP (Educational Process) Plan'!G18</f>
        <v>120</v>
      </c>
      <c r="E15" s="331"/>
      <c r="F15" s="332"/>
      <c r="G15" s="332"/>
      <c r="H15" s="332"/>
      <c r="I15" s="332"/>
      <c r="J15" s="332"/>
      <c r="K15" s="332"/>
      <c r="L15" s="333"/>
      <c r="M15" s="342">
        <f>'EP (Educational Process) Plan'!C18</f>
        <v>0</v>
      </c>
      <c r="N15" s="341">
        <f>'EP (Educational Process) Plan'!D18</f>
        <v>1</v>
      </c>
      <c r="O15" s="329">
        <f>'EP (Educational Process) Plan'!AC18</f>
        <v>301</v>
      </c>
      <c r="P15" s="313" t="str">
        <f>'Basic data'!$B$1</f>
        <v>СГТ-421і.e</v>
      </c>
    </row>
    <row r="16" spans="1:16" s="161" customFormat="1" ht="15.75">
      <c r="A16" s="324" t="str">
        <f>'EP (Educational Process) Plan'!A19</f>
        <v>GT 6</v>
      </c>
      <c r="B16" s="352" t="str">
        <f>'EP (Educational Process) Plan'!B19</f>
        <v>Anatomy of the central nervous system and higher nervous activity</v>
      </c>
      <c r="C16" s="325">
        <f>'EP (Educational Process) Plan'!F19</f>
        <v>6</v>
      </c>
      <c r="D16" s="325">
        <f>'EP (Educational Process) Plan'!G19</f>
        <v>180</v>
      </c>
      <c r="E16" s="331"/>
      <c r="F16" s="332"/>
      <c r="G16" s="332"/>
      <c r="H16" s="332"/>
      <c r="I16" s="332"/>
      <c r="J16" s="332"/>
      <c r="K16" s="332"/>
      <c r="L16" s="333"/>
      <c r="M16" s="342">
        <f>'EP (Educational Process) Plan'!C19</f>
        <v>1</v>
      </c>
      <c r="N16" s="341">
        <f>'EP (Educational Process) Plan'!D19</f>
        <v>0</v>
      </c>
      <c r="O16" s="329">
        <f>'EP (Educational Process) Plan'!AC19</f>
        <v>301</v>
      </c>
      <c r="P16" s="313" t="str">
        <f>'Basic data'!$B$1</f>
        <v>СГТ-421і.e</v>
      </c>
    </row>
    <row r="17" spans="1:16" s="161" customFormat="1" ht="15.75">
      <c r="A17" s="324" t="str">
        <f>'EP (Educational Process) Plan'!A20</f>
        <v>GT 7</v>
      </c>
      <c r="B17" s="352" t="str">
        <f>'EP (Educational Process) Plan'!B20</f>
        <v>Information and communication technologies in psychology</v>
      </c>
      <c r="C17" s="325">
        <f>'EP (Educational Process) Plan'!F20</f>
        <v>5</v>
      </c>
      <c r="D17" s="325">
        <f>'EP (Educational Process) Plan'!G20</f>
        <v>150</v>
      </c>
      <c r="E17" s="331"/>
      <c r="F17" s="332"/>
      <c r="G17" s="332"/>
      <c r="H17" s="332"/>
      <c r="I17" s="332"/>
      <c r="J17" s="332"/>
      <c r="K17" s="332"/>
      <c r="L17" s="333"/>
      <c r="M17" s="342">
        <f>'EP (Educational Process) Plan'!C20</f>
        <v>2</v>
      </c>
      <c r="N17" s="341">
        <f>'EP (Educational Process) Plan'!D20</f>
        <v>0</v>
      </c>
      <c r="O17" s="329">
        <f>'EP (Educational Process) Plan'!AC20</f>
        <v>301</v>
      </c>
      <c r="P17" s="313" t="str">
        <f>'Basic data'!$B$1</f>
        <v>СГТ-421і.e</v>
      </c>
    </row>
    <row r="18" spans="1:16" s="161" customFormat="1" ht="15.75">
      <c r="A18" s="324" t="str">
        <f>'EP (Educational Process) Plan'!A21</f>
        <v>GT 8</v>
      </c>
      <c r="B18" s="352" t="str">
        <f>'EP (Educational Process) Plan'!B21</f>
        <v>Language of professional training (ukrainian, english )</v>
      </c>
      <c r="C18" s="325">
        <f>'EP (Educational Process) Plan'!F21</f>
        <v>5</v>
      </c>
      <c r="D18" s="325">
        <f>'EP (Educational Process) Plan'!G21</f>
        <v>150</v>
      </c>
      <c r="E18" s="331"/>
      <c r="F18" s="332"/>
      <c r="G18" s="332"/>
      <c r="H18" s="332"/>
      <c r="I18" s="332"/>
      <c r="J18" s="332"/>
      <c r="K18" s="332"/>
      <c r="L18" s="333"/>
      <c r="M18" s="342">
        <f>'EP (Educational Process) Plan'!C21</f>
        <v>2</v>
      </c>
      <c r="N18" s="341">
        <f>'EP (Educational Process) Plan'!D21</f>
        <v>1</v>
      </c>
      <c r="O18" s="329" t="str">
        <f>'EP (Educational Process) Plan'!AC21</f>
        <v>275, 273</v>
      </c>
      <c r="P18" s="313" t="str">
        <f>'Basic data'!$B$1</f>
        <v>СГТ-421і.e</v>
      </c>
    </row>
    <row r="19" spans="1:16" s="161" customFormat="1" ht="15.75">
      <c r="A19" s="324" t="str">
        <f>'EP (Educational Process) Plan'!A22</f>
        <v>GT 9</v>
      </c>
      <c r="B19" s="352" t="str">
        <f>'EP (Educational Process) Plan'!B22</f>
        <v>Environmental psychology</v>
      </c>
      <c r="C19" s="325">
        <f>'EP (Educational Process) Plan'!F22</f>
        <v>3</v>
      </c>
      <c r="D19" s="325">
        <f>'EP (Educational Process) Plan'!G22</f>
        <v>90</v>
      </c>
      <c r="E19" s="331"/>
      <c r="F19" s="332"/>
      <c r="G19" s="332"/>
      <c r="H19" s="332"/>
      <c r="I19" s="332"/>
      <c r="J19" s="332"/>
      <c r="K19" s="332"/>
      <c r="L19" s="333"/>
      <c r="M19" s="342">
        <f>'EP (Educational Process) Plan'!C22</f>
        <v>0</v>
      </c>
      <c r="N19" s="341">
        <f>'EP (Educational Process) Plan'!D22</f>
        <v>2</v>
      </c>
      <c r="O19" s="329">
        <f>'EP (Educational Process) Plan'!AC22</f>
        <v>301</v>
      </c>
      <c r="P19" s="313" t="str">
        <f>'Basic data'!$B$1</f>
        <v>СГТ-421і.e</v>
      </c>
    </row>
    <row r="20" spans="1:16" s="161" customFormat="1" ht="15.75">
      <c r="A20" s="324" t="str">
        <f>'EP (Educational Process) Plan'!A23</f>
        <v>GT 10</v>
      </c>
      <c r="B20" s="352" t="str">
        <f>'EP (Educational Process) Plan'!B23</f>
        <v>History of psychology</v>
      </c>
      <c r="C20" s="325">
        <f>'EP (Educational Process) Plan'!F23</f>
        <v>5</v>
      </c>
      <c r="D20" s="325">
        <f>'EP (Educational Process) Plan'!G23</f>
        <v>150</v>
      </c>
      <c r="E20" s="331"/>
      <c r="F20" s="332"/>
      <c r="G20" s="332"/>
      <c r="H20" s="332"/>
      <c r="I20" s="332"/>
      <c r="J20" s="332"/>
      <c r="K20" s="332"/>
      <c r="L20" s="333"/>
      <c r="M20" s="342">
        <f>'EP (Educational Process) Plan'!C23</f>
        <v>0</v>
      </c>
      <c r="N20" s="341">
        <f>'EP (Educational Process) Plan'!D23</f>
        <v>1</v>
      </c>
      <c r="O20" s="329">
        <f>'EP (Educational Process) Plan'!AC23</f>
        <v>301</v>
      </c>
      <c r="P20" s="313" t="str">
        <f>'Basic data'!$B$1</f>
        <v>СГТ-421і.e</v>
      </c>
    </row>
    <row r="21" spans="1:16" s="161" customFormat="1" ht="15.75">
      <c r="A21" s="324" t="str">
        <f>'EP (Educational Process) Plan'!A24</f>
        <v>GT 11</v>
      </c>
      <c r="B21" s="352" t="str">
        <f>'EP (Educational Process) Plan'!B24</f>
        <v>Psychophysiology</v>
      </c>
      <c r="C21" s="325">
        <f>'EP (Educational Process) Plan'!F24</f>
        <v>4</v>
      </c>
      <c r="D21" s="325">
        <f>'EP (Educational Process) Plan'!G24</f>
        <v>120</v>
      </c>
      <c r="E21" s="331"/>
      <c r="F21" s="332"/>
      <c r="G21" s="332"/>
      <c r="H21" s="332"/>
      <c r="I21" s="332"/>
      <c r="J21" s="332"/>
      <c r="K21" s="332"/>
      <c r="L21" s="333"/>
      <c r="M21" s="342">
        <f>'EP (Educational Process) Plan'!C24</f>
        <v>2</v>
      </c>
      <c r="N21" s="341">
        <f>'EP (Educational Process) Plan'!D24</f>
        <v>0</v>
      </c>
      <c r="O21" s="329">
        <f>'EP (Educational Process) Plan'!AC24</f>
        <v>301</v>
      </c>
      <c r="P21" s="313" t="str">
        <f>'Basic data'!$B$1</f>
        <v>СГТ-421і.e</v>
      </c>
    </row>
    <row r="22" spans="1:16" s="161" customFormat="1" ht="15.75">
      <c r="A22" s="324" t="str">
        <f>'EP (Educational Process) Plan'!A25</f>
        <v>GT 12</v>
      </c>
      <c r="B22" s="352" t="str">
        <f>'EP (Educational Process) Plan'!B25</f>
        <v>Facilitative pedagogy</v>
      </c>
      <c r="C22" s="325">
        <f>'EP (Educational Process) Plan'!F25</f>
        <v>5</v>
      </c>
      <c r="D22" s="325">
        <f>'EP (Educational Process) Plan'!G25</f>
        <v>150</v>
      </c>
      <c r="E22" s="331"/>
      <c r="F22" s="332"/>
      <c r="G22" s="332"/>
      <c r="H22" s="332"/>
      <c r="I22" s="332"/>
      <c r="J22" s="332"/>
      <c r="K22" s="332"/>
      <c r="L22" s="333"/>
      <c r="M22" s="342">
        <f>'EP (Educational Process) Plan'!C25</f>
        <v>0</v>
      </c>
      <c r="N22" s="341">
        <f>'EP (Educational Process) Plan'!D25</f>
        <v>4</v>
      </c>
      <c r="O22" s="329">
        <f>'EP (Educational Process) Plan'!AC25</f>
        <v>301</v>
      </c>
      <c r="P22" s="313" t="str">
        <f>'Basic data'!$B$1</f>
        <v>СГТ-421і.e</v>
      </c>
    </row>
    <row r="23" spans="1:16" s="161" customFormat="1" ht="15.75">
      <c r="A23" s="324" t="str">
        <f>'EP (Educational Process) Plan'!A26</f>
        <v>GT 13</v>
      </c>
      <c r="B23" s="352" t="str">
        <f>'EP (Educational Process) Plan'!B26</f>
        <v>Fundamentals of public speaking</v>
      </c>
      <c r="C23" s="325">
        <f>'EP (Educational Process) Plan'!F26</f>
        <v>4</v>
      </c>
      <c r="D23" s="325">
        <f>'EP (Educational Process) Plan'!G26</f>
        <v>120</v>
      </c>
      <c r="E23" s="331"/>
      <c r="F23" s="332"/>
      <c r="G23" s="332"/>
      <c r="H23" s="332"/>
      <c r="I23" s="332"/>
      <c r="J23" s="332"/>
      <c r="K23" s="332"/>
      <c r="L23" s="333"/>
      <c r="M23" s="342">
        <f>'EP (Educational Process) Plan'!C26</f>
        <v>0</v>
      </c>
      <c r="N23" s="341">
        <f>'EP (Educational Process) Plan'!D26</f>
        <v>4</v>
      </c>
      <c r="O23" s="329">
        <f>'EP (Educational Process) Plan'!AC26</f>
        <v>301</v>
      </c>
      <c r="P23" s="313" t="str">
        <f>'Basic data'!$B$1</f>
        <v>СГТ-421і.e</v>
      </c>
    </row>
    <row r="24" spans="1:16" s="161" customFormat="1" ht="15.75">
      <c r="A24" s="324" t="str">
        <f>'EP (Educational Process) Plan'!A27</f>
        <v>GT 14</v>
      </c>
      <c r="B24" s="352" t="str">
        <f>'EP (Educational Process) Plan'!B27</f>
        <v>Ukrainian as a foreign language</v>
      </c>
      <c r="C24" s="325">
        <f>'EP (Educational Process) Plan'!F27</f>
        <v>11</v>
      </c>
      <c r="D24" s="325">
        <f>'EP (Educational Process) Plan'!G27</f>
        <v>330</v>
      </c>
      <c r="E24" s="331"/>
      <c r="F24" s="332"/>
      <c r="G24" s="332"/>
      <c r="H24" s="332"/>
      <c r="I24" s="332"/>
      <c r="J24" s="332"/>
      <c r="K24" s="332"/>
      <c r="L24" s="333"/>
      <c r="M24" s="342">
        <f>'EP (Educational Process) Plan'!C27</f>
        <v>4</v>
      </c>
      <c r="N24" s="341" t="str">
        <f>'EP (Educational Process) Plan'!D27</f>
        <v>1,2,3</v>
      </c>
      <c r="O24" s="329">
        <f>'EP (Educational Process) Plan'!AC27</f>
        <v>273</v>
      </c>
      <c r="P24" s="313" t="str">
        <f>'Basic data'!$B$1</f>
        <v>СГТ-421і.e</v>
      </c>
    </row>
    <row r="25" spans="1:16" s="161" customFormat="1" ht="15.75" hidden="1">
      <c r="A25" s="324" t="str">
        <f>'EP (Educational Process) Plan'!A28</f>
        <v>GT 15</v>
      </c>
      <c r="B25" s="352">
        <f>'EP (Educational Process) Plan'!B28</f>
        <v>0</v>
      </c>
      <c r="C25" s="325">
        <f>'EP (Educational Process) Plan'!F28</f>
        <v>0</v>
      </c>
      <c r="D25" s="325">
        <f>'EP (Educational Process) Plan'!G28</f>
        <v>0</v>
      </c>
      <c r="E25" s="331"/>
      <c r="F25" s="332"/>
      <c r="G25" s="332"/>
      <c r="H25" s="332"/>
      <c r="I25" s="332"/>
      <c r="J25" s="332"/>
      <c r="K25" s="332"/>
      <c r="L25" s="333"/>
      <c r="M25" s="342">
        <f>'EP (Educational Process) Plan'!C28</f>
        <v>0</v>
      </c>
      <c r="N25" s="341">
        <f>'EP (Educational Process) Plan'!D28</f>
        <v>0</v>
      </c>
      <c r="O25" s="329">
        <f>'EP (Educational Process) Plan'!AC28</f>
        <v>0</v>
      </c>
      <c r="P25" s="313" t="str">
        <f>'Basic data'!$B$1</f>
        <v>СГТ-421і.e</v>
      </c>
    </row>
    <row r="26" spans="1:16" s="161" customFormat="1" ht="15.75" hidden="1">
      <c r="A26" s="324" t="str">
        <f>'EP (Educational Process) Plan'!A29</f>
        <v>GT 16</v>
      </c>
      <c r="B26" s="352">
        <f>'EP (Educational Process) Plan'!B29</f>
        <v>0</v>
      </c>
      <c r="C26" s="325">
        <f>'EP (Educational Process) Plan'!F29</f>
        <v>0</v>
      </c>
      <c r="D26" s="325">
        <f>'EP (Educational Process) Plan'!G29</f>
        <v>0</v>
      </c>
      <c r="E26" s="331"/>
      <c r="F26" s="332"/>
      <c r="G26" s="332"/>
      <c r="H26" s="332"/>
      <c r="I26" s="332"/>
      <c r="J26" s="332"/>
      <c r="K26" s="332"/>
      <c r="L26" s="333"/>
      <c r="M26" s="342">
        <f>'EP (Educational Process) Plan'!C29</f>
        <v>0</v>
      </c>
      <c r="N26" s="341">
        <f>'EP (Educational Process) Plan'!D29</f>
        <v>0</v>
      </c>
      <c r="O26" s="329">
        <f>'EP (Educational Process) Plan'!AC29</f>
        <v>0</v>
      </c>
      <c r="P26" s="313" t="str">
        <f>'Basic data'!$B$1</f>
        <v>СГТ-421і.e</v>
      </c>
    </row>
    <row r="27" spans="1:16" s="161" customFormat="1" ht="15.75" hidden="1">
      <c r="A27" s="324" t="str">
        <f>'EP (Educational Process) Plan'!A30</f>
        <v>GT 17</v>
      </c>
      <c r="B27" s="352">
        <f>'EP (Educational Process) Plan'!B30</f>
        <v>0</v>
      </c>
      <c r="C27" s="325">
        <f>'EP (Educational Process) Plan'!F30</f>
        <v>0</v>
      </c>
      <c r="D27" s="325">
        <f>'EP (Educational Process) Plan'!G30</f>
        <v>0</v>
      </c>
      <c r="E27" s="331"/>
      <c r="F27" s="332"/>
      <c r="G27" s="332"/>
      <c r="H27" s="332"/>
      <c r="I27" s="332"/>
      <c r="J27" s="332"/>
      <c r="K27" s="332"/>
      <c r="L27" s="333"/>
      <c r="M27" s="342">
        <f>'EP (Educational Process) Plan'!C30</f>
        <v>0</v>
      </c>
      <c r="N27" s="341">
        <f>'EP (Educational Process) Plan'!D30</f>
        <v>0</v>
      </c>
      <c r="O27" s="329">
        <f>'EP (Educational Process) Plan'!AC30</f>
        <v>0</v>
      </c>
      <c r="P27" s="313" t="str">
        <f>'Basic data'!$B$1</f>
        <v>СГТ-421і.e</v>
      </c>
    </row>
    <row r="28" spans="1:16" s="161" customFormat="1" ht="15.75" hidden="1">
      <c r="A28" s="324" t="str">
        <f>'EP (Educational Process) Plan'!A31</f>
        <v>GT 18</v>
      </c>
      <c r="B28" s="352">
        <f>'EP (Educational Process) Plan'!B31</f>
        <v>0</v>
      </c>
      <c r="C28" s="325">
        <f>'EP (Educational Process) Plan'!F31</f>
        <v>0</v>
      </c>
      <c r="D28" s="325">
        <f>'EP (Educational Process) Plan'!G31</f>
        <v>0</v>
      </c>
      <c r="E28" s="331"/>
      <c r="F28" s="332"/>
      <c r="G28" s="332"/>
      <c r="H28" s="332"/>
      <c r="I28" s="332"/>
      <c r="J28" s="332"/>
      <c r="K28" s="332"/>
      <c r="L28" s="333"/>
      <c r="M28" s="342">
        <f>'EP (Educational Process) Plan'!C31</f>
        <v>0</v>
      </c>
      <c r="N28" s="341">
        <f>'EP (Educational Process) Plan'!D31</f>
        <v>0</v>
      </c>
      <c r="O28" s="329">
        <f>'EP (Educational Process) Plan'!AC31</f>
        <v>0</v>
      </c>
      <c r="P28" s="313" t="str">
        <f>'Basic data'!$B$1</f>
        <v>СГТ-421і.e</v>
      </c>
    </row>
    <row r="29" spans="1:16" s="161" customFormat="1" ht="15.75" hidden="1">
      <c r="A29" s="324" t="str">
        <f>'EP (Educational Process) Plan'!A32</f>
        <v>GT 19</v>
      </c>
      <c r="B29" s="352">
        <f>'EP (Educational Process) Plan'!B32</f>
        <v>0</v>
      </c>
      <c r="C29" s="325">
        <f>'EP (Educational Process) Plan'!F32</f>
        <v>0</v>
      </c>
      <c r="D29" s="325">
        <f>'EP (Educational Process) Plan'!G32</f>
        <v>0</v>
      </c>
      <c r="E29" s="331"/>
      <c r="F29" s="332"/>
      <c r="G29" s="332"/>
      <c r="H29" s="332"/>
      <c r="I29" s="332"/>
      <c r="J29" s="332"/>
      <c r="K29" s="332"/>
      <c r="L29" s="333"/>
      <c r="M29" s="342">
        <f>'EP (Educational Process) Plan'!C32</f>
        <v>0</v>
      </c>
      <c r="N29" s="341">
        <f>'EP (Educational Process) Plan'!D32</f>
        <v>0</v>
      </c>
      <c r="O29" s="329">
        <f>'EP (Educational Process) Plan'!AC32</f>
        <v>0</v>
      </c>
      <c r="P29" s="313" t="str">
        <f>'Basic data'!$B$1</f>
        <v>СГТ-421і.e</v>
      </c>
    </row>
    <row r="30" spans="1:16" s="161" customFormat="1" ht="15.75" hidden="1">
      <c r="A30" s="324" t="str">
        <f>'EP (Educational Process) Plan'!A33</f>
        <v>GT 20</v>
      </c>
      <c r="B30" s="352">
        <f>'EP (Educational Process) Plan'!B33</f>
        <v>0</v>
      </c>
      <c r="C30" s="325">
        <f>'EP (Educational Process) Plan'!F33</f>
        <v>0</v>
      </c>
      <c r="D30" s="325">
        <f>'EP (Educational Process) Plan'!G33</f>
        <v>0</v>
      </c>
      <c r="E30" s="331"/>
      <c r="F30" s="332"/>
      <c r="G30" s="332"/>
      <c r="H30" s="332"/>
      <c r="I30" s="332"/>
      <c r="J30" s="332"/>
      <c r="K30" s="332"/>
      <c r="L30" s="333"/>
      <c r="M30" s="342">
        <f>'EP (Educational Process) Plan'!C33</f>
        <v>0</v>
      </c>
      <c r="N30" s="341">
        <f>'EP (Educational Process) Plan'!D33</f>
        <v>0</v>
      </c>
      <c r="O30" s="329">
        <f>'EP (Educational Process) Plan'!AC33</f>
        <v>0</v>
      </c>
      <c r="P30" s="313" t="str">
        <f>'Basic data'!$B$1</f>
        <v>СГТ-421і.e</v>
      </c>
    </row>
    <row r="31" spans="1:16" s="161" customFormat="1" ht="15.75" hidden="1">
      <c r="A31" s="324" t="str">
        <f>'EP (Educational Process) Plan'!A34</f>
        <v>GT 21</v>
      </c>
      <c r="B31" s="352">
        <f>'EP (Educational Process) Plan'!B34</f>
        <v>0</v>
      </c>
      <c r="C31" s="325">
        <f>'EP (Educational Process) Plan'!F34</f>
        <v>0</v>
      </c>
      <c r="D31" s="325">
        <f>'EP (Educational Process) Plan'!G34</f>
        <v>0</v>
      </c>
      <c r="E31" s="331"/>
      <c r="F31" s="332"/>
      <c r="G31" s="332"/>
      <c r="H31" s="332"/>
      <c r="I31" s="332"/>
      <c r="J31" s="332"/>
      <c r="K31" s="332"/>
      <c r="L31" s="333"/>
      <c r="M31" s="342">
        <f>'EP (Educational Process) Plan'!C34</f>
        <v>0</v>
      </c>
      <c r="N31" s="341">
        <f>'EP (Educational Process) Plan'!D34</f>
        <v>0</v>
      </c>
      <c r="O31" s="329">
        <f>'EP (Educational Process) Plan'!AC34</f>
        <v>0</v>
      </c>
      <c r="P31" s="313" t="str">
        <f>'Basic data'!$B$1</f>
        <v>СГТ-421і.e</v>
      </c>
    </row>
    <row r="32" spans="1:16" s="161" customFormat="1" ht="15.75" hidden="1">
      <c r="A32" s="324" t="str">
        <f>'EP (Educational Process) Plan'!A35</f>
        <v>GT 22</v>
      </c>
      <c r="B32" s="352">
        <f>'EP (Educational Process) Plan'!B35</f>
        <v>0</v>
      </c>
      <c r="C32" s="325">
        <f>'EP (Educational Process) Plan'!F35</f>
        <v>0</v>
      </c>
      <c r="D32" s="325">
        <f>'EP (Educational Process) Plan'!G35</f>
        <v>0</v>
      </c>
      <c r="E32" s="331"/>
      <c r="F32" s="332"/>
      <c r="G32" s="332"/>
      <c r="H32" s="332"/>
      <c r="I32" s="332"/>
      <c r="J32" s="332"/>
      <c r="K32" s="332"/>
      <c r="L32" s="333"/>
      <c r="M32" s="342">
        <f>'EP (Educational Process) Plan'!C35</f>
        <v>0</v>
      </c>
      <c r="N32" s="341">
        <f>'EP (Educational Process) Plan'!D35</f>
        <v>0</v>
      </c>
      <c r="O32" s="329">
        <f>'EP (Educational Process) Plan'!AC35</f>
        <v>0</v>
      </c>
      <c r="P32" s="313" t="str">
        <f>'Basic data'!$B$1</f>
        <v>СГТ-421і.e</v>
      </c>
    </row>
    <row r="33" spans="1:16" s="161" customFormat="1" ht="15.75" hidden="1">
      <c r="A33" s="324" t="str">
        <f>'EP (Educational Process) Plan'!A36</f>
        <v>GT 23</v>
      </c>
      <c r="B33" s="352">
        <f>'EP (Educational Process) Plan'!B36</f>
        <v>0</v>
      </c>
      <c r="C33" s="325">
        <f>'EP (Educational Process) Plan'!F36</f>
        <v>0</v>
      </c>
      <c r="D33" s="325">
        <f>'EP (Educational Process) Plan'!G36</f>
        <v>0</v>
      </c>
      <c r="E33" s="331"/>
      <c r="F33" s="332"/>
      <c r="G33" s="332"/>
      <c r="H33" s="332"/>
      <c r="I33" s="332"/>
      <c r="J33" s="332"/>
      <c r="K33" s="332"/>
      <c r="L33" s="333"/>
      <c r="M33" s="342">
        <f>'EP (Educational Process) Plan'!C36</f>
        <v>0</v>
      </c>
      <c r="N33" s="341">
        <f>'EP (Educational Process) Plan'!D36</f>
        <v>0</v>
      </c>
      <c r="O33" s="329">
        <f>'EP (Educational Process) Plan'!AC36</f>
        <v>0</v>
      </c>
      <c r="P33" s="313" t="str">
        <f>'Basic data'!$B$1</f>
        <v>СГТ-421і.e</v>
      </c>
    </row>
    <row r="34" spans="1:16" s="161" customFormat="1" ht="15.75" hidden="1">
      <c r="A34" s="324" t="str">
        <f>'EP (Educational Process) Plan'!A37</f>
        <v>GT 24</v>
      </c>
      <c r="B34" s="352">
        <f>'EP (Educational Process) Plan'!B37</f>
        <v>0</v>
      </c>
      <c r="C34" s="325">
        <f>'EP (Educational Process) Plan'!F37</f>
        <v>0</v>
      </c>
      <c r="D34" s="325">
        <f>'EP (Educational Process) Plan'!G37</f>
        <v>0</v>
      </c>
      <c r="E34" s="331"/>
      <c r="F34" s="332"/>
      <c r="G34" s="332"/>
      <c r="H34" s="332"/>
      <c r="I34" s="332"/>
      <c r="J34" s="332"/>
      <c r="K34" s="332"/>
      <c r="L34" s="333"/>
      <c r="M34" s="342">
        <f>'EP (Educational Process) Plan'!C37</f>
        <v>0</v>
      </c>
      <c r="N34" s="341">
        <f>'EP (Educational Process) Plan'!D37</f>
        <v>0</v>
      </c>
      <c r="O34" s="329">
        <f>'EP (Educational Process) Plan'!AC37</f>
        <v>0</v>
      </c>
      <c r="P34" s="313" t="str">
        <f>'Basic data'!$B$1</f>
        <v>СГТ-421і.e</v>
      </c>
    </row>
    <row r="35" spans="1:16" s="161" customFormat="1" ht="15.75" hidden="1">
      <c r="A35" s="324" t="str">
        <f>'EP (Educational Process) Plan'!A38</f>
        <v>GT 25</v>
      </c>
      <c r="B35" s="352">
        <f>'EP (Educational Process) Plan'!B38</f>
        <v>0</v>
      </c>
      <c r="C35" s="325">
        <f>'EP (Educational Process) Plan'!F38</f>
        <v>0</v>
      </c>
      <c r="D35" s="325">
        <f>'EP (Educational Process) Plan'!G38</f>
        <v>0</v>
      </c>
      <c r="E35" s="331"/>
      <c r="F35" s="332"/>
      <c r="G35" s="332"/>
      <c r="H35" s="332"/>
      <c r="I35" s="332"/>
      <c r="J35" s="332"/>
      <c r="K35" s="332"/>
      <c r="L35" s="333"/>
      <c r="M35" s="342">
        <f>'EP (Educational Process) Plan'!C38</f>
        <v>0</v>
      </c>
      <c r="N35" s="341">
        <f>'EP (Educational Process) Plan'!D38</f>
        <v>0</v>
      </c>
      <c r="O35" s="329">
        <f>'EP (Educational Process) Plan'!AC38</f>
        <v>0</v>
      </c>
      <c r="P35" s="313" t="str">
        <f>'Basic data'!$B$1</f>
        <v>СГТ-421і.e</v>
      </c>
    </row>
    <row r="36" spans="1:16" s="161" customFormat="1" ht="15.75" hidden="1">
      <c r="A36" s="324" t="str">
        <f>'EP (Educational Process) Plan'!A39</f>
        <v>GT 26</v>
      </c>
      <c r="B36" s="352">
        <f>'EP (Educational Process) Plan'!B39</f>
        <v>0</v>
      </c>
      <c r="C36" s="325">
        <f>'EP (Educational Process) Plan'!F39</f>
        <v>0</v>
      </c>
      <c r="D36" s="325">
        <f>'EP (Educational Process) Plan'!G39</f>
        <v>0</v>
      </c>
      <c r="E36" s="331"/>
      <c r="F36" s="332"/>
      <c r="G36" s="332"/>
      <c r="H36" s="332"/>
      <c r="I36" s="332"/>
      <c r="J36" s="332"/>
      <c r="K36" s="332"/>
      <c r="L36" s="333"/>
      <c r="M36" s="342">
        <f>'EP (Educational Process) Plan'!C39</f>
        <v>0</v>
      </c>
      <c r="N36" s="341">
        <f>'EP (Educational Process) Plan'!D39</f>
        <v>0</v>
      </c>
      <c r="O36" s="329">
        <f>'EP (Educational Process) Plan'!AC39</f>
        <v>0</v>
      </c>
      <c r="P36" s="313" t="str">
        <f>'Basic data'!$B$1</f>
        <v>СГТ-421і.e</v>
      </c>
    </row>
    <row r="37" spans="1:16" s="161" customFormat="1" ht="15.75" hidden="1">
      <c r="A37" s="324" t="str">
        <f>'EP (Educational Process) Plan'!A40</f>
        <v>GT 27</v>
      </c>
      <c r="B37" s="352">
        <f>'EP (Educational Process) Plan'!B40</f>
        <v>0</v>
      </c>
      <c r="C37" s="325">
        <f>'EP (Educational Process) Plan'!F40</f>
        <v>0</v>
      </c>
      <c r="D37" s="325">
        <f>'EP (Educational Process) Plan'!G40</f>
        <v>0</v>
      </c>
      <c r="E37" s="331"/>
      <c r="F37" s="332"/>
      <c r="G37" s="332"/>
      <c r="H37" s="332"/>
      <c r="I37" s="332"/>
      <c r="J37" s="332"/>
      <c r="K37" s="332"/>
      <c r="L37" s="333"/>
      <c r="M37" s="342">
        <f>'EP (Educational Process) Plan'!C40</f>
        <v>0</v>
      </c>
      <c r="N37" s="341">
        <f>'EP (Educational Process) Plan'!D40</f>
        <v>0</v>
      </c>
      <c r="O37" s="329">
        <f>'EP (Educational Process) Plan'!AC40</f>
        <v>0</v>
      </c>
      <c r="P37" s="313" t="str">
        <f>'Basic data'!$B$1</f>
        <v>СГТ-421і.e</v>
      </c>
    </row>
    <row r="38" spans="1:16" s="161" customFormat="1" ht="15.75" hidden="1">
      <c r="A38" s="324" t="str">
        <f>'EP (Educational Process) Plan'!A41</f>
        <v>GT 28</v>
      </c>
      <c r="B38" s="352">
        <f>'EP (Educational Process) Plan'!B41</f>
        <v>0</v>
      </c>
      <c r="C38" s="325">
        <f>'EP (Educational Process) Plan'!F41</f>
        <v>0</v>
      </c>
      <c r="D38" s="325">
        <f>'EP (Educational Process) Plan'!G41</f>
        <v>0</v>
      </c>
      <c r="E38" s="331"/>
      <c r="F38" s="332"/>
      <c r="G38" s="332"/>
      <c r="H38" s="332"/>
      <c r="I38" s="332"/>
      <c r="J38" s="332"/>
      <c r="K38" s="332"/>
      <c r="L38" s="333"/>
      <c r="M38" s="342">
        <f>'EP (Educational Process) Plan'!C41</f>
        <v>0</v>
      </c>
      <c r="N38" s="341">
        <f>'EP (Educational Process) Plan'!D41</f>
        <v>0</v>
      </c>
      <c r="O38" s="329">
        <f>'EP (Educational Process) Plan'!AC41</f>
        <v>0</v>
      </c>
      <c r="P38" s="313" t="str">
        <f>'Basic data'!$B$1</f>
        <v>СГТ-421і.e</v>
      </c>
    </row>
    <row r="39" spans="1:16" s="161" customFormat="1" ht="15.75" hidden="1">
      <c r="A39" s="324" t="str">
        <f>'EP (Educational Process) Plan'!A42</f>
        <v>GT 29</v>
      </c>
      <c r="B39" s="352">
        <f>'EP (Educational Process) Plan'!B42</f>
        <v>0</v>
      </c>
      <c r="C39" s="325">
        <f>'EP (Educational Process) Plan'!F42</f>
        <v>0</v>
      </c>
      <c r="D39" s="325">
        <f>'EP (Educational Process) Plan'!G42</f>
        <v>0</v>
      </c>
      <c r="E39" s="331"/>
      <c r="F39" s="332"/>
      <c r="G39" s="332"/>
      <c r="H39" s="332"/>
      <c r="I39" s="332"/>
      <c r="J39" s="332"/>
      <c r="K39" s="332"/>
      <c r="L39" s="333"/>
      <c r="M39" s="342">
        <f>'EP (Educational Process) Plan'!C42</f>
        <v>0</v>
      </c>
      <c r="N39" s="341">
        <f>'EP (Educational Process) Plan'!D42</f>
        <v>0</v>
      </c>
      <c r="O39" s="329">
        <f>'EP (Educational Process) Plan'!AC42</f>
        <v>0</v>
      </c>
      <c r="P39" s="313" t="str">
        <f>'Basic data'!$B$1</f>
        <v>СГТ-421і.e</v>
      </c>
    </row>
    <row r="40" spans="1:16" s="161" customFormat="1" ht="15.75" hidden="1">
      <c r="A40" s="324" t="str">
        <f>'EP (Educational Process) Plan'!A43</f>
        <v>GT 30</v>
      </c>
      <c r="B40" s="352">
        <f>'EP (Educational Process) Plan'!B43</f>
        <v>0</v>
      </c>
      <c r="C40" s="325">
        <f>'EP (Educational Process) Plan'!F43</f>
        <v>0</v>
      </c>
      <c r="D40" s="325">
        <f>'EP (Educational Process) Plan'!G43</f>
        <v>0</v>
      </c>
      <c r="E40" s="331"/>
      <c r="F40" s="332"/>
      <c r="G40" s="332"/>
      <c r="H40" s="332"/>
      <c r="I40" s="332"/>
      <c r="J40" s="332"/>
      <c r="K40" s="332"/>
      <c r="L40" s="333"/>
      <c r="M40" s="342">
        <f>'EP (Educational Process) Plan'!C43</f>
        <v>0</v>
      </c>
      <c r="N40" s="341">
        <f>'EP (Educational Process) Plan'!D43</f>
        <v>0</v>
      </c>
      <c r="O40" s="329">
        <f>'EP (Educational Process) Plan'!AC43</f>
        <v>0</v>
      </c>
      <c r="P40" s="313" t="str">
        <f>'Basic data'!$B$1</f>
        <v>СГТ-421і.e</v>
      </c>
    </row>
    <row r="41" spans="1:16" s="161" customFormat="1" ht="15.75" hidden="1">
      <c r="A41" s="324" t="str">
        <f>'EP (Educational Process) Plan'!A44</f>
        <v>GT 31</v>
      </c>
      <c r="B41" s="352">
        <f>'EP (Educational Process) Plan'!B44</f>
        <v>0</v>
      </c>
      <c r="C41" s="325">
        <f>'EP (Educational Process) Plan'!F44</f>
        <v>0</v>
      </c>
      <c r="D41" s="325">
        <f>'EP (Educational Process) Plan'!G44</f>
        <v>0</v>
      </c>
      <c r="E41" s="331"/>
      <c r="F41" s="332"/>
      <c r="G41" s="332"/>
      <c r="H41" s="332"/>
      <c r="I41" s="332"/>
      <c r="J41" s="332"/>
      <c r="K41" s="332"/>
      <c r="L41" s="333"/>
      <c r="M41" s="342">
        <f>'EP (Educational Process) Plan'!C44</f>
        <v>0</v>
      </c>
      <c r="N41" s="341">
        <f>'EP (Educational Process) Plan'!D44</f>
        <v>0</v>
      </c>
      <c r="O41" s="329">
        <f>'EP (Educational Process) Plan'!AC44</f>
        <v>0</v>
      </c>
      <c r="P41" s="313" t="str">
        <f>'Basic data'!$B$1</f>
        <v>СГТ-421і.e</v>
      </c>
    </row>
    <row r="42" spans="1:16" s="161" customFormat="1" ht="15.75" hidden="1">
      <c r="A42" s="324" t="str">
        <f>'EP (Educational Process) Plan'!A45</f>
        <v>GT 32</v>
      </c>
      <c r="B42" s="352">
        <f>'EP (Educational Process) Plan'!B45</f>
        <v>0</v>
      </c>
      <c r="C42" s="325">
        <f>'EP (Educational Process) Plan'!F45</f>
        <v>0</v>
      </c>
      <c r="D42" s="325">
        <f>'EP (Educational Process) Plan'!G45</f>
        <v>0</v>
      </c>
      <c r="E42" s="331"/>
      <c r="F42" s="332"/>
      <c r="G42" s="332"/>
      <c r="H42" s="332"/>
      <c r="I42" s="332"/>
      <c r="J42" s="332"/>
      <c r="K42" s="332"/>
      <c r="L42" s="333"/>
      <c r="M42" s="342">
        <f>'EP (Educational Process) Plan'!C45</f>
        <v>0</v>
      </c>
      <c r="N42" s="341">
        <f>'EP (Educational Process) Plan'!D45</f>
        <v>0</v>
      </c>
      <c r="O42" s="329">
        <f>'EP (Educational Process) Plan'!AC45</f>
        <v>0</v>
      </c>
      <c r="P42" s="313" t="str">
        <f>'Basic data'!$B$1</f>
        <v>СГТ-421і.e</v>
      </c>
    </row>
    <row r="43" spans="1:16" s="161" customFormat="1" ht="15.75" hidden="1">
      <c r="A43" s="324" t="str">
        <f>'EP (Educational Process) Plan'!A46</f>
        <v>GT 33</v>
      </c>
      <c r="B43" s="352">
        <f>'EP (Educational Process) Plan'!B46</f>
        <v>0</v>
      </c>
      <c r="C43" s="325">
        <f>'EP (Educational Process) Plan'!F46</f>
        <v>0</v>
      </c>
      <c r="D43" s="325">
        <f>'EP (Educational Process) Plan'!G46</f>
        <v>0</v>
      </c>
      <c r="E43" s="331"/>
      <c r="F43" s="332"/>
      <c r="G43" s="332"/>
      <c r="H43" s="332"/>
      <c r="I43" s="332"/>
      <c r="J43" s="332"/>
      <c r="K43" s="332"/>
      <c r="L43" s="333"/>
      <c r="M43" s="342">
        <f>'EP (Educational Process) Plan'!C46</f>
        <v>0</v>
      </c>
      <c r="N43" s="341">
        <f>'EP (Educational Process) Plan'!D46</f>
        <v>0</v>
      </c>
      <c r="O43" s="329">
        <f>'EP (Educational Process) Plan'!AC46</f>
        <v>0</v>
      </c>
      <c r="P43" s="313" t="str">
        <f>'Basic data'!$B$1</f>
        <v>СГТ-421і.e</v>
      </c>
    </row>
    <row r="44" spans="1:16" s="161" customFormat="1" ht="15.75" hidden="1">
      <c r="A44" s="324" t="str">
        <f>'EP (Educational Process) Plan'!A47</f>
        <v>GT 34</v>
      </c>
      <c r="B44" s="352">
        <f>'EP (Educational Process) Plan'!B47</f>
        <v>0</v>
      </c>
      <c r="C44" s="325">
        <f>'EP (Educational Process) Plan'!F47</f>
        <v>0</v>
      </c>
      <c r="D44" s="325">
        <f>'EP (Educational Process) Plan'!G47</f>
        <v>0</v>
      </c>
      <c r="E44" s="331"/>
      <c r="F44" s="332"/>
      <c r="G44" s="332"/>
      <c r="H44" s="332"/>
      <c r="I44" s="332"/>
      <c r="J44" s="332"/>
      <c r="K44" s="332"/>
      <c r="L44" s="333"/>
      <c r="M44" s="342">
        <f>'EP (Educational Process) Plan'!C47</f>
        <v>0</v>
      </c>
      <c r="N44" s="341">
        <f>'EP (Educational Process) Plan'!D47</f>
        <v>0</v>
      </c>
      <c r="O44" s="329">
        <f>'EP (Educational Process) Plan'!AC47</f>
        <v>0</v>
      </c>
      <c r="P44" s="313" t="str">
        <f>'Basic data'!$B$1</f>
        <v>СГТ-421і.e</v>
      </c>
    </row>
    <row r="45" spans="1:16" s="161" customFormat="1" ht="15.75" hidden="1">
      <c r="A45" s="324" t="str">
        <f>'EP (Educational Process) Plan'!A48</f>
        <v>GT 35</v>
      </c>
      <c r="B45" s="352">
        <f>'EP (Educational Process) Plan'!B48</f>
        <v>0</v>
      </c>
      <c r="C45" s="325">
        <f>'EP (Educational Process) Plan'!F48</f>
        <v>0</v>
      </c>
      <c r="D45" s="325">
        <f>'EP (Educational Process) Plan'!G48</f>
        <v>0</v>
      </c>
      <c r="E45" s="331"/>
      <c r="F45" s="332"/>
      <c r="G45" s="332"/>
      <c r="H45" s="332"/>
      <c r="I45" s="332"/>
      <c r="J45" s="332"/>
      <c r="K45" s="332"/>
      <c r="L45" s="333"/>
      <c r="M45" s="342">
        <f>'EP (Educational Process) Plan'!C48</f>
        <v>0</v>
      </c>
      <c r="N45" s="341">
        <f>'EP (Educational Process) Plan'!D48</f>
        <v>0</v>
      </c>
      <c r="O45" s="329">
        <f>'EP (Educational Process) Plan'!AC48</f>
        <v>0</v>
      </c>
      <c r="P45" s="313" t="str">
        <f>'Basic data'!$B$1</f>
        <v>СГТ-421і.e</v>
      </c>
    </row>
    <row r="46" spans="1:16" s="161" customFormat="1" ht="15.75" hidden="1">
      <c r="A46" s="324" t="str">
        <f>'EP (Educational Process) Plan'!A49</f>
        <v>GT 36</v>
      </c>
      <c r="B46" s="352">
        <f>'EP (Educational Process) Plan'!B49</f>
        <v>0</v>
      </c>
      <c r="C46" s="325">
        <f>'EP (Educational Process) Plan'!F49</f>
        <v>0</v>
      </c>
      <c r="D46" s="325">
        <f>'EP (Educational Process) Plan'!G49</f>
        <v>0</v>
      </c>
      <c r="E46" s="331"/>
      <c r="F46" s="332"/>
      <c r="G46" s="332"/>
      <c r="H46" s="332"/>
      <c r="I46" s="332"/>
      <c r="J46" s="332"/>
      <c r="K46" s="332"/>
      <c r="L46" s="333"/>
      <c r="M46" s="342">
        <f>'EP (Educational Process) Plan'!C49</f>
        <v>0</v>
      </c>
      <c r="N46" s="341">
        <f>'EP (Educational Process) Plan'!D49</f>
        <v>0</v>
      </c>
      <c r="O46" s="329">
        <f>'EP (Educational Process) Plan'!AC49</f>
        <v>0</v>
      </c>
      <c r="P46" s="313" t="str">
        <f>'Basic data'!$B$1</f>
        <v>СГТ-421і.e</v>
      </c>
    </row>
    <row r="47" spans="1:16" s="161" customFormat="1" ht="15.75" hidden="1">
      <c r="A47" s="324" t="str">
        <f>'EP (Educational Process) Plan'!A50</f>
        <v>GT 37</v>
      </c>
      <c r="B47" s="352">
        <f>'EP (Educational Process) Plan'!B50</f>
        <v>0</v>
      </c>
      <c r="C47" s="325">
        <f>'EP (Educational Process) Plan'!F50</f>
        <v>0</v>
      </c>
      <c r="D47" s="325">
        <f>'EP (Educational Process) Plan'!G50</f>
        <v>0</v>
      </c>
      <c r="E47" s="331"/>
      <c r="F47" s="332"/>
      <c r="G47" s="332"/>
      <c r="H47" s="332"/>
      <c r="I47" s="332"/>
      <c r="J47" s="332"/>
      <c r="K47" s="332"/>
      <c r="L47" s="333"/>
      <c r="M47" s="342">
        <f>'EP (Educational Process) Plan'!C50</f>
        <v>0</v>
      </c>
      <c r="N47" s="341">
        <f>'EP (Educational Process) Plan'!D50</f>
        <v>0</v>
      </c>
      <c r="O47" s="329">
        <f>'EP (Educational Process) Plan'!AC50</f>
        <v>0</v>
      </c>
      <c r="P47" s="313" t="str">
        <f>'Basic data'!$B$1</f>
        <v>СГТ-421і.e</v>
      </c>
    </row>
    <row r="48" spans="1:16" s="161" customFormat="1" ht="15.75" hidden="1">
      <c r="A48" s="324" t="str">
        <f>'EP (Educational Process) Plan'!A51</f>
        <v>GT 38</v>
      </c>
      <c r="B48" s="352">
        <f>'EP (Educational Process) Plan'!B51</f>
        <v>0</v>
      </c>
      <c r="C48" s="325">
        <f>'EP (Educational Process) Plan'!F51</f>
        <v>0</v>
      </c>
      <c r="D48" s="325">
        <f>'EP (Educational Process) Plan'!G51</f>
        <v>0</v>
      </c>
      <c r="E48" s="331"/>
      <c r="F48" s="332"/>
      <c r="G48" s="332"/>
      <c r="H48" s="332"/>
      <c r="I48" s="332"/>
      <c r="J48" s="332"/>
      <c r="K48" s="332"/>
      <c r="L48" s="333"/>
      <c r="M48" s="342">
        <f>'EP (Educational Process) Plan'!C51</f>
        <v>0</v>
      </c>
      <c r="N48" s="341">
        <f>'EP (Educational Process) Plan'!D51</f>
        <v>0</v>
      </c>
      <c r="O48" s="329">
        <f>'EP (Educational Process) Plan'!AC51</f>
        <v>0</v>
      </c>
      <c r="P48" s="313" t="str">
        <f>'Basic data'!$B$1</f>
        <v>СГТ-421і.e</v>
      </c>
    </row>
    <row r="49" spans="1:16" s="161" customFormat="1" ht="15.75" hidden="1">
      <c r="A49" s="324" t="str">
        <f>'EP (Educational Process) Plan'!A52</f>
        <v>GT 39</v>
      </c>
      <c r="B49" s="352">
        <f>'EP (Educational Process) Plan'!B52</f>
        <v>0</v>
      </c>
      <c r="C49" s="325">
        <f>'EP (Educational Process) Plan'!F52</f>
        <v>0</v>
      </c>
      <c r="D49" s="325">
        <f>'EP (Educational Process) Plan'!G52</f>
        <v>0</v>
      </c>
      <c r="E49" s="331"/>
      <c r="F49" s="332"/>
      <c r="G49" s="332"/>
      <c r="H49" s="332"/>
      <c r="I49" s="332"/>
      <c r="J49" s="332"/>
      <c r="K49" s="332"/>
      <c r="L49" s="333"/>
      <c r="M49" s="342">
        <f>'EP (Educational Process) Plan'!C52</f>
        <v>0</v>
      </c>
      <c r="N49" s="341">
        <f>'EP (Educational Process) Plan'!D52</f>
        <v>0</v>
      </c>
      <c r="O49" s="329">
        <f>'EP (Educational Process) Plan'!AC52</f>
        <v>0</v>
      </c>
      <c r="P49" s="313" t="str">
        <f>'Basic data'!$B$1</f>
        <v>СГТ-421і.e</v>
      </c>
    </row>
    <row r="50" spans="1:16" s="161" customFormat="1" ht="15.75" hidden="1">
      <c r="A50" s="324" t="str">
        <f>'EP (Educational Process) Plan'!A53</f>
        <v>GT 40</v>
      </c>
      <c r="B50" s="352">
        <f>'EP (Educational Process) Plan'!B53</f>
        <v>0</v>
      </c>
      <c r="C50" s="325">
        <f>'EP (Educational Process) Plan'!F53</f>
        <v>0</v>
      </c>
      <c r="D50" s="325">
        <f>'EP (Educational Process) Plan'!G53</f>
        <v>0</v>
      </c>
      <c r="E50" s="331"/>
      <c r="F50" s="332"/>
      <c r="G50" s="332"/>
      <c r="H50" s="332"/>
      <c r="I50" s="332"/>
      <c r="J50" s="332"/>
      <c r="K50" s="332"/>
      <c r="L50" s="333"/>
      <c r="M50" s="342">
        <f>'EP (Educational Process) Plan'!C53</f>
        <v>0</v>
      </c>
      <c r="N50" s="341">
        <f>'EP (Educational Process) Plan'!D53</f>
        <v>0</v>
      </c>
      <c r="O50" s="329">
        <f>'EP (Educational Process) Plan'!AC53</f>
        <v>0</v>
      </c>
      <c r="P50" s="313" t="str">
        <f>'Basic data'!$B$1</f>
        <v>СГТ-421і.e</v>
      </c>
    </row>
    <row r="51" spans="1:16" s="161" customFormat="1" ht="15.75" customHeight="1" thickBot="1">
      <c r="A51" s="324" t="str">
        <f>'EP (Educational Process) Plan'!A54</f>
        <v>GT</v>
      </c>
      <c r="B51" s="352" t="str">
        <f>'EP (Educational Process) Plan'!B54</f>
        <v>Physical education</v>
      </c>
      <c r="C51" s="325">
        <f>'EP (Educational Process) Plan'!F54</f>
        <v>2</v>
      </c>
      <c r="D51" s="325">
        <f>'EP (Educational Process) Plan'!G54</f>
        <v>60</v>
      </c>
      <c r="E51" s="331"/>
      <c r="F51" s="332"/>
      <c r="G51" s="332"/>
      <c r="H51" s="332"/>
      <c r="I51" s="332"/>
      <c r="J51" s="332"/>
      <c r="K51" s="332"/>
      <c r="L51" s="333"/>
      <c r="M51" s="342">
        <f>'EP (Educational Process) Plan'!C54</f>
        <v>0</v>
      </c>
      <c r="N51" s="341" t="str">
        <f>'EP (Educational Process) Plan'!D54</f>
        <v>1</v>
      </c>
      <c r="O51" s="329">
        <f>'EP (Educational Process) Plan'!AC54</f>
        <v>302</v>
      </c>
      <c r="P51" s="313" t="str">
        <f>'Basic data'!$B$1</f>
        <v>СГТ-421і.e</v>
      </c>
    </row>
    <row r="52" spans="1:16" s="160" customFormat="1" ht="19.5" thickBot="1">
      <c r="A52" s="543" t="str">
        <f>'EP (Educational Process) Plan'!A55</f>
        <v>1.2</v>
      </c>
      <c r="B52" s="535" t="str">
        <f>'EP (Educational Process) Plan'!B55</f>
        <v>Professional training</v>
      </c>
      <c r="C52" s="536">
        <f>'EP (Educational Process) Plan'!F55</f>
        <v>105</v>
      </c>
      <c r="D52" s="536">
        <f>'EP (Educational Process) Plan'!G55</f>
        <v>3150</v>
      </c>
      <c r="E52" s="537" t="e">
        <f>#REF!+#REF!</f>
        <v>#REF!</v>
      </c>
      <c r="F52" s="538" t="e">
        <f>#REF!+#REF!</f>
        <v>#REF!</v>
      </c>
      <c r="G52" s="538" t="e">
        <f>#REF!+#REF!</f>
        <v>#REF!</v>
      </c>
      <c r="H52" s="538" t="e">
        <f>#REF!+#REF!</f>
        <v>#REF!</v>
      </c>
      <c r="I52" s="538" t="e">
        <f>#REF!+#REF!</f>
        <v>#REF!</v>
      </c>
      <c r="J52" s="538" t="e">
        <f>#REF!+#REF!</f>
        <v>#REF!</v>
      </c>
      <c r="K52" s="538" t="e">
        <f>#REF!+#REF!</f>
        <v>#REF!</v>
      </c>
      <c r="L52" s="539" t="e">
        <f>#REF!+#REF!</f>
        <v>#REF!</v>
      </c>
      <c r="M52" s="541"/>
      <c r="N52" s="541"/>
      <c r="O52" s="542" t="str">
        <f>IF(C52=0,"0%",CONCATENATE(ROUND(C52*100/C9,2),"%"))</f>
        <v>58,99%</v>
      </c>
      <c r="P52" s="313" t="str">
        <f>'Basic data'!$B$1</f>
        <v>СГТ-421і.e</v>
      </c>
    </row>
    <row r="53" spans="1:16" s="161" customFormat="1" ht="15.75">
      <c r="A53" s="330" t="str">
        <f>'EP (Educational Process) Plan'!A56</f>
        <v>PT 1</v>
      </c>
      <c r="B53" s="352" t="str">
        <f>'EP (Educational Process) Plan'!B56</f>
        <v>Introduction to the specialty (introductory practice )</v>
      </c>
      <c r="C53" s="325">
        <f>'EP (Educational Process) Plan'!F56</f>
        <v>4</v>
      </c>
      <c r="D53" s="325">
        <f>'EP (Educational Process) Plan'!G56</f>
        <v>120</v>
      </c>
      <c r="E53" s="331"/>
      <c r="F53" s="332"/>
      <c r="G53" s="332"/>
      <c r="H53" s="332"/>
      <c r="I53" s="332"/>
      <c r="J53" s="332"/>
      <c r="K53" s="332"/>
      <c r="L53" s="333"/>
      <c r="M53" s="342">
        <f>'EP (Educational Process) Plan'!C56</f>
        <v>0</v>
      </c>
      <c r="N53" s="341">
        <f>'EP (Educational Process) Plan'!D56</f>
        <v>1</v>
      </c>
      <c r="O53" s="329">
        <f>'EP (Educational Process) Plan'!AC56</f>
        <v>301</v>
      </c>
      <c r="P53" s="313" t="str">
        <f>'Basic data'!$B$1</f>
        <v>СГТ-421і.e</v>
      </c>
    </row>
    <row r="54" spans="1:16" s="161" customFormat="1" ht="15.75">
      <c r="A54" s="330" t="str">
        <f>'EP (Educational Process) Plan'!A57</f>
        <v>PT 2</v>
      </c>
      <c r="B54" s="352" t="str">
        <f>'EP (Educational Process) Plan'!B57</f>
        <v>Theory and practice of forming a leader</v>
      </c>
      <c r="C54" s="325">
        <f>'EP (Educational Process) Plan'!F57</f>
        <v>4</v>
      </c>
      <c r="D54" s="325">
        <f>'EP (Educational Process) Plan'!G57</f>
        <v>120</v>
      </c>
      <c r="E54" s="331"/>
      <c r="F54" s="332"/>
      <c r="G54" s="332"/>
      <c r="H54" s="332"/>
      <c r="I54" s="332"/>
      <c r="J54" s="332"/>
      <c r="K54" s="332"/>
      <c r="L54" s="333"/>
      <c r="M54" s="342">
        <f>'EP (Educational Process) Plan'!C57</f>
        <v>2</v>
      </c>
      <c r="N54" s="341">
        <f>'EP (Educational Process) Plan'!D57</f>
        <v>0</v>
      </c>
      <c r="O54" s="329">
        <f>'EP (Educational Process) Plan'!AC57</f>
        <v>301</v>
      </c>
      <c r="P54" s="313" t="str">
        <f>'Basic data'!$B$1</f>
        <v>СГТ-421і.e</v>
      </c>
    </row>
    <row r="55" spans="1:16" s="161" customFormat="1" ht="15.75">
      <c r="A55" s="330" t="str">
        <f>'EP (Educational Process) Plan'!A58</f>
        <v>PT 3</v>
      </c>
      <c r="B55" s="352" t="str">
        <f>'EP (Educational Process) Plan'!B58</f>
        <v>General psychology. Workshop on general psychology</v>
      </c>
      <c r="C55" s="325">
        <f>'EP (Educational Process) Plan'!F58</f>
        <v>5</v>
      </c>
      <c r="D55" s="325">
        <f>'EP (Educational Process) Plan'!G58</f>
        <v>150</v>
      </c>
      <c r="E55" s="331"/>
      <c r="F55" s="332"/>
      <c r="G55" s="332"/>
      <c r="H55" s="332"/>
      <c r="I55" s="332"/>
      <c r="J55" s="332"/>
      <c r="K55" s="332"/>
      <c r="L55" s="333"/>
      <c r="M55" s="342">
        <f>'EP (Educational Process) Plan'!C58</f>
        <v>2</v>
      </c>
      <c r="N55" s="341">
        <f>'EP (Educational Process) Plan'!D58</f>
        <v>0</v>
      </c>
      <c r="O55" s="329">
        <f>'EP (Educational Process) Plan'!AC58</f>
        <v>301</v>
      </c>
      <c r="P55" s="313" t="str">
        <f>'Basic data'!$B$1</f>
        <v>СГТ-421і.e</v>
      </c>
    </row>
    <row r="56" spans="1:16" s="161" customFormat="1" ht="15.75">
      <c r="A56" s="330" t="str">
        <f>'EP (Educational Process) Plan'!A59</f>
        <v>PT 4</v>
      </c>
      <c r="B56" s="352" t="str">
        <f>'EP (Educational Process) Plan'!B59</f>
        <v>Anthropology</v>
      </c>
      <c r="C56" s="325">
        <f>'EP (Educational Process) Plan'!F59</f>
        <v>4</v>
      </c>
      <c r="D56" s="325">
        <f>'EP (Educational Process) Plan'!G59</f>
        <v>120</v>
      </c>
      <c r="E56" s="331"/>
      <c r="F56" s="332"/>
      <c r="G56" s="332"/>
      <c r="H56" s="332"/>
      <c r="I56" s="332"/>
      <c r="J56" s="332"/>
      <c r="K56" s="332"/>
      <c r="L56" s="333"/>
      <c r="M56" s="342">
        <f>'EP (Educational Process) Plan'!C59</f>
        <v>0</v>
      </c>
      <c r="N56" s="341">
        <f>'EP (Educational Process) Plan'!D59</f>
        <v>2</v>
      </c>
      <c r="O56" s="329">
        <f>'EP (Educational Process) Plan'!AC59</f>
        <v>301</v>
      </c>
      <c r="P56" s="313" t="str">
        <f>'Basic data'!$B$1</f>
        <v>СГТ-421і.e</v>
      </c>
    </row>
    <row r="57" spans="1:16" s="161" customFormat="1" ht="15.75">
      <c r="A57" s="330" t="str">
        <f>'EP (Educational Process) Plan'!A60</f>
        <v>PT 5</v>
      </c>
      <c r="B57" s="352" t="str">
        <f>'EP (Educational Process) Plan'!B60</f>
        <v>Psychology of success</v>
      </c>
      <c r="C57" s="325">
        <f>'EP (Educational Process) Plan'!F60</f>
        <v>5</v>
      </c>
      <c r="D57" s="325">
        <f>'EP (Educational Process) Plan'!G60</f>
        <v>150</v>
      </c>
      <c r="E57" s="331"/>
      <c r="F57" s="332"/>
      <c r="G57" s="332"/>
      <c r="H57" s="332"/>
      <c r="I57" s="332"/>
      <c r="J57" s="332"/>
      <c r="K57" s="332"/>
      <c r="L57" s="333"/>
      <c r="M57" s="342">
        <f>'EP (Educational Process) Plan'!C60</f>
        <v>0</v>
      </c>
      <c r="N57" s="341">
        <f>'EP (Educational Process) Plan'!D60</f>
        <v>3</v>
      </c>
      <c r="O57" s="329">
        <f>'EP (Educational Process) Plan'!AC60</f>
        <v>301</v>
      </c>
      <c r="P57" s="313" t="str">
        <f>'Basic data'!$B$1</f>
        <v>СГТ-421і.e</v>
      </c>
    </row>
    <row r="58" spans="1:16" s="161" customFormat="1" ht="15.75">
      <c r="A58" s="330" t="str">
        <f>'EP (Educational Process) Plan'!A61</f>
        <v>PT 6</v>
      </c>
      <c r="B58" s="352" t="str">
        <f>'EP (Educational Process) Plan'!B61</f>
        <v>Differential psychology</v>
      </c>
      <c r="C58" s="325">
        <f>'EP (Educational Process) Plan'!F61</f>
        <v>5</v>
      </c>
      <c r="D58" s="325">
        <f>'EP (Educational Process) Plan'!G61</f>
        <v>150</v>
      </c>
      <c r="E58" s="331"/>
      <c r="F58" s="332"/>
      <c r="G58" s="332"/>
      <c r="H58" s="332"/>
      <c r="I58" s="332"/>
      <c r="J58" s="332"/>
      <c r="K58" s="332"/>
      <c r="L58" s="333"/>
      <c r="M58" s="342">
        <f>'EP (Educational Process) Plan'!C61</f>
        <v>3</v>
      </c>
      <c r="N58" s="341">
        <f>'EP (Educational Process) Plan'!D61</f>
        <v>0</v>
      </c>
      <c r="O58" s="329">
        <f>'EP (Educational Process) Plan'!AC61</f>
        <v>301</v>
      </c>
      <c r="P58" s="313" t="str">
        <f>'Basic data'!$B$1</f>
        <v>СГТ-421і.e</v>
      </c>
    </row>
    <row r="59" spans="1:16" s="161" customFormat="1" ht="15.75">
      <c r="A59" s="330" t="str">
        <f>'EP (Educational Process) Plan'!A62</f>
        <v>PT 7</v>
      </c>
      <c r="B59" s="352" t="str">
        <f>'EP (Educational Process) Plan'!B62</f>
        <v>General Psychology. Personality psychology</v>
      </c>
      <c r="C59" s="325">
        <f>'EP (Educational Process) Plan'!F62</f>
        <v>6</v>
      </c>
      <c r="D59" s="325">
        <f>'EP (Educational Process) Plan'!G62</f>
        <v>180</v>
      </c>
      <c r="E59" s="331"/>
      <c r="F59" s="332"/>
      <c r="G59" s="332"/>
      <c r="H59" s="332"/>
      <c r="I59" s="332"/>
      <c r="J59" s="332"/>
      <c r="K59" s="332"/>
      <c r="L59" s="333"/>
      <c r="M59" s="342">
        <f>'EP (Educational Process) Plan'!C62</f>
        <v>3</v>
      </c>
      <c r="N59" s="341">
        <f>'EP (Educational Process) Plan'!D62</f>
        <v>0</v>
      </c>
      <c r="O59" s="329">
        <f>'EP (Educational Process) Plan'!AC62</f>
        <v>301</v>
      </c>
      <c r="P59" s="313" t="str">
        <f>'Basic data'!$B$1</f>
        <v>СГТ-421і.e</v>
      </c>
    </row>
    <row r="60" spans="1:16" s="161" customFormat="1" ht="15.75">
      <c r="A60" s="330" t="str">
        <f>'EP (Educational Process) Plan'!A63</f>
        <v>PT 8</v>
      </c>
      <c r="B60" s="352" t="str">
        <f>'EP (Educational Process) Plan'!B63</f>
        <v>Basics of psychological care</v>
      </c>
      <c r="C60" s="325">
        <f>'EP (Educational Process) Plan'!F63</f>
        <v>4</v>
      </c>
      <c r="D60" s="325">
        <f>'EP (Educational Process) Plan'!G63</f>
        <v>120</v>
      </c>
      <c r="E60" s="331"/>
      <c r="F60" s="332"/>
      <c r="G60" s="332"/>
      <c r="H60" s="332"/>
      <c r="I60" s="332"/>
      <c r="J60" s="332"/>
      <c r="K60" s="332"/>
      <c r="L60" s="333"/>
      <c r="M60" s="342">
        <f>'EP (Educational Process) Plan'!C63</f>
        <v>4</v>
      </c>
      <c r="N60" s="341">
        <f>'EP (Educational Process) Plan'!D63</f>
        <v>0</v>
      </c>
      <c r="O60" s="329">
        <f>'EP (Educational Process) Plan'!AC63</f>
        <v>301</v>
      </c>
      <c r="P60" s="313" t="str">
        <f>'Basic data'!$B$1</f>
        <v>СГТ-421і.e</v>
      </c>
    </row>
    <row r="61" spans="1:16" s="161" customFormat="1" ht="15.75">
      <c r="A61" s="330" t="str">
        <f>'EP (Educational Process) Plan'!A64</f>
        <v>PT 9</v>
      </c>
      <c r="B61" s="352" t="str">
        <f>'EP (Educational Process) Plan'!B64</f>
        <v>Experimental psychology</v>
      </c>
      <c r="C61" s="325">
        <f>'EP (Educational Process) Plan'!F64</f>
        <v>4</v>
      </c>
      <c r="D61" s="325">
        <f>'EP (Educational Process) Plan'!G64</f>
        <v>120</v>
      </c>
      <c r="E61" s="331"/>
      <c r="F61" s="332"/>
      <c r="G61" s="332"/>
      <c r="H61" s="332"/>
      <c r="I61" s="332"/>
      <c r="J61" s="332"/>
      <c r="K61" s="332"/>
      <c r="L61" s="333"/>
      <c r="M61" s="342">
        <f>'EP (Educational Process) Plan'!C64</f>
        <v>4</v>
      </c>
      <c r="N61" s="341">
        <f>'EP (Educational Process) Plan'!D64</f>
        <v>0</v>
      </c>
      <c r="O61" s="329">
        <f>'EP (Educational Process) Plan'!AC64</f>
        <v>301</v>
      </c>
      <c r="P61" s="313" t="str">
        <f>'Basic data'!$B$1</f>
        <v>СГТ-421і.e</v>
      </c>
    </row>
    <row r="62" spans="1:16" s="161" customFormat="1" ht="15.75">
      <c r="A62" s="330" t="str">
        <f>'EP (Educational Process) Plan'!A65</f>
        <v>PT 10</v>
      </c>
      <c r="B62" s="352" t="str">
        <f>'EP (Educational Process) Plan'!B65</f>
        <v>Psychology of activity</v>
      </c>
      <c r="C62" s="325">
        <f>'EP (Educational Process) Plan'!F65</f>
        <v>5</v>
      </c>
      <c r="D62" s="325">
        <f>'EP (Educational Process) Plan'!G65</f>
        <v>150</v>
      </c>
      <c r="E62" s="331"/>
      <c r="F62" s="332"/>
      <c r="G62" s="332"/>
      <c r="H62" s="332"/>
      <c r="I62" s="332"/>
      <c r="J62" s="332"/>
      <c r="K62" s="332"/>
      <c r="L62" s="333"/>
      <c r="M62" s="342">
        <f>'EP (Educational Process) Plan'!C65</f>
        <v>4</v>
      </c>
      <c r="N62" s="341">
        <f>'EP (Educational Process) Plan'!D65</f>
        <v>0</v>
      </c>
      <c r="O62" s="329">
        <f>'EP (Educational Process) Plan'!AC65</f>
        <v>301</v>
      </c>
      <c r="P62" s="313" t="str">
        <f>'Basic data'!$B$1</f>
        <v>СГТ-421і.e</v>
      </c>
    </row>
    <row r="63" spans="1:16" s="161" customFormat="1" ht="15.75">
      <c r="A63" s="330" t="str">
        <f>'EP (Educational Process) Plan'!A66</f>
        <v>PT 11</v>
      </c>
      <c r="B63" s="352" t="str">
        <f>'EP (Educational Process) Plan'!B66</f>
        <v>Age psychology</v>
      </c>
      <c r="C63" s="325">
        <f>'EP (Educational Process) Plan'!F66</f>
        <v>3</v>
      </c>
      <c r="D63" s="325">
        <f>'EP (Educational Process) Plan'!G66</f>
        <v>90</v>
      </c>
      <c r="E63" s="331"/>
      <c r="F63" s="332"/>
      <c r="G63" s="332"/>
      <c r="H63" s="332"/>
      <c r="I63" s="332"/>
      <c r="J63" s="332"/>
      <c r="K63" s="332"/>
      <c r="L63" s="333"/>
      <c r="M63" s="342">
        <f>'EP (Educational Process) Plan'!C66</f>
        <v>5</v>
      </c>
      <c r="N63" s="341">
        <f>'EP (Educational Process) Plan'!D66</f>
        <v>0</v>
      </c>
      <c r="O63" s="329">
        <f>'EP (Educational Process) Plan'!AC66</f>
        <v>301</v>
      </c>
      <c r="P63" s="313" t="str">
        <f>'Basic data'!$B$1</f>
        <v>СГТ-421і.e</v>
      </c>
    </row>
    <row r="64" spans="1:16" s="161" customFormat="1" ht="15.75">
      <c r="A64" s="330" t="str">
        <f>'EP (Educational Process) Plan'!A67</f>
        <v>PT 12</v>
      </c>
      <c r="B64" s="352" t="str">
        <f>'EP (Educational Process) Plan'!B67</f>
        <v>Psychology of human health and safety</v>
      </c>
      <c r="C64" s="325">
        <f>'EP (Educational Process) Plan'!F67</f>
        <v>3</v>
      </c>
      <c r="D64" s="325">
        <f>'EP (Educational Process) Plan'!G67</f>
        <v>90</v>
      </c>
      <c r="E64" s="331"/>
      <c r="F64" s="332"/>
      <c r="G64" s="332"/>
      <c r="H64" s="332"/>
      <c r="I64" s="332"/>
      <c r="J64" s="332"/>
      <c r="K64" s="332"/>
      <c r="L64" s="333"/>
      <c r="M64" s="342">
        <f>'EP (Educational Process) Plan'!C67</f>
        <v>0</v>
      </c>
      <c r="N64" s="341" t="str">
        <f>'EP (Educational Process) Plan'!D67</f>
        <v>5</v>
      </c>
      <c r="O64" s="329">
        <f>'EP (Educational Process) Plan'!AC67</f>
        <v>301</v>
      </c>
      <c r="P64" s="313" t="str">
        <f>'Basic data'!$B$1</f>
        <v>СГТ-421і.e</v>
      </c>
    </row>
    <row r="65" spans="1:16" s="161" customFormat="1" ht="15.75">
      <c r="A65" s="330" t="str">
        <f>'EP (Educational Process) Plan'!A68</f>
        <v>PT 13</v>
      </c>
      <c r="B65" s="352" t="str">
        <f>'EP (Educational Process) Plan'!B68</f>
        <v>Psychodiagnostics</v>
      </c>
      <c r="C65" s="325">
        <f>'EP (Educational Process) Plan'!F68</f>
        <v>4</v>
      </c>
      <c r="D65" s="325">
        <f>'EP (Educational Process) Plan'!G68</f>
        <v>120</v>
      </c>
      <c r="E65" s="331"/>
      <c r="F65" s="332"/>
      <c r="G65" s="332"/>
      <c r="H65" s="332"/>
      <c r="I65" s="332"/>
      <c r="J65" s="332"/>
      <c r="K65" s="332"/>
      <c r="L65" s="333"/>
      <c r="M65" s="342" t="str">
        <f>'EP (Educational Process) Plan'!C68</f>
        <v>6</v>
      </c>
      <c r="N65" s="341">
        <f>'EP (Educational Process) Plan'!D68</f>
        <v>0</v>
      </c>
      <c r="O65" s="329">
        <f>'EP (Educational Process) Plan'!AC68</f>
        <v>301</v>
      </c>
      <c r="P65" s="313" t="str">
        <f>'Basic data'!$B$1</f>
        <v>СГТ-421і.e</v>
      </c>
    </row>
    <row r="66" spans="1:16" s="161" customFormat="1" ht="15.75">
      <c r="A66" s="330" t="str">
        <f>'EP (Educational Process) Plan'!A69</f>
        <v>PT 14</v>
      </c>
      <c r="B66" s="352" t="str">
        <f>'EP (Educational Process) Plan'!B69</f>
        <v>Socio-psychological training</v>
      </c>
      <c r="C66" s="325">
        <f>'EP (Educational Process) Plan'!F69</f>
        <v>4</v>
      </c>
      <c r="D66" s="325">
        <f>'EP (Educational Process) Plan'!G69</f>
        <v>120</v>
      </c>
      <c r="E66" s="331"/>
      <c r="F66" s="332"/>
      <c r="G66" s="332"/>
      <c r="H66" s="332"/>
      <c r="I66" s="332"/>
      <c r="J66" s="332"/>
      <c r="K66" s="332"/>
      <c r="L66" s="333"/>
      <c r="M66" s="342" t="str">
        <f>'EP (Educational Process) Plan'!C69</f>
        <v>6</v>
      </c>
      <c r="N66" s="341">
        <f>'EP (Educational Process) Plan'!D69</f>
        <v>0</v>
      </c>
      <c r="O66" s="329">
        <f>'EP (Educational Process) Plan'!AC69</f>
        <v>301</v>
      </c>
      <c r="P66" s="313" t="str">
        <f>'Basic data'!$B$1</f>
        <v>СГТ-421і.e</v>
      </c>
    </row>
    <row r="67" spans="1:16" s="161" customFormat="1" ht="15.75">
      <c r="A67" s="330" t="str">
        <f>'EP (Educational Process) Plan'!A70</f>
        <v>PT 15</v>
      </c>
      <c r="B67" s="352" t="str">
        <f>'EP (Educational Process) Plan'!B70</f>
        <v>Psychology of extreme and crisis situations</v>
      </c>
      <c r="C67" s="325">
        <f>'EP (Educational Process) Plan'!F70</f>
        <v>4</v>
      </c>
      <c r="D67" s="325">
        <f>'EP (Educational Process) Plan'!G70</f>
        <v>120</v>
      </c>
      <c r="E67" s="331"/>
      <c r="F67" s="332"/>
      <c r="G67" s="332"/>
      <c r="H67" s="332"/>
      <c r="I67" s="332"/>
      <c r="J67" s="332"/>
      <c r="K67" s="332"/>
      <c r="L67" s="333"/>
      <c r="M67" s="342">
        <f>'EP (Educational Process) Plan'!C70</f>
        <v>0</v>
      </c>
      <c r="N67" s="341" t="str">
        <f>'EP (Educational Process) Plan'!D70</f>
        <v>6</v>
      </c>
      <c r="O67" s="329">
        <f>'EP (Educational Process) Plan'!AC70</f>
        <v>301</v>
      </c>
      <c r="P67" s="313" t="str">
        <f>'Basic data'!$B$1</f>
        <v>СГТ-421і.e</v>
      </c>
    </row>
    <row r="68" spans="1:16" s="161" customFormat="1" ht="15.75">
      <c r="A68" s="330" t="str">
        <f>'EP (Educational Process) Plan'!A71</f>
        <v>PT 16</v>
      </c>
      <c r="B68" s="352" t="str">
        <f>'EP (Educational Process) Plan'!B71</f>
        <v>Methods and organization of scientific research</v>
      </c>
      <c r="C68" s="325">
        <f>'EP (Educational Process) Plan'!F71</f>
        <v>3</v>
      </c>
      <c r="D68" s="325">
        <f>'EP (Educational Process) Plan'!G71</f>
        <v>90</v>
      </c>
      <c r="E68" s="331"/>
      <c r="F68" s="332"/>
      <c r="G68" s="332"/>
      <c r="H68" s="332"/>
      <c r="I68" s="332"/>
      <c r="J68" s="332"/>
      <c r="K68" s="332"/>
      <c r="L68" s="333"/>
      <c r="M68" s="342">
        <f>'EP (Educational Process) Plan'!C71</f>
        <v>0</v>
      </c>
      <c r="N68" s="341" t="str">
        <f>'EP (Educational Process) Plan'!D71</f>
        <v>7</v>
      </c>
      <c r="O68" s="329">
        <f>'EP (Educational Process) Plan'!AC71</f>
        <v>301</v>
      </c>
      <c r="P68" s="313" t="str">
        <f>'Basic data'!$B$1</f>
        <v>СГТ-421і.e</v>
      </c>
    </row>
    <row r="69" spans="1:16" s="161" customFormat="1" ht="15.75">
      <c r="A69" s="330" t="str">
        <f>'EP (Educational Process) Plan'!A72</f>
        <v>PT 17</v>
      </c>
      <c r="B69" s="352" t="str">
        <f>'EP (Educational Process) Plan'!B72</f>
        <v>Basics of psychological counseling</v>
      </c>
      <c r="C69" s="325">
        <f>'EP (Educational Process) Plan'!F72</f>
        <v>5</v>
      </c>
      <c r="D69" s="325">
        <f>'EP (Educational Process) Plan'!G72</f>
        <v>150</v>
      </c>
      <c r="E69" s="331"/>
      <c r="F69" s="332"/>
      <c r="G69" s="332"/>
      <c r="H69" s="332"/>
      <c r="I69" s="332"/>
      <c r="J69" s="332"/>
      <c r="K69" s="332"/>
      <c r="L69" s="333"/>
      <c r="M69" s="342" t="str">
        <f>'EP (Educational Process) Plan'!C72</f>
        <v>7</v>
      </c>
      <c r="N69" s="341">
        <f>'EP (Educational Process) Plan'!D72</f>
        <v>0</v>
      </c>
      <c r="O69" s="329">
        <f>'EP (Educational Process) Plan'!AC72</f>
        <v>301</v>
      </c>
      <c r="P69" s="313" t="str">
        <f>'Basic data'!$B$1</f>
        <v>СГТ-421і.e</v>
      </c>
    </row>
    <row r="70" spans="1:16" s="161" customFormat="1" ht="15.75">
      <c r="A70" s="330" t="str">
        <f>'EP (Educational Process) Plan'!A73</f>
        <v>PT 18</v>
      </c>
      <c r="B70" s="352" t="str">
        <f>'EP (Educational Process) Plan'!B73</f>
        <v>Theory and practice of psychotherapy</v>
      </c>
      <c r="C70" s="325">
        <f>'EP (Educational Process) Plan'!F73</f>
        <v>5</v>
      </c>
      <c r="D70" s="325">
        <f>'EP (Educational Process) Plan'!G73</f>
        <v>150</v>
      </c>
      <c r="E70" s="331"/>
      <c r="F70" s="332"/>
      <c r="G70" s="332"/>
      <c r="H70" s="332"/>
      <c r="I70" s="332"/>
      <c r="J70" s="332"/>
      <c r="K70" s="332"/>
      <c r="L70" s="333"/>
      <c r="M70" s="342" t="str">
        <f>'EP (Educational Process) Plan'!C73</f>
        <v>7</v>
      </c>
      <c r="N70" s="341">
        <f>'EP (Educational Process) Plan'!D73</f>
        <v>0</v>
      </c>
      <c r="O70" s="329">
        <f>'EP (Educational Process) Plan'!AC73</f>
        <v>301</v>
      </c>
      <c r="P70" s="313" t="str">
        <f>'Basic data'!$B$1</f>
        <v>СГТ-421і.e</v>
      </c>
    </row>
    <row r="71" spans="1:16" s="161" customFormat="1" ht="15.75">
      <c r="A71" s="330" t="str">
        <f>'EP (Educational Process) Plan'!A74</f>
        <v>PT 19</v>
      </c>
      <c r="B71" s="352" t="str">
        <f>'EP (Educational Process) Plan'!B74</f>
        <v>Pedagogical psychology</v>
      </c>
      <c r="C71" s="325">
        <f>'EP (Educational Process) Plan'!F74</f>
        <v>3</v>
      </c>
      <c r="D71" s="325">
        <f>'EP (Educational Process) Plan'!G74</f>
        <v>90</v>
      </c>
      <c r="E71" s="331"/>
      <c r="F71" s="332"/>
      <c r="G71" s="332"/>
      <c r="H71" s="332"/>
      <c r="I71" s="332"/>
      <c r="J71" s="332"/>
      <c r="K71" s="332"/>
      <c r="L71" s="333"/>
      <c r="M71" s="342">
        <f>'EP (Educational Process) Plan'!C74</f>
        <v>0</v>
      </c>
      <c r="N71" s="341" t="str">
        <f>'EP (Educational Process) Plan'!D74</f>
        <v>8</v>
      </c>
      <c r="O71" s="329">
        <f>'EP (Educational Process) Plan'!AC74</f>
        <v>301</v>
      </c>
      <c r="P71" s="313" t="str">
        <f>'Basic data'!$B$1</f>
        <v>СГТ-421і.e</v>
      </c>
    </row>
    <row r="72" spans="1:16" s="161" customFormat="1" ht="15.75">
      <c r="A72" s="330" t="str">
        <f>'EP (Educational Process) Plan'!A75</f>
        <v>PT 20</v>
      </c>
      <c r="B72" s="352" t="str">
        <f>'EP (Educational Process) Plan'!B75</f>
        <v>Conflictology</v>
      </c>
      <c r="C72" s="325">
        <f>'EP (Educational Process) Plan'!F75</f>
        <v>4</v>
      </c>
      <c r="D72" s="325">
        <f>'EP (Educational Process) Plan'!G75</f>
        <v>120</v>
      </c>
      <c r="E72" s="331"/>
      <c r="F72" s="332"/>
      <c r="G72" s="332"/>
      <c r="H72" s="332"/>
      <c r="I72" s="332"/>
      <c r="J72" s="332"/>
      <c r="K72" s="332"/>
      <c r="L72" s="333"/>
      <c r="M72" s="342" t="str">
        <f>'EP (Educational Process) Plan'!C75</f>
        <v>8</v>
      </c>
      <c r="N72" s="341">
        <f>'EP (Educational Process) Plan'!D75</f>
        <v>0</v>
      </c>
      <c r="O72" s="329">
        <f>'EP (Educational Process) Plan'!AC75</f>
        <v>301</v>
      </c>
      <c r="P72" s="313" t="str">
        <f>'Basic data'!$B$1</f>
        <v>СГТ-421і.e</v>
      </c>
    </row>
    <row r="73" spans="1:16" s="161" customFormat="1" ht="15.75">
      <c r="A73" s="330" t="str">
        <f>'EP (Educational Process) Plan'!A76</f>
        <v>PT 21</v>
      </c>
      <c r="B73" s="352" t="str">
        <f>'EP (Educational Process) Plan'!B76</f>
        <v>Cognitive-behavioral therapy in the health care system</v>
      </c>
      <c r="C73" s="325">
        <f>'EP (Educational Process) Plan'!F76</f>
        <v>3</v>
      </c>
      <c r="D73" s="325">
        <f>'EP (Educational Process) Plan'!G76</f>
        <v>90</v>
      </c>
      <c r="E73" s="331"/>
      <c r="F73" s="332"/>
      <c r="G73" s="332"/>
      <c r="H73" s="332"/>
      <c r="I73" s="332"/>
      <c r="J73" s="332"/>
      <c r="K73" s="332"/>
      <c r="L73" s="333"/>
      <c r="M73" s="342">
        <f>'EP (Educational Process) Plan'!C76</f>
        <v>0</v>
      </c>
      <c r="N73" s="341" t="str">
        <f>'EP (Educational Process) Plan'!D76</f>
        <v>8</v>
      </c>
      <c r="O73" s="329">
        <f>'EP (Educational Process) Plan'!AC76</f>
        <v>301</v>
      </c>
      <c r="P73" s="313" t="str">
        <f>'Basic data'!$B$1</f>
        <v>СГТ-421і.e</v>
      </c>
    </row>
    <row r="74" spans="1:16" s="161" customFormat="1" ht="15.75" hidden="1">
      <c r="A74" s="330" t="str">
        <f>'EP (Educational Process) Plan'!A77</f>
        <v>PT 22</v>
      </c>
      <c r="B74" s="352">
        <f>'EP (Educational Process) Plan'!B77</f>
        <v>0</v>
      </c>
      <c r="C74" s="325">
        <f>'EP (Educational Process) Plan'!F77</f>
        <v>0</v>
      </c>
      <c r="D74" s="325">
        <f>'EP (Educational Process) Plan'!G77</f>
        <v>0</v>
      </c>
      <c r="E74" s="331"/>
      <c r="F74" s="332"/>
      <c r="G74" s="332"/>
      <c r="H74" s="332"/>
      <c r="I74" s="332"/>
      <c r="J74" s="332"/>
      <c r="K74" s="332"/>
      <c r="L74" s="333"/>
      <c r="M74" s="342">
        <f>'EP (Educational Process) Plan'!C77</f>
        <v>0</v>
      </c>
      <c r="N74" s="341">
        <f>'EP (Educational Process) Plan'!D77</f>
        <v>0</v>
      </c>
      <c r="O74" s="329">
        <f>'EP (Educational Process) Plan'!AC77</f>
        <v>0</v>
      </c>
      <c r="P74" s="313" t="str">
        <f>'Basic data'!$B$1</f>
        <v>СГТ-421і.e</v>
      </c>
    </row>
    <row r="75" spans="1:16" s="161" customFormat="1" ht="15.75" hidden="1">
      <c r="A75" s="330" t="str">
        <f>'EP (Educational Process) Plan'!A78</f>
        <v>PT 23</v>
      </c>
      <c r="B75" s="352">
        <f>'EP (Educational Process) Plan'!B78</f>
        <v>0</v>
      </c>
      <c r="C75" s="325">
        <f>'EP (Educational Process) Plan'!F78</f>
        <v>0</v>
      </c>
      <c r="D75" s="325">
        <f>'EP (Educational Process) Plan'!G78</f>
        <v>0</v>
      </c>
      <c r="E75" s="331"/>
      <c r="F75" s="332"/>
      <c r="G75" s="332"/>
      <c r="H75" s="332"/>
      <c r="I75" s="332"/>
      <c r="J75" s="332"/>
      <c r="K75" s="332"/>
      <c r="L75" s="333"/>
      <c r="M75" s="342">
        <f>'EP (Educational Process) Plan'!C78</f>
        <v>0</v>
      </c>
      <c r="N75" s="341">
        <f>'EP (Educational Process) Plan'!D78</f>
        <v>0</v>
      </c>
      <c r="O75" s="329">
        <f>'EP (Educational Process) Plan'!AC78</f>
        <v>0</v>
      </c>
      <c r="P75" s="313" t="str">
        <f>'Basic data'!$B$1</f>
        <v>СГТ-421і.e</v>
      </c>
    </row>
    <row r="76" spans="1:16" s="161" customFormat="1" ht="15.75" hidden="1">
      <c r="A76" s="330" t="str">
        <f>'EP (Educational Process) Plan'!A79</f>
        <v>PT 24</v>
      </c>
      <c r="B76" s="352">
        <f>'EP (Educational Process) Plan'!B79</f>
        <v>0</v>
      </c>
      <c r="C76" s="325">
        <f>'EP (Educational Process) Plan'!F79</f>
        <v>0</v>
      </c>
      <c r="D76" s="325">
        <f>'EP (Educational Process) Plan'!G79</f>
        <v>0</v>
      </c>
      <c r="E76" s="331"/>
      <c r="F76" s="332"/>
      <c r="G76" s="332"/>
      <c r="H76" s="332"/>
      <c r="I76" s="332"/>
      <c r="J76" s="332"/>
      <c r="K76" s="332"/>
      <c r="L76" s="333"/>
      <c r="M76" s="342">
        <f>'EP (Educational Process) Plan'!C79</f>
        <v>0</v>
      </c>
      <c r="N76" s="341">
        <f>'EP (Educational Process) Plan'!D79</f>
        <v>0</v>
      </c>
      <c r="O76" s="329">
        <f>'EP (Educational Process) Plan'!AC79</f>
        <v>0</v>
      </c>
      <c r="P76" s="313" t="str">
        <f>'Basic data'!$B$1</f>
        <v>СГТ-421і.e</v>
      </c>
    </row>
    <row r="77" spans="1:16" s="161" customFormat="1" ht="15.75" hidden="1">
      <c r="A77" s="330" t="str">
        <f>'EP (Educational Process) Plan'!A80</f>
        <v>PT 25</v>
      </c>
      <c r="B77" s="352">
        <f>'EP (Educational Process) Plan'!B80</f>
        <v>0</v>
      </c>
      <c r="C77" s="325">
        <f>'EP (Educational Process) Plan'!F80</f>
        <v>0</v>
      </c>
      <c r="D77" s="325">
        <f>'EP (Educational Process) Plan'!G80</f>
        <v>0</v>
      </c>
      <c r="E77" s="331"/>
      <c r="F77" s="332"/>
      <c r="G77" s="332"/>
      <c r="H77" s="332"/>
      <c r="I77" s="332"/>
      <c r="J77" s="332"/>
      <c r="K77" s="332"/>
      <c r="L77" s="333"/>
      <c r="M77" s="342">
        <f>'EP (Educational Process) Plan'!C80</f>
        <v>0</v>
      </c>
      <c r="N77" s="341">
        <f>'EP (Educational Process) Plan'!D80</f>
        <v>0</v>
      </c>
      <c r="O77" s="329">
        <f>'EP (Educational Process) Plan'!AC80</f>
        <v>0</v>
      </c>
      <c r="P77" s="313" t="str">
        <f>'Basic data'!$B$1</f>
        <v>СГТ-421і.e</v>
      </c>
    </row>
    <row r="78" spans="1:16" s="161" customFormat="1" ht="15.75" hidden="1">
      <c r="A78" s="330" t="str">
        <f>'EP (Educational Process) Plan'!A81</f>
        <v>PT 26</v>
      </c>
      <c r="B78" s="352">
        <f>'EP (Educational Process) Plan'!B81</f>
        <v>0</v>
      </c>
      <c r="C78" s="325">
        <f>'EP (Educational Process) Plan'!F81</f>
        <v>0</v>
      </c>
      <c r="D78" s="325">
        <f>'EP (Educational Process) Plan'!G81</f>
        <v>0</v>
      </c>
      <c r="E78" s="331"/>
      <c r="F78" s="332"/>
      <c r="G78" s="332"/>
      <c r="H78" s="332"/>
      <c r="I78" s="332"/>
      <c r="J78" s="332"/>
      <c r="K78" s="332"/>
      <c r="L78" s="333"/>
      <c r="M78" s="342">
        <f>'EP (Educational Process) Plan'!C81</f>
        <v>0</v>
      </c>
      <c r="N78" s="341">
        <f>'EP (Educational Process) Plan'!D81</f>
        <v>0</v>
      </c>
      <c r="O78" s="329">
        <f>'EP (Educational Process) Plan'!AC81</f>
        <v>0</v>
      </c>
      <c r="P78" s="313" t="str">
        <f>'Basic data'!$B$1</f>
        <v>СГТ-421і.e</v>
      </c>
    </row>
    <row r="79" spans="1:16" s="161" customFormat="1" ht="15.75" hidden="1">
      <c r="A79" s="330" t="str">
        <f>'EP (Educational Process) Plan'!A82</f>
        <v>PT 27</v>
      </c>
      <c r="B79" s="352">
        <f>'EP (Educational Process) Plan'!B82</f>
        <v>0</v>
      </c>
      <c r="C79" s="325">
        <f>'EP (Educational Process) Plan'!F82</f>
        <v>0</v>
      </c>
      <c r="D79" s="325">
        <f>'EP (Educational Process) Plan'!G82</f>
        <v>0</v>
      </c>
      <c r="E79" s="331"/>
      <c r="F79" s="332"/>
      <c r="G79" s="332"/>
      <c r="H79" s="332"/>
      <c r="I79" s="332"/>
      <c r="J79" s="332"/>
      <c r="K79" s="332"/>
      <c r="L79" s="333"/>
      <c r="M79" s="342">
        <f>'EP (Educational Process) Plan'!C82</f>
        <v>0</v>
      </c>
      <c r="N79" s="341">
        <f>'EP (Educational Process) Plan'!D82</f>
        <v>0</v>
      </c>
      <c r="O79" s="329">
        <f>'EP (Educational Process) Plan'!AC82</f>
        <v>0</v>
      </c>
      <c r="P79" s="313" t="str">
        <f>'Basic data'!$B$1</f>
        <v>СГТ-421і.e</v>
      </c>
    </row>
    <row r="80" spans="1:16" s="161" customFormat="1" ht="15.75" hidden="1">
      <c r="A80" s="330" t="str">
        <f>'EP (Educational Process) Plan'!A83</f>
        <v>PT 28</v>
      </c>
      <c r="B80" s="352">
        <f>'EP (Educational Process) Plan'!B83</f>
        <v>0</v>
      </c>
      <c r="C80" s="325">
        <f>'EP (Educational Process) Plan'!F83</f>
        <v>0</v>
      </c>
      <c r="D80" s="325">
        <f>'EP (Educational Process) Plan'!G83</f>
        <v>0</v>
      </c>
      <c r="E80" s="331"/>
      <c r="F80" s="332"/>
      <c r="G80" s="332"/>
      <c r="H80" s="332"/>
      <c r="I80" s="332"/>
      <c r="J80" s="332"/>
      <c r="K80" s="332"/>
      <c r="L80" s="333"/>
      <c r="M80" s="342">
        <f>'EP (Educational Process) Plan'!C83</f>
        <v>0</v>
      </c>
      <c r="N80" s="341">
        <f>'EP (Educational Process) Plan'!D83</f>
        <v>0</v>
      </c>
      <c r="O80" s="329">
        <f>'EP (Educational Process) Plan'!AC83</f>
        <v>0</v>
      </c>
      <c r="P80" s="313" t="str">
        <f>'Basic data'!$B$1</f>
        <v>СГТ-421і.e</v>
      </c>
    </row>
    <row r="81" spans="1:16" s="161" customFormat="1" ht="15.75" hidden="1">
      <c r="A81" s="330" t="str">
        <f>'EP (Educational Process) Plan'!A84</f>
        <v>PT 29</v>
      </c>
      <c r="B81" s="352">
        <f>'EP (Educational Process) Plan'!B84</f>
        <v>0</v>
      </c>
      <c r="C81" s="325">
        <f>'EP (Educational Process) Plan'!F84</f>
        <v>0</v>
      </c>
      <c r="D81" s="325">
        <f>'EP (Educational Process) Plan'!G84</f>
        <v>0</v>
      </c>
      <c r="E81" s="331"/>
      <c r="F81" s="332"/>
      <c r="G81" s="332"/>
      <c r="H81" s="332"/>
      <c r="I81" s="332"/>
      <c r="J81" s="332"/>
      <c r="K81" s="332"/>
      <c r="L81" s="333"/>
      <c r="M81" s="342">
        <f>'EP (Educational Process) Plan'!C84</f>
        <v>0</v>
      </c>
      <c r="N81" s="341">
        <f>'EP (Educational Process) Plan'!D84</f>
        <v>0</v>
      </c>
      <c r="O81" s="329">
        <f>'EP (Educational Process) Plan'!AC84</f>
        <v>0</v>
      </c>
      <c r="P81" s="313" t="str">
        <f>'Basic data'!$B$1</f>
        <v>СГТ-421і.e</v>
      </c>
    </row>
    <row r="82" spans="1:16" s="161" customFormat="1" ht="15.75" hidden="1">
      <c r="A82" s="330" t="str">
        <f>'EP (Educational Process) Plan'!A85</f>
        <v>PT 30</v>
      </c>
      <c r="B82" s="352">
        <f>'EP (Educational Process) Plan'!B85</f>
        <v>0</v>
      </c>
      <c r="C82" s="325">
        <f>'EP (Educational Process) Plan'!F85</f>
        <v>0</v>
      </c>
      <c r="D82" s="325">
        <f>'EP (Educational Process) Plan'!G85</f>
        <v>0</v>
      </c>
      <c r="E82" s="331"/>
      <c r="F82" s="332"/>
      <c r="G82" s="332"/>
      <c r="H82" s="332"/>
      <c r="I82" s="332"/>
      <c r="J82" s="332"/>
      <c r="K82" s="332"/>
      <c r="L82" s="333"/>
      <c r="M82" s="342">
        <f>'EP (Educational Process) Plan'!C85</f>
        <v>0</v>
      </c>
      <c r="N82" s="341">
        <f>'EP (Educational Process) Plan'!D85</f>
        <v>0</v>
      </c>
      <c r="O82" s="329">
        <f>'EP (Educational Process) Plan'!AC85</f>
        <v>0</v>
      </c>
      <c r="P82" s="313" t="str">
        <f>'Basic data'!$B$1</f>
        <v>СГТ-421і.e</v>
      </c>
    </row>
    <row r="83" spans="1:16" s="161" customFormat="1" ht="15.75" hidden="1">
      <c r="A83" s="330" t="str">
        <f>'EP (Educational Process) Plan'!A86</f>
        <v>PT 31</v>
      </c>
      <c r="B83" s="352">
        <f>'EP (Educational Process) Plan'!B86</f>
        <v>0</v>
      </c>
      <c r="C83" s="325">
        <f>'EP (Educational Process) Plan'!F86</f>
        <v>0</v>
      </c>
      <c r="D83" s="325">
        <f>'EP (Educational Process) Plan'!G86</f>
        <v>0</v>
      </c>
      <c r="E83" s="331"/>
      <c r="F83" s="332"/>
      <c r="G83" s="332"/>
      <c r="H83" s="332"/>
      <c r="I83" s="332"/>
      <c r="J83" s="332"/>
      <c r="K83" s="332"/>
      <c r="L83" s="333"/>
      <c r="M83" s="342">
        <f>'EP (Educational Process) Plan'!C86</f>
        <v>0</v>
      </c>
      <c r="N83" s="341">
        <f>'EP (Educational Process) Plan'!D86</f>
        <v>0</v>
      </c>
      <c r="O83" s="329">
        <f>'EP (Educational Process) Plan'!AC86</f>
        <v>0</v>
      </c>
      <c r="P83" s="313" t="str">
        <f>'Basic data'!$B$1</f>
        <v>СГТ-421і.e</v>
      </c>
    </row>
    <row r="84" spans="1:16" s="161" customFormat="1" ht="15.75" hidden="1">
      <c r="A84" s="330" t="str">
        <f>'EP (Educational Process) Plan'!A87</f>
        <v>PT 32</v>
      </c>
      <c r="B84" s="352">
        <f>'EP (Educational Process) Plan'!B87</f>
        <v>0</v>
      </c>
      <c r="C84" s="325">
        <f>'EP (Educational Process) Plan'!F87</f>
        <v>0</v>
      </c>
      <c r="D84" s="325">
        <f>'EP (Educational Process) Plan'!G87</f>
        <v>0</v>
      </c>
      <c r="E84" s="331"/>
      <c r="F84" s="332"/>
      <c r="G84" s="332"/>
      <c r="H84" s="332"/>
      <c r="I84" s="332"/>
      <c r="J84" s="332"/>
      <c r="K84" s="332"/>
      <c r="L84" s="333"/>
      <c r="M84" s="342">
        <f>'EP (Educational Process) Plan'!C87</f>
        <v>0</v>
      </c>
      <c r="N84" s="341">
        <f>'EP (Educational Process) Plan'!D87</f>
        <v>0</v>
      </c>
      <c r="O84" s="329">
        <f>'EP (Educational Process) Plan'!AC87</f>
        <v>0</v>
      </c>
      <c r="P84" s="313" t="str">
        <f>'Basic data'!$B$1</f>
        <v>СГТ-421і.e</v>
      </c>
    </row>
    <row r="85" spans="1:16" s="161" customFormat="1" ht="15.75" hidden="1">
      <c r="A85" s="330" t="str">
        <f>'EP (Educational Process) Plan'!A88</f>
        <v>PT 33</v>
      </c>
      <c r="B85" s="352">
        <f>'EP (Educational Process) Plan'!B88</f>
        <v>0</v>
      </c>
      <c r="C85" s="325">
        <f>'EP (Educational Process) Plan'!F88</f>
        <v>0</v>
      </c>
      <c r="D85" s="325">
        <f>'EP (Educational Process) Plan'!G88</f>
        <v>0</v>
      </c>
      <c r="E85" s="331"/>
      <c r="F85" s="332"/>
      <c r="G85" s="332"/>
      <c r="H85" s="332"/>
      <c r="I85" s="332"/>
      <c r="J85" s="332"/>
      <c r="K85" s="332"/>
      <c r="L85" s="333"/>
      <c r="M85" s="342">
        <f>'EP (Educational Process) Plan'!C88</f>
        <v>0</v>
      </c>
      <c r="N85" s="341">
        <f>'EP (Educational Process) Plan'!D88</f>
        <v>0</v>
      </c>
      <c r="O85" s="329">
        <f>'EP (Educational Process) Plan'!AC88</f>
        <v>0</v>
      </c>
      <c r="P85" s="313" t="str">
        <f>'Basic data'!$B$1</f>
        <v>СГТ-421і.e</v>
      </c>
    </row>
    <row r="86" spans="1:16" s="161" customFormat="1" ht="15.75" hidden="1">
      <c r="A86" s="330" t="str">
        <f>'EP (Educational Process) Plan'!A89</f>
        <v>PT 34</v>
      </c>
      <c r="B86" s="352">
        <f>'EP (Educational Process) Plan'!B89</f>
        <v>0</v>
      </c>
      <c r="C86" s="325">
        <f>'EP (Educational Process) Plan'!F89</f>
        <v>0</v>
      </c>
      <c r="D86" s="325">
        <f>'EP (Educational Process) Plan'!G89</f>
        <v>0</v>
      </c>
      <c r="E86" s="331"/>
      <c r="F86" s="332"/>
      <c r="G86" s="332"/>
      <c r="H86" s="332"/>
      <c r="I86" s="332"/>
      <c r="J86" s="332"/>
      <c r="K86" s="332"/>
      <c r="L86" s="333"/>
      <c r="M86" s="342">
        <f>'EP (Educational Process) Plan'!C89</f>
        <v>0</v>
      </c>
      <c r="N86" s="341">
        <f>'EP (Educational Process) Plan'!D89</f>
        <v>0</v>
      </c>
      <c r="O86" s="329">
        <f>'EP (Educational Process) Plan'!AC89</f>
        <v>0</v>
      </c>
      <c r="P86" s="313" t="str">
        <f>'Basic data'!$B$1</f>
        <v>СГТ-421і.e</v>
      </c>
    </row>
    <row r="87" spans="1:16" s="161" customFormat="1" ht="15.75" hidden="1">
      <c r="A87" s="330" t="str">
        <f>'EP (Educational Process) Plan'!A90</f>
        <v>PT 35</v>
      </c>
      <c r="B87" s="352">
        <f>'EP (Educational Process) Plan'!B90</f>
        <v>0</v>
      </c>
      <c r="C87" s="325">
        <f>'EP (Educational Process) Plan'!F90</f>
        <v>0</v>
      </c>
      <c r="D87" s="325">
        <f>'EP (Educational Process) Plan'!G90</f>
        <v>0</v>
      </c>
      <c r="E87" s="331"/>
      <c r="F87" s="332"/>
      <c r="G87" s="332"/>
      <c r="H87" s="332"/>
      <c r="I87" s="332"/>
      <c r="J87" s="332"/>
      <c r="K87" s="332"/>
      <c r="L87" s="333"/>
      <c r="M87" s="342">
        <f>'EP (Educational Process) Plan'!C90</f>
        <v>0</v>
      </c>
      <c r="N87" s="341">
        <f>'EP (Educational Process) Plan'!D90</f>
        <v>0</v>
      </c>
      <c r="O87" s="329">
        <f>'EP (Educational Process) Plan'!AC90</f>
        <v>0</v>
      </c>
      <c r="P87" s="313" t="str">
        <f>'Basic data'!$B$1</f>
        <v>СГТ-421і.e</v>
      </c>
    </row>
    <row r="88" spans="1:16" s="161" customFormat="1" ht="15.75" hidden="1">
      <c r="A88" s="330" t="str">
        <f>'EP (Educational Process) Plan'!A91</f>
        <v>PT 36</v>
      </c>
      <c r="B88" s="352">
        <f>'EP (Educational Process) Plan'!B91</f>
        <v>0</v>
      </c>
      <c r="C88" s="325">
        <f>'EP (Educational Process) Plan'!F91</f>
        <v>0</v>
      </c>
      <c r="D88" s="325">
        <f>'EP (Educational Process) Plan'!G91</f>
        <v>0</v>
      </c>
      <c r="E88" s="331"/>
      <c r="F88" s="332"/>
      <c r="G88" s="332"/>
      <c r="H88" s="332"/>
      <c r="I88" s="332"/>
      <c r="J88" s="332"/>
      <c r="K88" s="332"/>
      <c r="L88" s="333"/>
      <c r="M88" s="342">
        <f>'EP (Educational Process) Plan'!C91</f>
        <v>0</v>
      </c>
      <c r="N88" s="341">
        <f>'EP (Educational Process) Plan'!D91</f>
        <v>0</v>
      </c>
      <c r="O88" s="329">
        <f>'EP (Educational Process) Plan'!AC91</f>
        <v>0</v>
      </c>
      <c r="P88" s="313" t="str">
        <f>'Basic data'!$B$1</f>
        <v>СГТ-421і.e</v>
      </c>
    </row>
    <row r="89" spans="1:16" s="161" customFormat="1" ht="15.75" hidden="1">
      <c r="A89" s="330" t="str">
        <f>'EP (Educational Process) Plan'!A92</f>
        <v>PT 37</v>
      </c>
      <c r="B89" s="352">
        <f>'EP (Educational Process) Plan'!B92</f>
        <v>0</v>
      </c>
      <c r="C89" s="325">
        <f>'EP (Educational Process) Plan'!F92</f>
        <v>0</v>
      </c>
      <c r="D89" s="325">
        <f>'EP (Educational Process) Plan'!G92</f>
        <v>0</v>
      </c>
      <c r="E89" s="331"/>
      <c r="F89" s="332"/>
      <c r="G89" s="332"/>
      <c r="H89" s="332"/>
      <c r="I89" s="332"/>
      <c r="J89" s="332"/>
      <c r="K89" s="332"/>
      <c r="L89" s="333"/>
      <c r="M89" s="342">
        <f>'EP (Educational Process) Plan'!C92</f>
        <v>0</v>
      </c>
      <c r="N89" s="341">
        <f>'EP (Educational Process) Plan'!D92</f>
        <v>0</v>
      </c>
      <c r="O89" s="329">
        <f>'EP (Educational Process) Plan'!AC92</f>
        <v>0</v>
      </c>
      <c r="P89" s="313" t="str">
        <f>'Basic data'!$B$1</f>
        <v>СГТ-421і.e</v>
      </c>
    </row>
    <row r="90" spans="1:16" s="161" customFormat="1" ht="15.75" hidden="1">
      <c r="A90" s="330" t="str">
        <f>'EP (Educational Process) Plan'!A93</f>
        <v>PT 38</v>
      </c>
      <c r="B90" s="352">
        <f>'EP (Educational Process) Plan'!B93</f>
        <v>0</v>
      </c>
      <c r="C90" s="325">
        <f>'EP (Educational Process) Plan'!F93</f>
        <v>0</v>
      </c>
      <c r="D90" s="325">
        <f>'EP (Educational Process) Plan'!G93</f>
        <v>0</v>
      </c>
      <c r="E90" s="331"/>
      <c r="F90" s="332"/>
      <c r="G90" s="332"/>
      <c r="H90" s="332"/>
      <c r="I90" s="332"/>
      <c r="J90" s="332"/>
      <c r="K90" s="332"/>
      <c r="L90" s="333"/>
      <c r="M90" s="342">
        <f>'EP (Educational Process) Plan'!C93</f>
        <v>0</v>
      </c>
      <c r="N90" s="341">
        <f>'EP (Educational Process) Plan'!D93</f>
        <v>0</v>
      </c>
      <c r="O90" s="329">
        <f>'EP (Educational Process) Plan'!AC93</f>
        <v>0</v>
      </c>
      <c r="P90" s="313" t="str">
        <f>'Basic data'!$B$1</f>
        <v>СГТ-421і.e</v>
      </c>
    </row>
    <row r="91" spans="1:16" s="161" customFormat="1" ht="15.75" hidden="1">
      <c r="A91" s="330" t="str">
        <f>'EP (Educational Process) Plan'!A94</f>
        <v>PT 39</v>
      </c>
      <c r="B91" s="352">
        <f>'EP (Educational Process) Plan'!B94</f>
        <v>0</v>
      </c>
      <c r="C91" s="325">
        <f>'EP (Educational Process) Plan'!F94</f>
        <v>0</v>
      </c>
      <c r="D91" s="325">
        <f>'EP (Educational Process) Plan'!G94</f>
        <v>0</v>
      </c>
      <c r="E91" s="331"/>
      <c r="F91" s="332"/>
      <c r="G91" s="332"/>
      <c r="H91" s="332"/>
      <c r="I91" s="332"/>
      <c r="J91" s="332"/>
      <c r="K91" s="332"/>
      <c r="L91" s="333"/>
      <c r="M91" s="342">
        <f>'EP (Educational Process) Plan'!C94</f>
        <v>0</v>
      </c>
      <c r="N91" s="341">
        <f>'EP (Educational Process) Plan'!D94</f>
        <v>0</v>
      </c>
      <c r="O91" s="329">
        <f>'EP (Educational Process) Plan'!AC94</f>
        <v>0</v>
      </c>
      <c r="P91" s="313" t="str">
        <f>'Basic data'!$B$1</f>
        <v>СГТ-421і.e</v>
      </c>
    </row>
    <row r="92" spans="1:16" s="161" customFormat="1" ht="15.75" hidden="1">
      <c r="A92" s="330" t="str">
        <f>'EP (Educational Process) Plan'!A95</f>
        <v>PT 40</v>
      </c>
      <c r="B92" s="352">
        <f>'EP (Educational Process) Plan'!B95</f>
        <v>0</v>
      </c>
      <c r="C92" s="325">
        <f>'EP (Educational Process) Plan'!F95</f>
        <v>0</v>
      </c>
      <c r="D92" s="325">
        <f>'EP (Educational Process) Plan'!G95</f>
        <v>0</v>
      </c>
      <c r="E92" s="331"/>
      <c r="F92" s="332"/>
      <c r="G92" s="332"/>
      <c r="H92" s="332"/>
      <c r="I92" s="332"/>
      <c r="J92" s="332"/>
      <c r="K92" s="332"/>
      <c r="L92" s="333"/>
      <c r="M92" s="342">
        <f>'EP (Educational Process) Plan'!C95</f>
        <v>0</v>
      </c>
      <c r="N92" s="341">
        <f>'EP (Educational Process) Plan'!D95</f>
        <v>0</v>
      </c>
      <c r="O92" s="329">
        <f>'EP (Educational Process) Plan'!AC95</f>
        <v>0</v>
      </c>
      <c r="P92" s="313" t="str">
        <f>'Basic data'!$B$1</f>
        <v>СГТ-421і.e</v>
      </c>
    </row>
    <row r="93" spans="1:16" s="161" customFormat="1" ht="15.75">
      <c r="A93" s="330" t="str">
        <f>'EP (Educational Process) Plan'!A96</f>
        <v>PT</v>
      </c>
      <c r="B93" s="352" t="str">
        <f>'EP (Educational Process) Plan'!B96</f>
        <v>Psychological and Pedagogical Practice</v>
      </c>
      <c r="C93" s="325">
        <f>'EP (Educational Process) Plan'!F96</f>
        <v>6</v>
      </c>
      <c r="D93" s="325">
        <f>'EP (Educational Process) Plan'!G96</f>
        <v>180</v>
      </c>
      <c r="E93" s="331"/>
      <c r="F93" s="332"/>
      <c r="G93" s="332"/>
      <c r="H93" s="332"/>
      <c r="I93" s="332"/>
      <c r="J93" s="332"/>
      <c r="K93" s="332"/>
      <c r="L93" s="333"/>
      <c r="M93" s="342">
        <f>'EP (Educational Process) Plan'!C96</f>
        <v>0</v>
      </c>
      <c r="N93" s="341" t="str">
        <f>'EP (Educational Process) Plan'!D96</f>
        <v>5</v>
      </c>
      <c r="O93" s="329">
        <f>'EP (Educational Process) Plan'!AC96</f>
        <v>301</v>
      </c>
      <c r="P93" s="313" t="str">
        <f>'Basic data'!$B$1</f>
        <v>СГТ-421і.e</v>
      </c>
    </row>
    <row r="94" spans="1:16" s="161" customFormat="1" ht="15.75">
      <c r="A94" s="330" t="str">
        <f>'EP (Educational Process) Plan'!A97</f>
        <v>PT</v>
      </c>
      <c r="B94" s="352" t="str">
        <f>'EP (Educational Process) Plan'!B97</f>
        <v>Pre-graduation Practice</v>
      </c>
      <c r="C94" s="325">
        <f>'EP (Educational Process) Plan'!F97</f>
        <v>4.5</v>
      </c>
      <c r="D94" s="325">
        <f>'EP (Educational Process) Plan'!G97</f>
        <v>135</v>
      </c>
      <c r="E94" s="331"/>
      <c r="F94" s="332"/>
      <c r="G94" s="332"/>
      <c r="H94" s="332"/>
      <c r="I94" s="332"/>
      <c r="J94" s="332"/>
      <c r="K94" s="332"/>
      <c r="L94" s="333"/>
      <c r="M94" s="342">
        <f>'EP (Educational Process) Plan'!C97</f>
        <v>0</v>
      </c>
      <c r="N94" s="341" t="str">
        <f>'EP (Educational Process) Plan'!D97</f>
        <v>8</v>
      </c>
      <c r="O94" s="329">
        <f>'EP (Educational Process) Plan'!AC97</f>
        <v>301</v>
      </c>
      <c r="P94" s="313" t="str">
        <f>'Basic data'!$B$1</f>
        <v>СГТ-421і.e</v>
      </c>
    </row>
    <row r="95" spans="1:16" s="161" customFormat="1" ht="16.5" thickBot="1">
      <c r="A95" s="330">
        <f>'EP (Educational Process) Plan'!A98</f>
        <v>0</v>
      </c>
      <c r="B95" s="352" t="str">
        <f>'EP (Educational Process) Plan'!B98</f>
        <v>Attestation*</v>
      </c>
      <c r="C95" s="325">
        <f>'EP (Educational Process) Plan'!F98</f>
        <v>7.5</v>
      </c>
      <c r="D95" s="325">
        <f>'EP (Educational Process) Plan'!G98</f>
        <v>225</v>
      </c>
      <c r="E95" s="331"/>
      <c r="F95" s="332"/>
      <c r="G95" s="332"/>
      <c r="H95" s="332"/>
      <c r="I95" s="332"/>
      <c r="J95" s="332"/>
      <c r="K95" s="332"/>
      <c r="L95" s="333"/>
      <c r="M95" s="342">
        <f>'EP (Educational Process) Plan'!C98</f>
        <v>0</v>
      </c>
      <c r="N95" s="341">
        <f>'EP (Educational Process) Plan'!D98</f>
        <v>0</v>
      </c>
      <c r="O95" s="329">
        <f>'EP (Educational Process) Plan'!AC98</f>
        <v>301</v>
      </c>
      <c r="P95" s="313" t="str">
        <f>'Basic data'!$B$1</f>
        <v>СГТ-421і.e</v>
      </c>
    </row>
    <row r="96" spans="1:16" s="160" customFormat="1" ht="19.5" thickBot="1">
      <c r="A96" s="316">
        <f>'EP (Educational Process) Plan'!A99</f>
        <v>2</v>
      </c>
      <c r="B96" s="384" t="str">
        <f>'EP (Educational Process) Plan'!B99</f>
        <v>Optional educational components</v>
      </c>
      <c r="C96" s="317">
        <f>'EP (Educational Process) Plan'!F99</f>
        <v>62</v>
      </c>
      <c r="D96" s="317">
        <f>'EP (Educational Process) Plan'!G99</f>
        <v>1860</v>
      </c>
      <c r="E96" s="318"/>
      <c r="F96" s="319"/>
      <c r="G96" s="319"/>
      <c r="H96" s="319"/>
      <c r="I96" s="319"/>
      <c r="J96" s="319"/>
      <c r="K96" s="319"/>
      <c r="L96" s="320"/>
      <c r="M96" s="343"/>
      <c r="N96" s="344"/>
      <c r="O96" s="323" t="str">
        <f>IF(C96=0,"0%",CONCATENATE(ROUND(C96*100/240,2),"%"))</f>
        <v>25,83%</v>
      </c>
      <c r="P96" s="313" t="str">
        <f>'Basic data'!$B$1</f>
        <v>СГТ-421і.e</v>
      </c>
    </row>
    <row r="97" spans="1:16" s="161" customFormat="1" ht="16.5" thickBot="1">
      <c r="A97" s="543" t="str">
        <f>'EP (Educational Process) Plan'!A100</f>
        <v>2.1</v>
      </c>
      <c r="B97" s="544" t="str">
        <f>'EP (Educational Process) Plan'!B100</f>
        <v>Profile training</v>
      </c>
      <c r="C97" s="545">
        <f>'EP (Educational Process) Plan'!F100</f>
        <v>19</v>
      </c>
      <c r="D97" s="545">
        <f>'EP (Educational Process) Plan'!G100</f>
        <v>570</v>
      </c>
      <c r="E97" s="537"/>
      <c r="F97" s="538"/>
      <c r="G97" s="538"/>
      <c r="H97" s="538"/>
      <c r="I97" s="538"/>
      <c r="J97" s="538"/>
      <c r="K97" s="538"/>
      <c r="L97" s="539"/>
      <c r="M97" s="540"/>
      <c r="N97" s="541"/>
      <c r="O97" s="546" t="str">
        <f>IF(C97=0,"0%",CONCATENATE(ROUND(C97*100/C96,2),"%"))</f>
        <v>30,65%</v>
      </c>
      <c r="P97" s="313" t="str">
        <f>'Basic data'!$B$1</f>
        <v>СГТ-421і.e</v>
      </c>
    </row>
    <row r="98" spans="1:16" s="161" customFormat="1" ht="15.75">
      <c r="A98" s="509" t="str">
        <f>'EP (Educational Process) Plan'!A101</f>
        <v>2.1.1</v>
      </c>
      <c r="B98" s="510" t="str">
        <f>'EP (Educational Process) Plan'!B101</f>
        <v>Profiled discipline package 01 "Branch psychology"</v>
      </c>
      <c r="C98" s="511">
        <f>'EP (Educational Process) Plan'!F101</f>
        <v>19</v>
      </c>
      <c r="D98" s="511">
        <f>'EP (Educational Process) Plan'!G101</f>
        <v>570</v>
      </c>
      <c r="E98" s="512"/>
      <c r="F98" s="513"/>
      <c r="G98" s="513"/>
      <c r="H98" s="513"/>
      <c r="I98" s="513"/>
      <c r="J98" s="513"/>
      <c r="K98" s="513"/>
      <c r="L98" s="514"/>
      <c r="M98" s="515"/>
      <c r="N98" s="516"/>
      <c r="O98" s="517"/>
      <c r="P98" s="313" t="str">
        <f>'Basic data'!$B$1</f>
        <v>СГТ-421і.e</v>
      </c>
    </row>
    <row r="99" spans="1:16" s="161" customFormat="1" ht="15.75">
      <c r="A99" s="324" t="str">
        <f>'EP (Educational Process) Plan'!A102</f>
        <v>OP1.1</v>
      </c>
      <c r="B99" s="352" t="str">
        <f>'EP (Educational Process) Plan'!B102</f>
        <v>Positive psychology</v>
      </c>
      <c r="C99" s="325">
        <f>'EP (Educational Process) Plan'!F102</f>
        <v>4</v>
      </c>
      <c r="D99" s="325">
        <f>'EP (Educational Process) Plan'!G102</f>
        <v>120</v>
      </c>
      <c r="E99" s="326"/>
      <c r="F99" s="327"/>
      <c r="G99" s="327"/>
      <c r="H99" s="327"/>
      <c r="I99" s="327"/>
      <c r="J99" s="327"/>
      <c r="K99" s="327"/>
      <c r="L99" s="328"/>
      <c r="M99" s="342">
        <f>'EP (Educational Process) Plan'!C102</f>
        <v>3</v>
      </c>
      <c r="N99" s="341">
        <f>'EP (Educational Process) Plan'!D102</f>
        <v>0</v>
      </c>
      <c r="O99" s="329">
        <f>'EP (Educational Process) Plan'!AC102</f>
        <v>301</v>
      </c>
      <c r="P99" s="313" t="str">
        <f>'Basic data'!$B$1</f>
        <v>СГТ-421і.e</v>
      </c>
    </row>
    <row r="100" spans="1:16" s="161" customFormat="1" ht="15.75">
      <c r="A100" s="330" t="str">
        <f>'EP (Educational Process) Plan'!A103</f>
        <v>OP1.2</v>
      </c>
      <c r="B100" s="352" t="str">
        <f>'EP (Educational Process) Plan'!B103</f>
        <v>Applied statistics in psychology</v>
      </c>
      <c r="C100" s="325">
        <f>'EP (Educational Process) Plan'!F103</f>
        <v>6</v>
      </c>
      <c r="D100" s="325">
        <f>'EP (Educational Process) Plan'!G103</f>
        <v>180</v>
      </c>
      <c r="E100" s="331"/>
      <c r="F100" s="332"/>
      <c r="G100" s="332"/>
      <c r="H100" s="332"/>
      <c r="I100" s="332"/>
      <c r="J100" s="332"/>
      <c r="K100" s="332"/>
      <c r="L100" s="333"/>
      <c r="M100" s="342">
        <f>'EP (Educational Process) Plan'!C103</f>
        <v>4</v>
      </c>
      <c r="N100" s="341">
        <f>'EP (Educational Process) Plan'!D103</f>
        <v>0</v>
      </c>
      <c r="O100" s="329" t="str">
        <f>'EP (Educational Process) Plan'!AC103</f>
        <v>301, 324</v>
      </c>
      <c r="P100" s="313" t="str">
        <f>'Basic data'!$B$1</f>
        <v>СГТ-421і.e</v>
      </c>
    </row>
    <row r="101" spans="1:16" s="161" customFormat="1" ht="15.75">
      <c r="A101" s="330" t="str">
        <f>'EP (Educational Process) Plan'!A104</f>
        <v>OP1.3</v>
      </c>
      <c r="B101" s="352" t="str">
        <f>'EP (Educational Process) Plan'!B104</f>
        <v>Psychology of art</v>
      </c>
      <c r="C101" s="325">
        <f>'EP (Educational Process) Plan'!F104</f>
        <v>3</v>
      </c>
      <c r="D101" s="325">
        <f>'EP (Educational Process) Plan'!G104</f>
        <v>90</v>
      </c>
      <c r="E101" s="331"/>
      <c r="F101" s="332"/>
      <c r="G101" s="332"/>
      <c r="H101" s="332"/>
      <c r="I101" s="332"/>
      <c r="J101" s="332"/>
      <c r="K101" s="332"/>
      <c r="L101" s="333"/>
      <c r="M101" s="342">
        <f>'EP (Educational Process) Plan'!C104</f>
        <v>0</v>
      </c>
      <c r="N101" s="341">
        <f>'EP (Educational Process) Plan'!D104</f>
        <v>5</v>
      </c>
      <c r="O101" s="329">
        <f>'EP (Educational Process) Plan'!AC104</f>
        <v>301</v>
      </c>
      <c r="P101" s="313" t="str">
        <f>'Basic data'!$B$1</f>
        <v>СГТ-421і.e</v>
      </c>
    </row>
    <row r="102" spans="1:16" s="161" customFormat="1" ht="15.75">
      <c r="A102" s="330" t="str">
        <f>'EP (Educational Process) Plan'!A105</f>
        <v>OP1.4</v>
      </c>
      <c r="B102" s="352" t="str">
        <f>'EP (Educational Process) Plan'!B105</f>
        <v>Social Psychology</v>
      </c>
      <c r="C102" s="325">
        <f>'EP (Educational Process) Plan'!F105</f>
        <v>3</v>
      </c>
      <c r="D102" s="325">
        <f>'EP (Educational Process) Plan'!G105</f>
        <v>90</v>
      </c>
      <c r="E102" s="331"/>
      <c r="F102" s="332"/>
      <c r="G102" s="332"/>
      <c r="H102" s="332"/>
      <c r="I102" s="332"/>
      <c r="J102" s="332"/>
      <c r="K102" s="332"/>
      <c r="L102" s="333"/>
      <c r="M102" s="342">
        <f>'EP (Educational Process) Plan'!C105</f>
        <v>5</v>
      </c>
      <c r="N102" s="341">
        <f>'EP (Educational Process) Plan'!D105</f>
        <v>0</v>
      </c>
      <c r="O102" s="329">
        <f>'EP (Educational Process) Plan'!AC105</f>
        <v>301</v>
      </c>
      <c r="P102" s="313" t="str">
        <f>'Basic data'!$B$1</f>
        <v>СГТ-421і.e</v>
      </c>
    </row>
    <row r="103" spans="1:16" s="161" customFormat="1" ht="15.75">
      <c r="A103" s="330" t="str">
        <f>'EP (Educational Process) Plan'!A106</f>
        <v>OP1.5</v>
      </c>
      <c r="B103" s="352" t="str">
        <f>'EP (Educational Process) Plan'!B106</f>
        <v>Psychology of addictive behavior</v>
      </c>
      <c r="C103" s="325">
        <f>'EP (Educational Process) Plan'!F106</f>
        <v>3</v>
      </c>
      <c r="D103" s="325">
        <f>'EP (Educational Process) Plan'!G106</f>
        <v>90</v>
      </c>
      <c r="E103" s="331"/>
      <c r="F103" s="332"/>
      <c r="G103" s="332"/>
      <c r="H103" s="332"/>
      <c r="I103" s="332"/>
      <c r="J103" s="332"/>
      <c r="K103" s="332"/>
      <c r="L103" s="333"/>
      <c r="M103" s="342">
        <f>'EP (Educational Process) Plan'!C106</f>
        <v>0</v>
      </c>
      <c r="N103" s="341" t="str">
        <f>'EP (Educational Process) Plan'!D106</f>
        <v>7</v>
      </c>
      <c r="O103" s="329">
        <f>'EP (Educational Process) Plan'!AC106</f>
        <v>301</v>
      </c>
      <c r="P103" s="313" t="str">
        <f>'Basic data'!$B$1</f>
        <v>СГТ-421і.e</v>
      </c>
    </row>
    <row r="104" spans="1:16" s="161" customFormat="1" ht="15.75" hidden="1">
      <c r="A104" s="330" t="str">
        <f>'EP (Educational Process) Plan'!A107</f>
        <v>OP1.6</v>
      </c>
      <c r="B104" s="352">
        <f>'EP (Educational Process) Plan'!B107</f>
        <v>0</v>
      </c>
      <c r="C104" s="325">
        <f>'EP (Educational Process) Plan'!F107</f>
        <v>0</v>
      </c>
      <c r="D104" s="325">
        <f>'EP (Educational Process) Plan'!G107</f>
        <v>0</v>
      </c>
      <c r="E104" s="331"/>
      <c r="F104" s="332"/>
      <c r="G104" s="332"/>
      <c r="H104" s="332"/>
      <c r="I104" s="332"/>
      <c r="J104" s="332"/>
      <c r="K104" s="332"/>
      <c r="L104" s="333"/>
      <c r="M104" s="342">
        <f>'EP (Educational Process) Plan'!C107</f>
        <v>0</v>
      </c>
      <c r="N104" s="341">
        <f>'EP (Educational Process) Plan'!D107</f>
        <v>0</v>
      </c>
      <c r="O104" s="329">
        <f>'EP (Educational Process) Plan'!AC107</f>
        <v>0</v>
      </c>
      <c r="P104" s="313" t="str">
        <f>'Basic data'!$B$1</f>
        <v>СГТ-421і.e</v>
      </c>
    </row>
    <row r="105" spans="1:16" s="161" customFormat="1" ht="15.75" hidden="1">
      <c r="A105" s="330" t="str">
        <f>'EP (Educational Process) Plan'!A108</f>
        <v>OP1.7</v>
      </c>
      <c r="B105" s="352">
        <f>'EP (Educational Process) Plan'!B108</f>
        <v>0</v>
      </c>
      <c r="C105" s="325">
        <f>'EP (Educational Process) Plan'!F108</f>
        <v>0</v>
      </c>
      <c r="D105" s="325">
        <f>'EP (Educational Process) Plan'!G108</f>
        <v>0</v>
      </c>
      <c r="E105" s="331"/>
      <c r="F105" s="332"/>
      <c r="G105" s="332"/>
      <c r="H105" s="332"/>
      <c r="I105" s="332"/>
      <c r="J105" s="332"/>
      <c r="K105" s="332"/>
      <c r="L105" s="333"/>
      <c r="M105" s="342">
        <f>'EP (Educational Process) Plan'!C108</f>
        <v>0</v>
      </c>
      <c r="N105" s="341">
        <f>'EP (Educational Process) Plan'!D108</f>
        <v>0</v>
      </c>
      <c r="O105" s="329">
        <f>'EP (Educational Process) Plan'!AC108</f>
        <v>0</v>
      </c>
      <c r="P105" s="313" t="str">
        <f>'Basic data'!$B$1</f>
        <v>СГТ-421і.e</v>
      </c>
    </row>
    <row r="106" spans="1:16" s="161" customFormat="1" ht="15.75" hidden="1">
      <c r="A106" s="330" t="str">
        <f>'EP (Educational Process) Plan'!A109</f>
        <v>OP1.8</v>
      </c>
      <c r="B106" s="352">
        <f>'EP (Educational Process) Plan'!B109</f>
        <v>0</v>
      </c>
      <c r="C106" s="325">
        <f>'EP (Educational Process) Plan'!F109</f>
        <v>0</v>
      </c>
      <c r="D106" s="325">
        <f>'EP (Educational Process) Plan'!G109</f>
        <v>0</v>
      </c>
      <c r="E106" s="331"/>
      <c r="F106" s="332"/>
      <c r="G106" s="332"/>
      <c r="H106" s="332"/>
      <c r="I106" s="332"/>
      <c r="J106" s="332"/>
      <c r="K106" s="332"/>
      <c r="L106" s="333"/>
      <c r="M106" s="342">
        <f>'EP (Educational Process) Plan'!C109</f>
        <v>0</v>
      </c>
      <c r="N106" s="341">
        <f>'EP (Educational Process) Plan'!D109</f>
        <v>0</v>
      </c>
      <c r="O106" s="329">
        <f>'EP (Educational Process) Plan'!AC109</f>
        <v>0</v>
      </c>
      <c r="P106" s="313" t="str">
        <f>'Basic data'!$B$1</f>
        <v>СГТ-421і.e</v>
      </c>
    </row>
    <row r="107" spans="1:16" s="161" customFormat="1" ht="15.75" hidden="1">
      <c r="A107" s="330" t="str">
        <f>'EP (Educational Process) Plan'!A110</f>
        <v>OP1.9</v>
      </c>
      <c r="B107" s="352">
        <f>'EP (Educational Process) Plan'!B110</f>
        <v>0</v>
      </c>
      <c r="C107" s="325">
        <f>'EP (Educational Process) Plan'!F110</f>
        <v>0</v>
      </c>
      <c r="D107" s="325">
        <f>'EP (Educational Process) Plan'!G110</f>
        <v>0</v>
      </c>
      <c r="E107" s="331"/>
      <c r="F107" s="332"/>
      <c r="G107" s="332"/>
      <c r="H107" s="332"/>
      <c r="I107" s="332"/>
      <c r="J107" s="332"/>
      <c r="K107" s="332"/>
      <c r="L107" s="333"/>
      <c r="M107" s="342">
        <f>'EP (Educational Process) Plan'!C110</f>
        <v>0</v>
      </c>
      <c r="N107" s="341">
        <f>'EP (Educational Process) Plan'!D110</f>
        <v>0</v>
      </c>
      <c r="O107" s="329">
        <f>'EP (Educational Process) Plan'!AC110</f>
        <v>0</v>
      </c>
      <c r="P107" s="313" t="str">
        <f>'Basic data'!$B$1</f>
        <v>СГТ-421і.e</v>
      </c>
    </row>
    <row r="108" spans="1:16" s="161" customFormat="1" ht="15.75" hidden="1">
      <c r="A108" s="330" t="str">
        <f>'EP (Educational Process) Plan'!A111</f>
        <v>OP1.10</v>
      </c>
      <c r="B108" s="352">
        <f>'EP (Educational Process) Plan'!B111</f>
        <v>0</v>
      </c>
      <c r="C108" s="325">
        <f>'EP (Educational Process) Plan'!F111</f>
        <v>0</v>
      </c>
      <c r="D108" s="325">
        <f>'EP (Educational Process) Plan'!G111</f>
        <v>0</v>
      </c>
      <c r="E108" s="331"/>
      <c r="F108" s="332"/>
      <c r="G108" s="332"/>
      <c r="H108" s="332"/>
      <c r="I108" s="332"/>
      <c r="J108" s="332"/>
      <c r="K108" s="332"/>
      <c r="L108" s="333"/>
      <c r="M108" s="342">
        <f>'EP (Educational Process) Plan'!C111</f>
        <v>0</v>
      </c>
      <c r="N108" s="341">
        <f>'EP (Educational Process) Plan'!D111</f>
        <v>0</v>
      </c>
      <c r="O108" s="329">
        <f>'EP (Educational Process) Plan'!AC111</f>
        <v>0</v>
      </c>
      <c r="P108" s="313" t="str">
        <f>'Basic data'!$B$1</f>
        <v>СГТ-421і.e</v>
      </c>
    </row>
    <row r="109" spans="1:16" s="161" customFormat="1" ht="15.75" hidden="1">
      <c r="A109" s="330" t="str">
        <f>'EP (Educational Process) Plan'!A112</f>
        <v>OP1.11</v>
      </c>
      <c r="B109" s="352">
        <f>'EP (Educational Process) Plan'!B112</f>
        <v>0</v>
      </c>
      <c r="C109" s="325">
        <f>'EP (Educational Process) Plan'!F112</f>
        <v>0</v>
      </c>
      <c r="D109" s="325">
        <f>'EP (Educational Process) Plan'!G112</f>
        <v>0</v>
      </c>
      <c r="E109" s="331"/>
      <c r="F109" s="332"/>
      <c r="G109" s="332"/>
      <c r="H109" s="332"/>
      <c r="I109" s="332"/>
      <c r="J109" s="332"/>
      <c r="K109" s="332"/>
      <c r="L109" s="333"/>
      <c r="M109" s="342">
        <f>'EP (Educational Process) Plan'!C112</f>
        <v>0</v>
      </c>
      <c r="N109" s="341">
        <f>'EP (Educational Process) Plan'!D112</f>
        <v>0</v>
      </c>
      <c r="O109" s="329">
        <f>'EP (Educational Process) Plan'!AC112</f>
        <v>0</v>
      </c>
      <c r="P109" s="313" t="str">
        <f>'Basic data'!$B$1</f>
        <v>СГТ-421і.e</v>
      </c>
    </row>
    <row r="110" spans="1:16" s="161" customFormat="1" ht="15.75" hidden="1">
      <c r="A110" s="330" t="str">
        <f>'EP (Educational Process) Plan'!A113</f>
        <v>OP1.12</v>
      </c>
      <c r="B110" s="352">
        <f>'EP (Educational Process) Plan'!B113</f>
        <v>0</v>
      </c>
      <c r="C110" s="325">
        <f>'EP (Educational Process) Plan'!F113</f>
        <v>0</v>
      </c>
      <c r="D110" s="325">
        <f>'EP (Educational Process) Plan'!G113</f>
        <v>0</v>
      </c>
      <c r="E110" s="331"/>
      <c r="F110" s="332"/>
      <c r="G110" s="332"/>
      <c r="H110" s="332"/>
      <c r="I110" s="332"/>
      <c r="J110" s="332"/>
      <c r="K110" s="332"/>
      <c r="L110" s="333"/>
      <c r="M110" s="342">
        <f>'EP (Educational Process) Plan'!C113</f>
        <v>0</v>
      </c>
      <c r="N110" s="341">
        <f>'EP (Educational Process) Plan'!D113</f>
        <v>0</v>
      </c>
      <c r="O110" s="329">
        <f>'EP (Educational Process) Plan'!AC113</f>
        <v>0</v>
      </c>
      <c r="P110" s="313" t="str">
        <f>'Basic data'!$B$1</f>
        <v>СГТ-421і.e</v>
      </c>
    </row>
    <row r="111" spans="1:16" s="161" customFormat="1" ht="15.75">
      <c r="A111" s="518" t="str">
        <f>'EP (Educational Process) Plan'!A114</f>
        <v>2.1.2</v>
      </c>
      <c r="B111" s="519" t="str">
        <f>'EP (Educational Process) Plan'!B114</f>
        <v>Profiled discipline package 02 "Psychology of management activities"</v>
      </c>
      <c r="C111" s="520">
        <f>'EP (Educational Process) Plan'!F114</f>
        <v>19</v>
      </c>
      <c r="D111" s="520">
        <f>'EP (Educational Process) Plan'!G114</f>
        <v>570</v>
      </c>
      <c r="E111" s="521"/>
      <c r="F111" s="522"/>
      <c r="G111" s="522"/>
      <c r="H111" s="522"/>
      <c r="I111" s="522"/>
      <c r="J111" s="522"/>
      <c r="K111" s="522"/>
      <c r="L111" s="523"/>
      <c r="M111" s="515">
        <f>'EP (Educational Process) Plan'!C114</f>
        <v>0</v>
      </c>
      <c r="N111" s="516">
        <f>'EP (Educational Process) Plan'!D114</f>
        <v>0</v>
      </c>
      <c r="O111" s="524">
        <f>'EP (Educational Process) Plan'!AC114</f>
        <v>0</v>
      </c>
      <c r="P111" s="313" t="str">
        <f>'Basic data'!$B$1</f>
        <v>СГТ-421і.e</v>
      </c>
    </row>
    <row r="112" spans="1:16" s="161" customFormat="1" ht="15.75">
      <c r="A112" s="330" t="str">
        <f>'EP (Educational Process) Plan'!A115</f>
        <v>OP2.1</v>
      </c>
      <c r="B112" s="352" t="str">
        <f>'EP (Educational Process) Plan'!B115</f>
        <v>Psychology of personnel work</v>
      </c>
      <c r="C112" s="325">
        <f>'EP (Educational Process) Plan'!F115</f>
        <v>4</v>
      </c>
      <c r="D112" s="325">
        <f>'EP (Educational Process) Plan'!G115</f>
        <v>120</v>
      </c>
      <c r="E112" s="331"/>
      <c r="F112" s="332"/>
      <c r="G112" s="332"/>
      <c r="H112" s="332"/>
      <c r="I112" s="332"/>
      <c r="J112" s="332"/>
      <c r="K112" s="332"/>
      <c r="L112" s="333"/>
      <c r="M112" s="342">
        <f>'EP (Educational Process) Plan'!C115</f>
        <v>3</v>
      </c>
      <c r="N112" s="341">
        <f>'EP (Educational Process) Plan'!D115</f>
        <v>0</v>
      </c>
      <c r="O112" s="329">
        <f>'EP (Educational Process) Plan'!AC115</f>
        <v>301</v>
      </c>
      <c r="P112" s="313" t="str">
        <f>'Basic data'!$B$1</f>
        <v>СГТ-421і.e</v>
      </c>
    </row>
    <row r="113" spans="1:16" s="161" customFormat="1" ht="15.75">
      <c r="A113" s="330" t="str">
        <f>'EP (Educational Process) Plan'!A116</f>
        <v>OP2.2</v>
      </c>
      <c r="B113" s="352" t="str">
        <f>'EP (Educational Process) Plan'!B116</f>
        <v>Psychology of mass behavior</v>
      </c>
      <c r="C113" s="325">
        <f>'EP (Educational Process) Plan'!F116</f>
        <v>6</v>
      </c>
      <c r="D113" s="325">
        <f>'EP (Educational Process) Plan'!G116</f>
        <v>180</v>
      </c>
      <c r="E113" s="331"/>
      <c r="F113" s="332"/>
      <c r="G113" s="332"/>
      <c r="H113" s="332"/>
      <c r="I113" s="332"/>
      <c r="J113" s="332"/>
      <c r="K113" s="332"/>
      <c r="L113" s="333"/>
      <c r="M113" s="342">
        <f>'EP (Educational Process) Plan'!C116</f>
        <v>4</v>
      </c>
      <c r="N113" s="341">
        <f>'EP (Educational Process) Plan'!D116</f>
        <v>0</v>
      </c>
      <c r="O113" s="329" t="str">
        <f>'EP (Educational Process) Plan'!AC116</f>
        <v>301, 324</v>
      </c>
      <c r="P113" s="313" t="str">
        <f>'Basic data'!$B$1</f>
        <v>СГТ-421і.e</v>
      </c>
    </row>
    <row r="114" spans="1:16" s="161" customFormat="1" ht="15.75">
      <c r="A114" s="330" t="str">
        <f>'EP (Educational Process) Plan'!A117</f>
        <v>OP2.3</v>
      </c>
      <c r="B114" s="352" t="str">
        <f>'EP (Educational Process) Plan'!B117</f>
        <v>Psychology of traumatic situations</v>
      </c>
      <c r="C114" s="325">
        <f>'EP (Educational Process) Plan'!F117</f>
        <v>3</v>
      </c>
      <c r="D114" s="325">
        <f>'EP (Educational Process) Plan'!G117</f>
        <v>90</v>
      </c>
      <c r="E114" s="331"/>
      <c r="F114" s="332"/>
      <c r="G114" s="332"/>
      <c r="H114" s="332"/>
      <c r="I114" s="332"/>
      <c r="J114" s="332"/>
      <c r="K114" s="332"/>
      <c r="L114" s="333"/>
      <c r="M114" s="342">
        <f>'EP (Educational Process) Plan'!C117</f>
        <v>0</v>
      </c>
      <c r="N114" s="341">
        <f>'EP (Educational Process) Plan'!D117</f>
        <v>5</v>
      </c>
      <c r="O114" s="329">
        <f>'EP (Educational Process) Plan'!AC117</f>
        <v>301</v>
      </c>
      <c r="P114" s="313" t="str">
        <f>'Basic data'!$B$1</f>
        <v>СГТ-421і.e</v>
      </c>
    </row>
    <row r="115" spans="1:16" s="161" customFormat="1" ht="15.75">
      <c r="A115" s="330" t="str">
        <f>'EP (Educational Process) Plan'!A118</f>
        <v>OP2.4</v>
      </c>
      <c r="B115" s="352" t="str">
        <f>'EP (Educational Process) Plan'!B118</f>
        <v>Psychology of personnel management</v>
      </c>
      <c r="C115" s="325">
        <f>'EP (Educational Process) Plan'!F118</f>
        <v>3</v>
      </c>
      <c r="D115" s="325">
        <f>'EP (Educational Process) Plan'!G118</f>
        <v>90</v>
      </c>
      <c r="E115" s="331"/>
      <c r="F115" s="332"/>
      <c r="G115" s="332"/>
      <c r="H115" s="332"/>
      <c r="I115" s="332"/>
      <c r="J115" s="332"/>
      <c r="K115" s="332"/>
      <c r="L115" s="333"/>
      <c r="M115" s="342">
        <f>'EP (Educational Process) Plan'!C118</f>
        <v>5</v>
      </c>
      <c r="N115" s="341">
        <f>'EP (Educational Process) Plan'!D118</f>
        <v>0</v>
      </c>
      <c r="O115" s="329">
        <f>'EP (Educational Process) Plan'!AC118</f>
        <v>301</v>
      </c>
      <c r="P115" s="313" t="str">
        <f>'Basic data'!$B$1</f>
        <v>СГТ-421і.e</v>
      </c>
    </row>
    <row r="116" spans="1:16" s="161" customFormat="1" ht="16.5" thickBot="1">
      <c r="A116" s="330" t="str">
        <f>'EP (Educational Process) Plan'!A119</f>
        <v>OP2.5</v>
      </c>
      <c r="B116" s="352" t="str">
        <f>'EP (Educational Process) Plan'!B119</f>
        <v>Psychology of influence</v>
      </c>
      <c r="C116" s="325">
        <f>'EP (Educational Process) Plan'!F119</f>
        <v>3</v>
      </c>
      <c r="D116" s="325">
        <f>'EP (Educational Process) Plan'!G119</f>
        <v>90</v>
      </c>
      <c r="E116" s="331"/>
      <c r="F116" s="332"/>
      <c r="G116" s="332"/>
      <c r="H116" s="332"/>
      <c r="I116" s="332"/>
      <c r="J116" s="332"/>
      <c r="K116" s="332"/>
      <c r="L116" s="333"/>
      <c r="M116" s="342">
        <f>'EP (Educational Process) Plan'!C119</f>
        <v>0</v>
      </c>
      <c r="N116" s="341" t="str">
        <f>'EP (Educational Process) Plan'!D119</f>
        <v>7</v>
      </c>
      <c r="O116" s="329">
        <f>'EP (Educational Process) Plan'!AC119</f>
        <v>301</v>
      </c>
      <c r="P116" s="313" t="str">
        <f>'Basic data'!$B$1</f>
        <v>СГТ-421і.e</v>
      </c>
    </row>
    <row r="117" spans="1:16" s="161" customFormat="1" ht="15.75" hidden="1">
      <c r="A117" s="330" t="str">
        <f>'EP (Educational Process) Plan'!A120</f>
        <v>OP2.6</v>
      </c>
      <c r="B117" s="352">
        <f>'EP (Educational Process) Plan'!B120</f>
        <v>0</v>
      </c>
      <c r="C117" s="325">
        <f>'EP (Educational Process) Plan'!F120</f>
        <v>0</v>
      </c>
      <c r="D117" s="325">
        <f>'EP (Educational Process) Plan'!G120</f>
        <v>0</v>
      </c>
      <c r="E117" s="331"/>
      <c r="F117" s="332"/>
      <c r="G117" s="332"/>
      <c r="H117" s="332"/>
      <c r="I117" s="332"/>
      <c r="J117" s="332"/>
      <c r="K117" s="332"/>
      <c r="L117" s="333"/>
      <c r="M117" s="342">
        <f>'EP (Educational Process) Plan'!C120</f>
        <v>0</v>
      </c>
      <c r="N117" s="341">
        <f>'EP (Educational Process) Plan'!D120</f>
        <v>0</v>
      </c>
      <c r="O117" s="329">
        <f>'EP (Educational Process) Plan'!AC120</f>
        <v>0</v>
      </c>
      <c r="P117" s="313" t="str">
        <f>'Basic data'!$B$1</f>
        <v>СГТ-421і.e</v>
      </c>
    </row>
    <row r="118" spans="1:16" s="161" customFormat="1" ht="15.75" hidden="1">
      <c r="A118" s="330" t="str">
        <f>'EP (Educational Process) Plan'!A121</f>
        <v>OP2.7</v>
      </c>
      <c r="B118" s="352">
        <f>'EP (Educational Process) Plan'!B121</f>
        <v>0</v>
      </c>
      <c r="C118" s="325">
        <f>'EP (Educational Process) Plan'!F121</f>
        <v>0</v>
      </c>
      <c r="D118" s="325">
        <f>'EP (Educational Process) Plan'!G121</f>
        <v>0</v>
      </c>
      <c r="E118" s="331"/>
      <c r="F118" s="332"/>
      <c r="G118" s="332"/>
      <c r="H118" s="332"/>
      <c r="I118" s="332"/>
      <c r="J118" s="332"/>
      <c r="K118" s="332"/>
      <c r="L118" s="333"/>
      <c r="M118" s="342">
        <f>'EP (Educational Process) Plan'!C121</f>
        <v>0</v>
      </c>
      <c r="N118" s="341">
        <f>'EP (Educational Process) Plan'!D121</f>
        <v>0</v>
      </c>
      <c r="O118" s="329">
        <f>'EP (Educational Process) Plan'!AC121</f>
        <v>0</v>
      </c>
      <c r="P118" s="313" t="str">
        <f>'Basic data'!$B$1</f>
        <v>СГТ-421і.e</v>
      </c>
    </row>
    <row r="119" spans="1:16" s="161" customFormat="1" ht="15.75" hidden="1">
      <c r="A119" s="330" t="str">
        <f>'EP (Educational Process) Plan'!A122</f>
        <v>OP2.8</v>
      </c>
      <c r="B119" s="352">
        <f>'EP (Educational Process) Plan'!B122</f>
        <v>0</v>
      </c>
      <c r="C119" s="325">
        <f>'EP (Educational Process) Plan'!F122</f>
        <v>0</v>
      </c>
      <c r="D119" s="325">
        <f>'EP (Educational Process) Plan'!G122</f>
        <v>0</v>
      </c>
      <c r="E119" s="331"/>
      <c r="F119" s="332"/>
      <c r="G119" s="332"/>
      <c r="H119" s="332"/>
      <c r="I119" s="332"/>
      <c r="J119" s="332"/>
      <c r="K119" s="332"/>
      <c r="L119" s="333"/>
      <c r="M119" s="342">
        <f>'EP (Educational Process) Plan'!C122</f>
        <v>0</v>
      </c>
      <c r="N119" s="341">
        <f>'EP (Educational Process) Plan'!D122</f>
        <v>0</v>
      </c>
      <c r="O119" s="329">
        <f>'EP (Educational Process) Plan'!AC122</f>
        <v>0</v>
      </c>
      <c r="P119" s="313" t="str">
        <f>'Basic data'!$B$1</f>
        <v>СГТ-421і.e</v>
      </c>
    </row>
    <row r="120" spans="1:16" s="161" customFormat="1" ht="15.75" hidden="1">
      <c r="A120" s="330" t="str">
        <f>'EP (Educational Process) Plan'!A123</f>
        <v>OP2.9</v>
      </c>
      <c r="B120" s="352">
        <f>'EP (Educational Process) Plan'!B123</f>
        <v>0</v>
      </c>
      <c r="C120" s="325">
        <f>'EP (Educational Process) Plan'!F123</f>
        <v>0</v>
      </c>
      <c r="D120" s="325">
        <f>'EP (Educational Process) Plan'!G123</f>
        <v>0</v>
      </c>
      <c r="E120" s="331"/>
      <c r="F120" s="332"/>
      <c r="G120" s="332"/>
      <c r="H120" s="332"/>
      <c r="I120" s="332"/>
      <c r="J120" s="332"/>
      <c r="K120" s="332"/>
      <c r="L120" s="333"/>
      <c r="M120" s="342">
        <f>'EP (Educational Process) Plan'!C123</f>
        <v>0</v>
      </c>
      <c r="N120" s="341">
        <f>'EP (Educational Process) Plan'!D123</f>
        <v>0</v>
      </c>
      <c r="O120" s="329">
        <f>'EP (Educational Process) Plan'!AC123</f>
        <v>0</v>
      </c>
      <c r="P120" s="313" t="str">
        <f>'Basic data'!$B$1</f>
        <v>СГТ-421і.e</v>
      </c>
    </row>
    <row r="121" spans="1:16" s="161" customFormat="1" ht="15.75" hidden="1">
      <c r="A121" s="330" t="str">
        <f>'EP (Educational Process) Plan'!A124</f>
        <v>OP2.10</v>
      </c>
      <c r="B121" s="352">
        <f>'EP (Educational Process) Plan'!B124</f>
        <v>0</v>
      </c>
      <c r="C121" s="325">
        <f>'EP (Educational Process) Plan'!F124</f>
        <v>0</v>
      </c>
      <c r="D121" s="325">
        <f>'EP (Educational Process) Plan'!G124</f>
        <v>0</v>
      </c>
      <c r="E121" s="331"/>
      <c r="F121" s="332"/>
      <c r="G121" s="332"/>
      <c r="H121" s="332"/>
      <c r="I121" s="332"/>
      <c r="J121" s="332"/>
      <c r="K121" s="332"/>
      <c r="L121" s="333"/>
      <c r="M121" s="342">
        <f>'EP (Educational Process) Plan'!C124</f>
        <v>0</v>
      </c>
      <c r="N121" s="341">
        <f>'EP (Educational Process) Plan'!D124</f>
        <v>0</v>
      </c>
      <c r="O121" s="329">
        <f>'EP (Educational Process) Plan'!AC124</f>
        <v>0</v>
      </c>
      <c r="P121" s="313" t="str">
        <f>'Basic data'!$B$1</f>
        <v>СГТ-421і.e</v>
      </c>
    </row>
    <row r="122" spans="1:16" s="161" customFormat="1" ht="15.75" hidden="1">
      <c r="A122" s="330" t="str">
        <f>'EP (Educational Process) Plan'!A125</f>
        <v>OP2.11</v>
      </c>
      <c r="B122" s="352">
        <f>'EP (Educational Process) Plan'!B125</f>
        <v>0</v>
      </c>
      <c r="C122" s="325">
        <f>'EP (Educational Process) Plan'!F125</f>
        <v>0</v>
      </c>
      <c r="D122" s="325">
        <f>'EP (Educational Process) Plan'!G125</f>
        <v>0</v>
      </c>
      <c r="E122" s="331"/>
      <c r="F122" s="332"/>
      <c r="G122" s="332"/>
      <c r="H122" s="332"/>
      <c r="I122" s="332"/>
      <c r="J122" s="332"/>
      <c r="K122" s="332"/>
      <c r="L122" s="333"/>
      <c r="M122" s="342">
        <f>'EP (Educational Process) Plan'!C125</f>
        <v>0</v>
      </c>
      <c r="N122" s="341">
        <f>'EP (Educational Process) Plan'!D125</f>
        <v>0</v>
      </c>
      <c r="O122" s="329">
        <f>'EP (Educational Process) Plan'!AC125</f>
        <v>0</v>
      </c>
      <c r="P122" s="313" t="str">
        <f>'Basic data'!$B$1</f>
        <v>СГТ-421і.e</v>
      </c>
    </row>
    <row r="123" spans="1:16" s="161" customFormat="1" ht="15.75" hidden="1">
      <c r="A123" s="330" t="str">
        <f>'EP (Educational Process) Plan'!A126</f>
        <v>OP2.12</v>
      </c>
      <c r="B123" s="352">
        <f>'EP (Educational Process) Plan'!B126</f>
        <v>0</v>
      </c>
      <c r="C123" s="325">
        <f>'EP (Educational Process) Plan'!F126</f>
        <v>0</v>
      </c>
      <c r="D123" s="325">
        <f>'EP (Educational Process) Plan'!G126</f>
        <v>0</v>
      </c>
      <c r="E123" s="331"/>
      <c r="F123" s="332"/>
      <c r="G123" s="332"/>
      <c r="H123" s="332"/>
      <c r="I123" s="332"/>
      <c r="J123" s="332"/>
      <c r="K123" s="332"/>
      <c r="L123" s="333"/>
      <c r="M123" s="342">
        <f>'EP (Educational Process) Plan'!C126</f>
        <v>0</v>
      </c>
      <c r="N123" s="341">
        <f>'EP (Educational Process) Plan'!D126</f>
        <v>0</v>
      </c>
      <c r="O123" s="329">
        <f>'EP (Educational Process) Plan'!AC126</f>
        <v>0</v>
      </c>
      <c r="P123" s="313" t="str">
        <f>'Basic data'!$B$1</f>
        <v>СГТ-421і.e</v>
      </c>
    </row>
    <row r="124" spans="1:16" s="161" customFormat="1" ht="15.75" hidden="1">
      <c r="A124" s="518" t="str">
        <f>'EP (Educational Process) Plan'!A127</f>
        <v>2.1.3</v>
      </c>
      <c r="B124" s="519" t="str">
        <f>'EP (Educational Process) Plan'!B127</f>
        <v>Profiled discipline package 03 "Package name"</v>
      </c>
      <c r="C124" s="520" t="str">
        <f>'EP (Educational Process) Plan'!F127</f>
        <v>ОШИБКА</v>
      </c>
      <c r="D124" s="520" t="str">
        <f>'EP (Educational Process) Plan'!G127</f>
        <v>ОШИБКА</v>
      </c>
      <c r="E124" s="521"/>
      <c r="F124" s="522"/>
      <c r="G124" s="522"/>
      <c r="H124" s="522"/>
      <c r="I124" s="522"/>
      <c r="J124" s="522"/>
      <c r="K124" s="522"/>
      <c r="L124" s="523"/>
      <c r="M124" s="515">
        <f>'EP (Educational Process) Plan'!C127</f>
        <v>0</v>
      </c>
      <c r="N124" s="516">
        <f>'EP (Educational Process) Plan'!D127</f>
        <v>0</v>
      </c>
      <c r="O124" s="524">
        <f>'EP (Educational Process) Plan'!AC127</f>
        <v>0</v>
      </c>
      <c r="P124" s="313" t="str">
        <f>'Basic data'!$B$1</f>
        <v>СГТ-421і.e</v>
      </c>
    </row>
    <row r="125" spans="1:16" s="161" customFormat="1" ht="15.75" hidden="1">
      <c r="A125" s="330" t="str">
        <f>'EP (Educational Process) Plan'!A128</f>
        <v>OP3.1</v>
      </c>
      <c r="B125" s="352">
        <f>'EP (Educational Process) Plan'!B128</f>
        <v>0</v>
      </c>
      <c r="C125" s="325">
        <f>'EP (Educational Process) Plan'!F128</f>
        <v>0</v>
      </c>
      <c r="D125" s="325">
        <f>'EP (Educational Process) Plan'!G128</f>
        <v>0</v>
      </c>
      <c r="E125" s="331"/>
      <c r="F125" s="332"/>
      <c r="G125" s="332"/>
      <c r="H125" s="332"/>
      <c r="I125" s="332"/>
      <c r="J125" s="332"/>
      <c r="K125" s="332"/>
      <c r="L125" s="333"/>
      <c r="M125" s="342">
        <f>'EP (Educational Process) Plan'!C128</f>
        <v>0</v>
      </c>
      <c r="N125" s="341">
        <f>'EP (Educational Process) Plan'!D128</f>
        <v>0</v>
      </c>
      <c r="O125" s="329">
        <f>'EP (Educational Process) Plan'!AC128</f>
        <v>0</v>
      </c>
      <c r="P125" s="313" t="str">
        <f>'Basic data'!$B$1</f>
        <v>СГТ-421і.e</v>
      </c>
    </row>
    <row r="126" spans="1:16" s="161" customFormat="1" ht="15.75" hidden="1">
      <c r="A126" s="330" t="str">
        <f>'EP (Educational Process) Plan'!A129</f>
        <v>OP3.2</v>
      </c>
      <c r="B126" s="352">
        <f>'EP (Educational Process) Plan'!B129</f>
        <v>0</v>
      </c>
      <c r="C126" s="325">
        <f>'EP (Educational Process) Plan'!F129</f>
        <v>0</v>
      </c>
      <c r="D126" s="325">
        <f>'EP (Educational Process) Plan'!G129</f>
        <v>0</v>
      </c>
      <c r="E126" s="331"/>
      <c r="F126" s="332"/>
      <c r="G126" s="332"/>
      <c r="H126" s="332"/>
      <c r="I126" s="332"/>
      <c r="J126" s="332"/>
      <c r="K126" s="332"/>
      <c r="L126" s="333"/>
      <c r="M126" s="342">
        <f>'EP (Educational Process) Plan'!C129</f>
        <v>0</v>
      </c>
      <c r="N126" s="341">
        <f>'EP (Educational Process) Plan'!D129</f>
        <v>0</v>
      </c>
      <c r="O126" s="329">
        <f>'EP (Educational Process) Plan'!AC129</f>
        <v>0</v>
      </c>
      <c r="P126" s="313" t="str">
        <f>'Basic data'!$B$1</f>
        <v>СГТ-421і.e</v>
      </c>
    </row>
    <row r="127" spans="1:16" s="161" customFormat="1" ht="15.75" hidden="1">
      <c r="A127" s="330" t="str">
        <f>'EP (Educational Process) Plan'!A130</f>
        <v>OP3.3</v>
      </c>
      <c r="B127" s="352">
        <f>'EP (Educational Process) Plan'!B130</f>
        <v>0</v>
      </c>
      <c r="C127" s="325">
        <f>'EP (Educational Process) Plan'!F130</f>
        <v>0</v>
      </c>
      <c r="D127" s="325">
        <f>'EP (Educational Process) Plan'!G130</f>
        <v>0</v>
      </c>
      <c r="E127" s="331"/>
      <c r="F127" s="332"/>
      <c r="G127" s="332"/>
      <c r="H127" s="332"/>
      <c r="I127" s="332"/>
      <c r="J127" s="332"/>
      <c r="K127" s="332"/>
      <c r="L127" s="333"/>
      <c r="M127" s="342">
        <f>'EP (Educational Process) Plan'!C130</f>
        <v>0</v>
      </c>
      <c r="N127" s="341">
        <f>'EP (Educational Process) Plan'!D130</f>
        <v>0</v>
      </c>
      <c r="O127" s="329">
        <f>'EP (Educational Process) Plan'!AC130</f>
        <v>0</v>
      </c>
      <c r="P127" s="313" t="str">
        <f>'Basic data'!$B$1</f>
        <v>СГТ-421і.e</v>
      </c>
    </row>
    <row r="128" spans="1:16" s="161" customFormat="1" ht="15.75" hidden="1">
      <c r="A128" s="330" t="str">
        <f>'EP (Educational Process) Plan'!A131</f>
        <v>OP3.4</v>
      </c>
      <c r="B128" s="352">
        <f>'EP (Educational Process) Plan'!B131</f>
        <v>0</v>
      </c>
      <c r="C128" s="325">
        <f>'EP (Educational Process) Plan'!F131</f>
        <v>0</v>
      </c>
      <c r="D128" s="325">
        <f>'EP (Educational Process) Plan'!G131</f>
        <v>0</v>
      </c>
      <c r="E128" s="331"/>
      <c r="F128" s="332"/>
      <c r="G128" s="332"/>
      <c r="H128" s="332"/>
      <c r="I128" s="332"/>
      <c r="J128" s="332"/>
      <c r="K128" s="332"/>
      <c r="L128" s="333"/>
      <c r="M128" s="342">
        <f>'EP (Educational Process) Plan'!C131</f>
        <v>0</v>
      </c>
      <c r="N128" s="341">
        <f>'EP (Educational Process) Plan'!D131</f>
        <v>0</v>
      </c>
      <c r="O128" s="329">
        <f>'EP (Educational Process) Plan'!AC131</f>
        <v>0</v>
      </c>
      <c r="P128" s="313" t="str">
        <f>'Basic data'!$B$1</f>
        <v>СГТ-421і.e</v>
      </c>
    </row>
    <row r="129" spans="1:16" s="161" customFormat="1" ht="15.75" hidden="1">
      <c r="A129" s="330" t="str">
        <f>'EP (Educational Process) Plan'!A132</f>
        <v>OP3.5</v>
      </c>
      <c r="B129" s="352">
        <f>'EP (Educational Process) Plan'!B132</f>
        <v>0</v>
      </c>
      <c r="C129" s="325">
        <f>'EP (Educational Process) Plan'!F132</f>
        <v>0</v>
      </c>
      <c r="D129" s="325">
        <f>'EP (Educational Process) Plan'!G132</f>
        <v>0</v>
      </c>
      <c r="E129" s="331"/>
      <c r="F129" s="332"/>
      <c r="G129" s="332"/>
      <c r="H129" s="332"/>
      <c r="I129" s="332"/>
      <c r="J129" s="332"/>
      <c r="K129" s="332"/>
      <c r="L129" s="333"/>
      <c r="M129" s="342">
        <f>'EP (Educational Process) Plan'!C132</f>
        <v>0</v>
      </c>
      <c r="N129" s="341">
        <f>'EP (Educational Process) Plan'!D132</f>
        <v>0</v>
      </c>
      <c r="O129" s="329">
        <f>'EP (Educational Process) Plan'!AC132</f>
        <v>0</v>
      </c>
      <c r="P129" s="313" t="str">
        <f>'Basic data'!$B$1</f>
        <v>СГТ-421і.e</v>
      </c>
    </row>
    <row r="130" spans="1:16" s="161" customFormat="1" ht="15.75" hidden="1">
      <c r="A130" s="330" t="str">
        <f>'EP (Educational Process) Plan'!A133</f>
        <v>OP3.6</v>
      </c>
      <c r="B130" s="352">
        <f>'EP (Educational Process) Plan'!B133</f>
        <v>0</v>
      </c>
      <c r="C130" s="325">
        <f>'EP (Educational Process) Plan'!F133</f>
        <v>0</v>
      </c>
      <c r="D130" s="325">
        <f>'EP (Educational Process) Plan'!G133</f>
        <v>0</v>
      </c>
      <c r="E130" s="331"/>
      <c r="F130" s="332"/>
      <c r="G130" s="332"/>
      <c r="H130" s="332"/>
      <c r="I130" s="332"/>
      <c r="J130" s="332"/>
      <c r="K130" s="332"/>
      <c r="L130" s="333"/>
      <c r="M130" s="342">
        <f>'EP (Educational Process) Plan'!C133</f>
        <v>0</v>
      </c>
      <c r="N130" s="341">
        <f>'EP (Educational Process) Plan'!D133</f>
        <v>0</v>
      </c>
      <c r="O130" s="329">
        <f>'EP (Educational Process) Plan'!AC133</f>
        <v>0</v>
      </c>
      <c r="P130" s="313" t="str">
        <f>'Basic data'!$B$1</f>
        <v>СГТ-421і.e</v>
      </c>
    </row>
    <row r="131" spans="1:16" s="161" customFormat="1" ht="15.75" hidden="1">
      <c r="A131" s="330" t="str">
        <f>'EP (Educational Process) Plan'!A134</f>
        <v>OP3.7</v>
      </c>
      <c r="B131" s="352">
        <f>'EP (Educational Process) Plan'!B134</f>
        <v>0</v>
      </c>
      <c r="C131" s="325">
        <f>'EP (Educational Process) Plan'!F134</f>
        <v>0</v>
      </c>
      <c r="D131" s="325">
        <f>'EP (Educational Process) Plan'!G134</f>
        <v>0</v>
      </c>
      <c r="E131" s="331"/>
      <c r="F131" s="332"/>
      <c r="G131" s="332"/>
      <c r="H131" s="332"/>
      <c r="I131" s="332"/>
      <c r="J131" s="332"/>
      <c r="K131" s="332"/>
      <c r="L131" s="333"/>
      <c r="M131" s="342">
        <f>'EP (Educational Process) Plan'!C134</f>
        <v>0</v>
      </c>
      <c r="N131" s="341">
        <f>'EP (Educational Process) Plan'!D134</f>
        <v>0</v>
      </c>
      <c r="O131" s="329">
        <f>'EP (Educational Process) Plan'!AC134</f>
        <v>0</v>
      </c>
      <c r="P131" s="313" t="str">
        <f>'Basic data'!$B$1</f>
        <v>СГТ-421і.e</v>
      </c>
    </row>
    <row r="132" spans="1:16" s="161" customFormat="1" ht="15.75" hidden="1">
      <c r="A132" s="330" t="str">
        <f>'EP (Educational Process) Plan'!A135</f>
        <v>OP3.8</v>
      </c>
      <c r="B132" s="352">
        <f>'EP (Educational Process) Plan'!B135</f>
        <v>0</v>
      </c>
      <c r="C132" s="325">
        <f>'EP (Educational Process) Plan'!F135</f>
        <v>0</v>
      </c>
      <c r="D132" s="325">
        <f>'EP (Educational Process) Plan'!G135</f>
        <v>0</v>
      </c>
      <c r="E132" s="331"/>
      <c r="F132" s="332"/>
      <c r="G132" s="332"/>
      <c r="H132" s="332"/>
      <c r="I132" s="332"/>
      <c r="J132" s="332"/>
      <c r="K132" s="332"/>
      <c r="L132" s="333"/>
      <c r="M132" s="342">
        <f>'EP (Educational Process) Plan'!C135</f>
        <v>0</v>
      </c>
      <c r="N132" s="341">
        <f>'EP (Educational Process) Plan'!D135</f>
        <v>0</v>
      </c>
      <c r="O132" s="329">
        <f>'EP (Educational Process) Plan'!AC135</f>
        <v>0</v>
      </c>
      <c r="P132" s="313" t="str">
        <f>'Basic data'!$B$1</f>
        <v>СГТ-421і.e</v>
      </c>
    </row>
    <row r="133" spans="1:16" s="161" customFormat="1" ht="15.75" hidden="1">
      <c r="A133" s="330" t="str">
        <f>'EP (Educational Process) Plan'!A136</f>
        <v>OP3.9</v>
      </c>
      <c r="B133" s="352">
        <f>'EP (Educational Process) Plan'!B136</f>
        <v>0</v>
      </c>
      <c r="C133" s="325">
        <f>'EP (Educational Process) Plan'!F136</f>
        <v>0</v>
      </c>
      <c r="D133" s="325">
        <f>'EP (Educational Process) Plan'!G136</f>
        <v>0</v>
      </c>
      <c r="E133" s="331"/>
      <c r="F133" s="332"/>
      <c r="G133" s="332"/>
      <c r="H133" s="332"/>
      <c r="I133" s="332"/>
      <c r="J133" s="332"/>
      <c r="K133" s="332"/>
      <c r="L133" s="333"/>
      <c r="M133" s="342">
        <f>'EP (Educational Process) Plan'!C136</f>
        <v>0</v>
      </c>
      <c r="N133" s="341">
        <f>'EP (Educational Process) Plan'!D136</f>
        <v>0</v>
      </c>
      <c r="O133" s="329">
        <f>'EP (Educational Process) Plan'!AC136</f>
        <v>0</v>
      </c>
      <c r="P133" s="313" t="str">
        <f>'Basic data'!$B$1</f>
        <v>СГТ-421і.e</v>
      </c>
    </row>
    <row r="134" spans="1:16" s="161" customFormat="1" ht="15.75" hidden="1">
      <c r="A134" s="330" t="str">
        <f>'EP (Educational Process) Plan'!A137</f>
        <v>OP3.10</v>
      </c>
      <c r="B134" s="352">
        <f>'EP (Educational Process) Plan'!B137</f>
        <v>0</v>
      </c>
      <c r="C134" s="325">
        <f>'EP (Educational Process) Plan'!F137</f>
        <v>0</v>
      </c>
      <c r="D134" s="325">
        <f>'EP (Educational Process) Plan'!G137</f>
        <v>0</v>
      </c>
      <c r="E134" s="331"/>
      <c r="F134" s="332"/>
      <c r="G134" s="332"/>
      <c r="H134" s="332"/>
      <c r="I134" s="332"/>
      <c r="J134" s="332"/>
      <c r="K134" s="332"/>
      <c r="L134" s="333"/>
      <c r="M134" s="342">
        <f>'EP (Educational Process) Plan'!C137</f>
        <v>0</v>
      </c>
      <c r="N134" s="341">
        <f>'EP (Educational Process) Plan'!D137</f>
        <v>0</v>
      </c>
      <c r="O134" s="329">
        <f>'EP (Educational Process) Plan'!AC137</f>
        <v>0</v>
      </c>
      <c r="P134" s="313" t="str">
        <f>'Basic data'!$B$1</f>
        <v>СГТ-421і.e</v>
      </c>
    </row>
    <row r="135" spans="1:16" s="161" customFormat="1" ht="15.75" hidden="1">
      <c r="A135" s="330" t="str">
        <f>'EP (Educational Process) Plan'!A138</f>
        <v>OP3.11</v>
      </c>
      <c r="B135" s="352">
        <f>'EP (Educational Process) Plan'!B138</f>
        <v>0</v>
      </c>
      <c r="C135" s="325">
        <f>'EP (Educational Process) Plan'!F138</f>
        <v>0</v>
      </c>
      <c r="D135" s="325">
        <f>'EP (Educational Process) Plan'!G138</f>
        <v>0</v>
      </c>
      <c r="E135" s="331"/>
      <c r="F135" s="332"/>
      <c r="G135" s="332"/>
      <c r="H135" s="332"/>
      <c r="I135" s="332"/>
      <c r="J135" s="332"/>
      <c r="K135" s="332"/>
      <c r="L135" s="333"/>
      <c r="M135" s="342">
        <f>'EP (Educational Process) Plan'!C138</f>
        <v>0</v>
      </c>
      <c r="N135" s="341">
        <f>'EP (Educational Process) Plan'!D138</f>
        <v>0</v>
      </c>
      <c r="O135" s="329">
        <f>'EP (Educational Process) Plan'!AC138</f>
        <v>0</v>
      </c>
      <c r="P135" s="313" t="str">
        <f>'Basic data'!$B$1</f>
        <v>СГТ-421і.e</v>
      </c>
    </row>
    <row r="136" spans="1:16" s="161" customFormat="1" ht="15.75" hidden="1">
      <c r="A136" s="330" t="str">
        <f>'EP (Educational Process) Plan'!A139</f>
        <v>OP3.12</v>
      </c>
      <c r="B136" s="352">
        <f>'EP (Educational Process) Plan'!B139</f>
        <v>0</v>
      </c>
      <c r="C136" s="325">
        <f>'EP (Educational Process) Plan'!F139</f>
        <v>0</v>
      </c>
      <c r="D136" s="325">
        <f>'EP (Educational Process) Plan'!G139</f>
        <v>0</v>
      </c>
      <c r="E136" s="331"/>
      <c r="F136" s="332"/>
      <c r="G136" s="332"/>
      <c r="H136" s="332"/>
      <c r="I136" s="332"/>
      <c r="J136" s="332"/>
      <c r="K136" s="332"/>
      <c r="L136" s="333"/>
      <c r="M136" s="342">
        <f>'EP (Educational Process) Plan'!C139</f>
        <v>0</v>
      </c>
      <c r="N136" s="341">
        <f>'EP (Educational Process) Plan'!D139</f>
        <v>0</v>
      </c>
      <c r="O136" s="329">
        <f>'EP (Educational Process) Plan'!AC139</f>
        <v>0</v>
      </c>
      <c r="P136" s="313" t="str">
        <f>'Basic data'!$B$1</f>
        <v>СГТ-421і.e</v>
      </c>
    </row>
    <row r="137" spans="1:16" s="161" customFormat="1" ht="15.75" hidden="1">
      <c r="A137" s="518" t="str">
        <f>'EP (Educational Process) Plan'!A140</f>
        <v>2.1.4</v>
      </c>
      <c r="B137" s="519" t="str">
        <f>'EP (Educational Process) Plan'!B140</f>
        <v>Profiled discipline package 04 "Package name"</v>
      </c>
      <c r="C137" s="520" t="str">
        <f>'EP (Educational Process) Plan'!F140</f>
        <v>ОШИБКА</v>
      </c>
      <c r="D137" s="520" t="str">
        <f>'EP (Educational Process) Plan'!G140</f>
        <v>ОШИБКА</v>
      </c>
      <c r="E137" s="521"/>
      <c r="F137" s="522"/>
      <c r="G137" s="522"/>
      <c r="H137" s="522"/>
      <c r="I137" s="522"/>
      <c r="J137" s="522"/>
      <c r="K137" s="522"/>
      <c r="L137" s="523"/>
      <c r="M137" s="515">
        <f>'EP (Educational Process) Plan'!C140</f>
        <v>0</v>
      </c>
      <c r="N137" s="516">
        <f>'EP (Educational Process) Plan'!D140</f>
        <v>0</v>
      </c>
      <c r="O137" s="524">
        <f>'EP (Educational Process) Plan'!AC140</f>
        <v>0</v>
      </c>
      <c r="P137" s="313" t="str">
        <f>'Basic data'!$B$1</f>
        <v>СГТ-421і.e</v>
      </c>
    </row>
    <row r="138" spans="1:16" s="161" customFormat="1" ht="15.75" hidden="1">
      <c r="A138" s="330" t="str">
        <f>'EP (Educational Process) Plan'!A141</f>
        <v>OP4.1</v>
      </c>
      <c r="B138" s="352">
        <f>'EP (Educational Process) Plan'!B141</f>
        <v>0</v>
      </c>
      <c r="C138" s="325">
        <f>'EP (Educational Process) Plan'!F141</f>
        <v>0</v>
      </c>
      <c r="D138" s="325">
        <f>'EP (Educational Process) Plan'!G141</f>
        <v>0</v>
      </c>
      <c r="E138" s="331"/>
      <c r="F138" s="332"/>
      <c r="G138" s="332"/>
      <c r="H138" s="332"/>
      <c r="I138" s="332"/>
      <c r="J138" s="332"/>
      <c r="K138" s="332"/>
      <c r="L138" s="333"/>
      <c r="M138" s="342">
        <f>'EP (Educational Process) Plan'!C141</f>
        <v>0</v>
      </c>
      <c r="N138" s="341">
        <f>'EP (Educational Process) Plan'!D141</f>
        <v>0</v>
      </c>
      <c r="O138" s="329">
        <f>'EP (Educational Process) Plan'!AC141</f>
        <v>0</v>
      </c>
      <c r="P138" s="313" t="str">
        <f>'Basic data'!$B$1</f>
        <v>СГТ-421і.e</v>
      </c>
    </row>
    <row r="139" spans="1:16" s="161" customFormat="1" ht="15.75" hidden="1">
      <c r="A139" s="330" t="str">
        <f>'EP (Educational Process) Plan'!A142</f>
        <v>OP4.2</v>
      </c>
      <c r="B139" s="352">
        <f>'EP (Educational Process) Plan'!B142</f>
        <v>0</v>
      </c>
      <c r="C139" s="325">
        <f>'EP (Educational Process) Plan'!F142</f>
        <v>0</v>
      </c>
      <c r="D139" s="325">
        <f>'EP (Educational Process) Plan'!G142</f>
        <v>0</v>
      </c>
      <c r="E139" s="331"/>
      <c r="F139" s="332"/>
      <c r="G139" s="332"/>
      <c r="H139" s="332"/>
      <c r="I139" s="332"/>
      <c r="J139" s="332"/>
      <c r="K139" s="332"/>
      <c r="L139" s="333"/>
      <c r="M139" s="342">
        <f>'EP (Educational Process) Plan'!C142</f>
        <v>0</v>
      </c>
      <c r="N139" s="341">
        <f>'EP (Educational Process) Plan'!D142</f>
        <v>0</v>
      </c>
      <c r="O139" s="329">
        <f>'EP (Educational Process) Plan'!AC142</f>
        <v>0</v>
      </c>
      <c r="P139" s="313" t="str">
        <f>'Basic data'!$B$1</f>
        <v>СГТ-421і.e</v>
      </c>
    </row>
    <row r="140" spans="1:16" s="161" customFormat="1" ht="15.75" hidden="1">
      <c r="A140" s="330" t="str">
        <f>'EP (Educational Process) Plan'!A143</f>
        <v>OP4.3</v>
      </c>
      <c r="B140" s="352">
        <f>'EP (Educational Process) Plan'!B143</f>
        <v>0</v>
      </c>
      <c r="C140" s="325">
        <f>'EP (Educational Process) Plan'!F143</f>
        <v>0</v>
      </c>
      <c r="D140" s="325">
        <f>'EP (Educational Process) Plan'!G143</f>
        <v>0</v>
      </c>
      <c r="E140" s="331"/>
      <c r="F140" s="332"/>
      <c r="G140" s="332"/>
      <c r="H140" s="332"/>
      <c r="I140" s="332"/>
      <c r="J140" s="332"/>
      <c r="K140" s="332"/>
      <c r="L140" s="333"/>
      <c r="M140" s="342">
        <f>'EP (Educational Process) Plan'!C143</f>
        <v>0</v>
      </c>
      <c r="N140" s="341">
        <f>'EP (Educational Process) Plan'!D143</f>
        <v>0</v>
      </c>
      <c r="O140" s="329">
        <f>'EP (Educational Process) Plan'!AC143</f>
        <v>0</v>
      </c>
      <c r="P140" s="313" t="str">
        <f>'Basic data'!$B$1</f>
        <v>СГТ-421і.e</v>
      </c>
    </row>
    <row r="141" spans="1:16" s="161" customFormat="1" ht="15.75" hidden="1">
      <c r="A141" s="330" t="str">
        <f>'EP (Educational Process) Plan'!A144</f>
        <v>OP4.4</v>
      </c>
      <c r="B141" s="352">
        <f>'EP (Educational Process) Plan'!B144</f>
        <v>0</v>
      </c>
      <c r="C141" s="325">
        <f>'EP (Educational Process) Plan'!F144</f>
        <v>0</v>
      </c>
      <c r="D141" s="325">
        <f>'EP (Educational Process) Plan'!G144</f>
        <v>0</v>
      </c>
      <c r="E141" s="331"/>
      <c r="F141" s="332"/>
      <c r="G141" s="332"/>
      <c r="H141" s="332"/>
      <c r="I141" s="332"/>
      <c r="J141" s="332"/>
      <c r="K141" s="332"/>
      <c r="L141" s="333"/>
      <c r="M141" s="342">
        <f>'EP (Educational Process) Plan'!C144</f>
        <v>0</v>
      </c>
      <c r="N141" s="341">
        <f>'EP (Educational Process) Plan'!D144</f>
        <v>0</v>
      </c>
      <c r="O141" s="329">
        <f>'EP (Educational Process) Plan'!AC144</f>
        <v>0</v>
      </c>
      <c r="P141" s="313" t="str">
        <f>'Basic data'!$B$1</f>
        <v>СГТ-421і.e</v>
      </c>
    </row>
    <row r="142" spans="1:16" s="161" customFormat="1" ht="15.75" hidden="1">
      <c r="A142" s="330" t="str">
        <f>'EP (Educational Process) Plan'!A145</f>
        <v>OP4.5</v>
      </c>
      <c r="B142" s="352">
        <f>'EP (Educational Process) Plan'!B145</f>
        <v>0</v>
      </c>
      <c r="C142" s="325">
        <f>'EP (Educational Process) Plan'!F145</f>
        <v>0</v>
      </c>
      <c r="D142" s="325">
        <f>'EP (Educational Process) Plan'!G145</f>
        <v>0</v>
      </c>
      <c r="E142" s="331"/>
      <c r="F142" s="332"/>
      <c r="G142" s="332"/>
      <c r="H142" s="332"/>
      <c r="I142" s="332"/>
      <c r="J142" s="332"/>
      <c r="K142" s="332"/>
      <c r="L142" s="333"/>
      <c r="M142" s="342">
        <f>'EP (Educational Process) Plan'!C145</f>
        <v>0</v>
      </c>
      <c r="N142" s="341">
        <f>'EP (Educational Process) Plan'!D145</f>
        <v>0</v>
      </c>
      <c r="O142" s="329">
        <f>'EP (Educational Process) Plan'!AC145</f>
        <v>0</v>
      </c>
      <c r="P142" s="313" t="str">
        <f>'Basic data'!$B$1</f>
        <v>СГТ-421і.e</v>
      </c>
    </row>
    <row r="143" spans="1:16" s="161" customFormat="1" ht="15.75" hidden="1">
      <c r="A143" s="330" t="str">
        <f>'EP (Educational Process) Plan'!A146</f>
        <v>OP4.6</v>
      </c>
      <c r="B143" s="352">
        <f>'EP (Educational Process) Plan'!B146</f>
        <v>0</v>
      </c>
      <c r="C143" s="325">
        <f>'EP (Educational Process) Plan'!F146</f>
        <v>0</v>
      </c>
      <c r="D143" s="325">
        <f>'EP (Educational Process) Plan'!G146</f>
        <v>0</v>
      </c>
      <c r="E143" s="331"/>
      <c r="F143" s="332"/>
      <c r="G143" s="332"/>
      <c r="H143" s="332"/>
      <c r="I143" s="332"/>
      <c r="J143" s="332"/>
      <c r="K143" s="332"/>
      <c r="L143" s="333"/>
      <c r="M143" s="342">
        <f>'EP (Educational Process) Plan'!C146</f>
        <v>0</v>
      </c>
      <c r="N143" s="341">
        <f>'EP (Educational Process) Plan'!D146</f>
        <v>0</v>
      </c>
      <c r="O143" s="329">
        <f>'EP (Educational Process) Plan'!AC146</f>
        <v>0</v>
      </c>
      <c r="P143" s="313" t="str">
        <f>'Basic data'!$B$1</f>
        <v>СГТ-421і.e</v>
      </c>
    </row>
    <row r="144" spans="1:16" s="161" customFormat="1" ht="15.75" hidden="1">
      <c r="A144" s="330" t="str">
        <f>'EP (Educational Process) Plan'!A147</f>
        <v>OP4.7</v>
      </c>
      <c r="B144" s="352">
        <f>'EP (Educational Process) Plan'!B147</f>
        <v>0</v>
      </c>
      <c r="C144" s="325">
        <f>'EP (Educational Process) Plan'!F147</f>
        <v>0</v>
      </c>
      <c r="D144" s="325">
        <f>'EP (Educational Process) Plan'!G147</f>
        <v>0</v>
      </c>
      <c r="E144" s="331"/>
      <c r="F144" s="332"/>
      <c r="G144" s="332"/>
      <c r="H144" s="332"/>
      <c r="I144" s="332"/>
      <c r="J144" s="332"/>
      <c r="K144" s="332"/>
      <c r="L144" s="333"/>
      <c r="M144" s="342">
        <f>'EP (Educational Process) Plan'!C147</f>
        <v>0</v>
      </c>
      <c r="N144" s="341">
        <f>'EP (Educational Process) Plan'!D147</f>
        <v>0</v>
      </c>
      <c r="O144" s="329">
        <f>'EP (Educational Process) Plan'!AC147</f>
        <v>0</v>
      </c>
      <c r="P144" s="313" t="str">
        <f>'Basic data'!$B$1</f>
        <v>СГТ-421і.e</v>
      </c>
    </row>
    <row r="145" spans="1:16" s="161" customFormat="1" ht="15.75" hidden="1">
      <c r="A145" s="330" t="str">
        <f>'EP (Educational Process) Plan'!A148</f>
        <v>OP4.8</v>
      </c>
      <c r="B145" s="352">
        <f>'EP (Educational Process) Plan'!B148</f>
        <v>0</v>
      </c>
      <c r="C145" s="325">
        <f>'EP (Educational Process) Plan'!F148</f>
        <v>0</v>
      </c>
      <c r="D145" s="325">
        <f>'EP (Educational Process) Plan'!G148</f>
        <v>0</v>
      </c>
      <c r="E145" s="331"/>
      <c r="F145" s="332"/>
      <c r="G145" s="332"/>
      <c r="H145" s="332"/>
      <c r="I145" s="332"/>
      <c r="J145" s="332"/>
      <c r="K145" s="332"/>
      <c r="L145" s="333"/>
      <c r="M145" s="342">
        <f>'EP (Educational Process) Plan'!C148</f>
        <v>0</v>
      </c>
      <c r="N145" s="341">
        <f>'EP (Educational Process) Plan'!D148</f>
        <v>0</v>
      </c>
      <c r="O145" s="329">
        <f>'EP (Educational Process) Plan'!AC148</f>
        <v>0</v>
      </c>
      <c r="P145" s="313" t="str">
        <f>'Basic data'!$B$1</f>
        <v>СГТ-421і.e</v>
      </c>
    </row>
    <row r="146" spans="1:16" s="161" customFormat="1" ht="15.75" hidden="1">
      <c r="A146" s="330" t="str">
        <f>'EP (Educational Process) Plan'!A149</f>
        <v>OP4.9</v>
      </c>
      <c r="B146" s="352">
        <f>'EP (Educational Process) Plan'!B149</f>
        <v>0</v>
      </c>
      <c r="C146" s="325">
        <f>'EP (Educational Process) Plan'!F149</f>
        <v>0</v>
      </c>
      <c r="D146" s="325">
        <f>'EP (Educational Process) Plan'!G149</f>
        <v>0</v>
      </c>
      <c r="E146" s="331"/>
      <c r="F146" s="332"/>
      <c r="G146" s="332"/>
      <c r="H146" s="332"/>
      <c r="I146" s="332"/>
      <c r="J146" s="332"/>
      <c r="K146" s="332"/>
      <c r="L146" s="333"/>
      <c r="M146" s="342">
        <f>'EP (Educational Process) Plan'!C149</f>
        <v>0</v>
      </c>
      <c r="N146" s="341">
        <f>'EP (Educational Process) Plan'!D149</f>
        <v>0</v>
      </c>
      <c r="O146" s="329">
        <f>'EP (Educational Process) Plan'!AC149</f>
        <v>0</v>
      </c>
      <c r="P146" s="313" t="str">
        <f>'Basic data'!$B$1</f>
        <v>СГТ-421і.e</v>
      </c>
    </row>
    <row r="147" spans="1:16" s="161" customFormat="1" ht="15.75" hidden="1">
      <c r="A147" s="330" t="str">
        <f>'EP (Educational Process) Plan'!A150</f>
        <v>OP4.10</v>
      </c>
      <c r="B147" s="352">
        <f>'EP (Educational Process) Plan'!B150</f>
        <v>0</v>
      </c>
      <c r="C147" s="325">
        <f>'EP (Educational Process) Plan'!F150</f>
        <v>0</v>
      </c>
      <c r="D147" s="325">
        <f>'EP (Educational Process) Plan'!G150</f>
        <v>0</v>
      </c>
      <c r="E147" s="331"/>
      <c r="F147" s="332"/>
      <c r="G147" s="332"/>
      <c r="H147" s="332"/>
      <c r="I147" s="332"/>
      <c r="J147" s="332"/>
      <c r="K147" s="332"/>
      <c r="L147" s="333"/>
      <c r="M147" s="342">
        <f>'EP (Educational Process) Plan'!C150</f>
        <v>0</v>
      </c>
      <c r="N147" s="341">
        <f>'EP (Educational Process) Plan'!D150</f>
        <v>0</v>
      </c>
      <c r="O147" s="329">
        <f>'EP (Educational Process) Plan'!AC150</f>
        <v>0</v>
      </c>
      <c r="P147" s="313" t="str">
        <f>'Basic data'!$B$1</f>
        <v>СГТ-421і.e</v>
      </c>
    </row>
    <row r="148" spans="1:16" s="161" customFormat="1" ht="15.75" hidden="1">
      <c r="A148" s="330" t="str">
        <f>'EP (Educational Process) Plan'!A151</f>
        <v>OP4.11</v>
      </c>
      <c r="B148" s="352">
        <f>'EP (Educational Process) Plan'!B151</f>
        <v>0</v>
      </c>
      <c r="C148" s="325">
        <f>'EP (Educational Process) Plan'!F151</f>
        <v>0</v>
      </c>
      <c r="D148" s="325">
        <f>'EP (Educational Process) Plan'!G151</f>
        <v>0</v>
      </c>
      <c r="E148" s="331"/>
      <c r="F148" s="332"/>
      <c r="G148" s="332"/>
      <c r="H148" s="332"/>
      <c r="I148" s="332"/>
      <c r="J148" s="332"/>
      <c r="K148" s="332"/>
      <c r="L148" s="333"/>
      <c r="M148" s="342">
        <f>'EP (Educational Process) Plan'!C151</f>
        <v>0</v>
      </c>
      <c r="N148" s="341">
        <f>'EP (Educational Process) Plan'!D151</f>
        <v>0</v>
      </c>
      <c r="O148" s="329">
        <f>'EP (Educational Process) Plan'!AC151</f>
        <v>0</v>
      </c>
      <c r="P148" s="313" t="str">
        <f>'Basic data'!$B$1</f>
        <v>СГТ-421і.e</v>
      </c>
    </row>
    <row r="149" spans="1:16" s="161" customFormat="1" ht="16.5" hidden="1" thickBot="1">
      <c r="A149" s="330" t="str">
        <f>'EP (Educational Process) Plan'!A152</f>
        <v>OP4.12</v>
      </c>
      <c r="B149" s="352">
        <f>'EP (Educational Process) Plan'!B152</f>
        <v>0</v>
      </c>
      <c r="C149" s="325">
        <f>'EP (Educational Process) Plan'!F152</f>
        <v>0</v>
      </c>
      <c r="D149" s="325">
        <f>'EP (Educational Process) Plan'!G152</f>
        <v>0</v>
      </c>
      <c r="E149" s="331"/>
      <c r="F149" s="332"/>
      <c r="G149" s="332"/>
      <c r="H149" s="332"/>
      <c r="I149" s="332"/>
      <c r="J149" s="332"/>
      <c r="K149" s="332"/>
      <c r="L149" s="333"/>
      <c r="M149" s="342">
        <f>'EP (Educational Process) Plan'!C152</f>
        <v>0</v>
      </c>
      <c r="N149" s="341">
        <f>'EP (Educational Process) Plan'!D152</f>
        <v>0</v>
      </c>
      <c r="O149" s="329">
        <f>'EP (Educational Process) Plan'!AC152</f>
        <v>0</v>
      </c>
      <c r="P149" s="313" t="str">
        <f>'Basic data'!$B$1</f>
        <v>СГТ-421і.e</v>
      </c>
    </row>
    <row r="150" spans="1:16" s="161" customFormat="1" ht="16.5" thickBot="1">
      <c r="A150" s="534" t="str">
        <f>'EP (Educational Process) Plan'!A153</f>
        <v>2.2</v>
      </c>
      <c r="B150" s="535" t="str">
        <f>'EP (Educational Process) Plan'!B153</f>
        <v>Optional student disciplines of the profile preparation according to the list</v>
      </c>
      <c r="C150" s="536">
        <f>'EP (Educational Process) Plan'!F153</f>
        <v>32</v>
      </c>
      <c r="D150" s="536">
        <f>'EP (Educational Process) Plan'!G153</f>
        <v>960</v>
      </c>
      <c r="E150" s="537"/>
      <c r="F150" s="538"/>
      <c r="G150" s="538"/>
      <c r="H150" s="538"/>
      <c r="I150" s="538"/>
      <c r="J150" s="538"/>
      <c r="K150" s="538"/>
      <c r="L150" s="539"/>
      <c r="M150" s="540">
        <f>'EP (Educational Process) Plan'!C153</f>
        <v>0</v>
      </c>
      <c r="N150" s="541">
        <f>'EP (Educational Process) Plan'!D153</f>
        <v>0</v>
      </c>
      <c r="O150" s="542" t="str">
        <f>IF(C150=0,"0%",CONCATENATE(ROUND(C150*100/C96,2),"%"))</f>
        <v>51,61%</v>
      </c>
      <c r="P150" s="313" t="str">
        <f>'Basic data'!$B$1</f>
        <v>СГТ-421і.e</v>
      </c>
    </row>
    <row r="151" spans="1:16" s="161" customFormat="1" ht="21" customHeight="1" thickBot="1">
      <c r="A151" s="534" t="str">
        <f>'EP (Educational Process) Plan'!A154</f>
        <v>2.3</v>
      </c>
      <c r="B151" s="535" t="str">
        <f>'EP (Educational Process) Plan'!B154</f>
        <v>Optional student disciplines from the general university catalog of disciplines</v>
      </c>
      <c r="C151" s="536">
        <f>'EP (Educational Process) Plan'!F154</f>
        <v>11</v>
      </c>
      <c r="D151" s="536">
        <f>'EP (Educational Process) Plan'!G154</f>
        <v>330</v>
      </c>
      <c r="E151" s="537"/>
      <c r="F151" s="538"/>
      <c r="G151" s="538"/>
      <c r="H151" s="538"/>
      <c r="I151" s="538"/>
      <c r="J151" s="538"/>
      <c r="K151" s="538"/>
      <c r="L151" s="539"/>
      <c r="M151" s="540">
        <f>'EP (Educational Process) Plan'!C154</f>
        <v>0</v>
      </c>
      <c r="N151" s="541">
        <f>'EP (Educational Process) Plan'!D154</f>
        <v>0</v>
      </c>
      <c r="O151" s="542" t="str">
        <f>IF(C151=0,"0%",CONCATENATE(ROUND(C151*100/C96,2),"%"))</f>
        <v>17,74%</v>
      </c>
      <c r="P151" s="313" t="str">
        <f>'Basic data'!$B$1</f>
        <v>СГТ-421і.e</v>
      </c>
    </row>
    <row r="152" spans="1:16" s="161" customFormat="1" ht="15.75">
      <c r="A152" s="330" t="str">
        <f>'EP (Educational Process) Plan'!A155</f>
        <v>OD1</v>
      </c>
      <c r="B152" s="352" t="str">
        <f>'EP (Educational Process) Plan'!B155</f>
        <v>Discipline 1</v>
      </c>
      <c r="C152" s="325">
        <f>'EP (Educational Process) Plan'!F155</f>
        <v>4</v>
      </c>
      <c r="D152" s="325">
        <f>'EP (Educational Process) Plan'!G155</f>
        <v>120</v>
      </c>
      <c r="E152" s="331"/>
      <c r="F152" s="332"/>
      <c r="G152" s="332"/>
      <c r="H152" s="332"/>
      <c r="I152" s="332"/>
      <c r="J152" s="332"/>
      <c r="K152" s="332"/>
      <c r="L152" s="333"/>
      <c r="M152" s="342">
        <f>'EP (Educational Process) Plan'!C155</f>
        <v>0</v>
      </c>
      <c r="N152" s="341" t="str">
        <f>'EP (Educational Process) Plan'!D155</f>
        <v>5</v>
      </c>
      <c r="O152" s="329">
        <f>'EP (Educational Process) Plan'!AC155</f>
        <v>305</v>
      </c>
      <c r="P152" s="313" t="str">
        <f>'Basic data'!$B$1</f>
        <v>СГТ-421і.e</v>
      </c>
    </row>
    <row r="153" spans="1:16" s="161" customFormat="1" ht="15.75">
      <c r="A153" s="330" t="str">
        <f>'EP (Educational Process) Plan'!A156</f>
        <v>OD2</v>
      </c>
      <c r="B153" s="352" t="str">
        <f>'EP (Educational Process) Plan'!B156</f>
        <v>Discipline 2</v>
      </c>
      <c r="C153" s="325">
        <f>'EP (Educational Process) Plan'!F156</f>
        <v>3</v>
      </c>
      <c r="D153" s="325">
        <f>'EP (Educational Process) Plan'!G156</f>
        <v>90</v>
      </c>
      <c r="E153" s="331"/>
      <c r="F153" s="332"/>
      <c r="G153" s="332"/>
      <c r="H153" s="332"/>
      <c r="I153" s="332"/>
      <c r="J153" s="332"/>
      <c r="K153" s="332"/>
      <c r="L153" s="333"/>
      <c r="M153" s="342">
        <f>'EP (Educational Process) Plan'!C156</f>
        <v>0</v>
      </c>
      <c r="N153" s="341" t="str">
        <f>'EP (Educational Process) Plan'!D156</f>
        <v>6</v>
      </c>
      <c r="O153" s="329">
        <f>'EP (Educational Process) Plan'!AC156</f>
        <v>305</v>
      </c>
      <c r="P153" s="313" t="str">
        <f>'Basic data'!$B$1</f>
        <v>СГТ-421і.e</v>
      </c>
    </row>
    <row r="154" spans="1:16" s="161" customFormat="1" ht="16.5" thickBot="1">
      <c r="A154" s="525" t="str">
        <f>'EP (Educational Process) Plan'!A157</f>
        <v>OD3</v>
      </c>
      <c r="B154" s="526" t="str">
        <f>'EP (Educational Process) Plan'!B157</f>
        <v>Discipline 3</v>
      </c>
      <c r="C154" s="527">
        <f>'EP (Educational Process) Plan'!F157</f>
        <v>4</v>
      </c>
      <c r="D154" s="527">
        <f>'EP (Educational Process) Plan'!G157</f>
        <v>120</v>
      </c>
      <c r="E154" s="528"/>
      <c r="F154" s="529"/>
      <c r="G154" s="529"/>
      <c r="H154" s="529"/>
      <c r="I154" s="529"/>
      <c r="J154" s="529"/>
      <c r="K154" s="529"/>
      <c r="L154" s="530"/>
      <c r="M154" s="531">
        <f>'EP (Educational Process) Plan'!C157</f>
        <v>0</v>
      </c>
      <c r="N154" s="532" t="str">
        <f>'EP (Educational Process) Plan'!D157</f>
        <v>7</v>
      </c>
      <c r="O154" s="533">
        <f>'EP (Educational Process) Plan'!AC157</f>
        <v>301</v>
      </c>
      <c r="P154" s="313" t="str">
        <f>'Basic data'!$B$1</f>
        <v>СГТ-421і.e</v>
      </c>
    </row>
    <row r="155" spans="1:16" s="160" customFormat="1" ht="19.5" thickBot="1">
      <c r="A155" s="166">
        <f>'EP (Educational Process) Plan'!A158</f>
        <v>0</v>
      </c>
      <c r="B155" s="398" t="str">
        <f>'EP (Educational Process) Plan'!B158</f>
        <v>Total for education period</v>
      </c>
      <c r="C155" s="167">
        <f>'EP (Educational Process) Plan'!F158</f>
        <v>240</v>
      </c>
      <c r="D155" s="167">
        <f>'EP (Educational Process) Plan'!G158</f>
        <v>7200</v>
      </c>
      <c r="E155" s="168"/>
      <c r="F155" s="169"/>
      <c r="G155" s="169"/>
      <c r="H155" s="169"/>
      <c r="I155" s="169"/>
      <c r="J155" s="169"/>
      <c r="K155" s="169"/>
      <c r="L155" s="170"/>
      <c r="M155" s="345">
        <f>'EP (Educational Process) Plan'!C158</f>
        <v>0</v>
      </c>
      <c r="N155" s="346">
        <f>'EP (Educational Process) Plan'!D158</f>
        <v>0</v>
      </c>
      <c r="O155" s="171">
        <f>'EP (Educational Process) Plan'!AC158</f>
        <v>0</v>
      </c>
      <c r="P155" s="313" t="str">
        <f>'Basic data'!$B$1</f>
        <v>СГТ-421і.e</v>
      </c>
    </row>
  </sheetData>
  <sheetProtection password="CC79" sheet="1" formatCells="0" formatColumns="0" formatRows="0" insertRows="0" insertHyperlinks="0" deleteRows="0" sort="0" autoFilter="0" pivotTables="0"/>
  <mergeCells count="14"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  <mergeCell ref="C1:O1"/>
    <mergeCell ref="M3:O3"/>
    <mergeCell ref="C3:D3"/>
    <mergeCell ref="M4:O4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1">
      <selection activeCell="A3" sqref="A3:Q41"/>
    </sheetView>
  </sheetViews>
  <sheetFormatPr defaultColWidth="9.00390625" defaultRowHeight="12.75"/>
  <sheetData>
    <row r="1" spans="1:16" ht="13.5">
      <c r="A1" s="924" t="s">
        <v>36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</row>
    <row r="2" ht="15.75">
      <c r="A2" s="161"/>
    </row>
    <row r="3" ht="15.75">
      <c r="A3" s="161" t="s">
        <v>16</v>
      </c>
    </row>
    <row r="4" spans="1:17" ht="27" customHeight="1">
      <c r="A4" s="184" t="s">
        <v>17</v>
      </c>
      <c r="B4" s="663" t="s">
        <v>238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</row>
    <row r="5" ht="15.75">
      <c r="A5" s="185" t="s">
        <v>18</v>
      </c>
    </row>
    <row r="6" spans="1:3" ht="15.75">
      <c r="A6" s="184" t="s">
        <v>19</v>
      </c>
      <c r="B6" s="386" t="s">
        <v>234</v>
      </c>
      <c r="C6" s="385"/>
    </row>
    <row r="7" spans="1:3" ht="15.75">
      <c r="A7" s="184" t="s">
        <v>20</v>
      </c>
      <c r="B7" s="387" t="s">
        <v>235</v>
      </c>
      <c r="C7" s="385"/>
    </row>
    <row r="8" spans="1:3" ht="15.75">
      <c r="A8" s="184" t="s">
        <v>21</v>
      </c>
      <c r="B8" s="387" t="s">
        <v>236</v>
      </c>
      <c r="C8" s="385"/>
    </row>
    <row r="9" spans="1:3" ht="15.75">
      <c r="A9" s="184" t="s">
        <v>22</v>
      </c>
      <c r="B9" s="387" t="s">
        <v>237</v>
      </c>
      <c r="C9" s="385"/>
    </row>
    <row r="10" spans="1:3" ht="15.75">
      <c r="A10" s="184" t="s">
        <v>21</v>
      </c>
      <c r="B10" s="387" t="s">
        <v>63</v>
      </c>
      <c r="C10" s="385"/>
    </row>
    <row r="11" spans="1:3" ht="15.75">
      <c r="A11" s="184" t="s">
        <v>22</v>
      </c>
      <c r="B11" s="387" t="s">
        <v>64</v>
      </c>
      <c r="C11" s="385"/>
    </row>
    <row r="12" spans="1:3" ht="15.75">
      <c r="A12" s="184" t="s">
        <v>23</v>
      </c>
      <c r="B12" s="387" t="s">
        <v>66</v>
      </c>
      <c r="C12" s="385"/>
    </row>
    <row r="13" spans="1:3" ht="15.75">
      <c r="A13" s="184" t="s">
        <v>24</v>
      </c>
      <c r="B13" s="387" t="s">
        <v>67</v>
      </c>
      <c r="C13" s="385"/>
    </row>
    <row r="14" spans="1:3" ht="15.75">
      <c r="A14" s="184" t="s">
        <v>25</v>
      </c>
      <c r="B14" s="387" t="s">
        <v>70</v>
      </c>
      <c r="C14" s="385"/>
    </row>
    <row r="15" spans="1:3" ht="15.75">
      <c r="A15" s="184" t="s">
        <v>26</v>
      </c>
      <c r="B15" s="387" t="s">
        <v>65</v>
      </c>
      <c r="C15" s="385"/>
    </row>
    <row r="16" spans="1:3" ht="15.75">
      <c r="A16" s="184" t="s">
        <v>27</v>
      </c>
      <c r="B16" s="387" t="s">
        <v>68</v>
      </c>
      <c r="C16" s="385"/>
    </row>
    <row r="17" spans="1:3" ht="15.75">
      <c r="A17" s="184" t="s">
        <v>28</v>
      </c>
      <c r="B17" s="387" t="s">
        <v>69</v>
      </c>
      <c r="C17" s="385"/>
    </row>
    <row r="18" ht="15.75">
      <c r="A18" s="186" t="s">
        <v>29</v>
      </c>
    </row>
    <row r="19" spans="1:16" ht="30.75" customHeight="1">
      <c r="A19" s="922" t="s">
        <v>239</v>
      </c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</row>
    <row r="20" ht="15.75">
      <c r="A20" s="185" t="s">
        <v>30</v>
      </c>
    </row>
    <row r="21" ht="15.75">
      <c r="A21" s="185" t="s">
        <v>31</v>
      </c>
    </row>
    <row r="22" spans="1:16" ht="29.25" customHeight="1">
      <c r="A22" s="922" t="s">
        <v>71</v>
      </c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</row>
    <row r="23" ht="15.75">
      <c r="A23" s="185" t="s">
        <v>32</v>
      </c>
    </row>
    <row r="24" ht="15.75" customHeight="1">
      <c r="A24" s="185" t="s">
        <v>33</v>
      </c>
    </row>
    <row r="25" ht="15.75">
      <c r="A25" s="185" t="s">
        <v>34</v>
      </c>
    </row>
    <row r="26" ht="15.75">
      <c r="A26" s="185" t="s">
        <v>37</v>
      </c>
    </row>
    <row r="27" ht="15.75">
      <c r="A27" s="185" t="s">
        <v>38</v>
      </c>
    </row>
    <row r="28" ht="15.75">
      <c r="A28" s="185" t="s">
        <v>51</v>
      </c>
    </row>
    <row r="29" ht="15.75">
      <c r="A29" s="185" t="s">
        <v>39</v>
      </c>
    </row>
    <row r="30" ht="15.75">
      <c r="A30" s="185" t="s">
        <v>40</v>
      </c>
    </row>
    <row r="31" ht="15.75">
      <c r="A31" s="185" t="s">
        <v>41</v>
      </c>
    </row>
    <row r="32" ht="15.75">
      <c r="A32" s="185" t="s">
        <v>42</v>
      </c>
    </row>
    <row r="33" spans="1:16" ht="29.25" customHeight="1">
      <c r="A33" s="925" t="s">
        <v>43</v>
      </c>
      <c r="B33" s="926"/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</row>
    <row r="34" spans="1:16" ht="13.5">
      <c r="A34" s="927" t="s">
        <v>240</v>
      </c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</row>
    <row r="35" spans="1:16" ht="28.5" customHeight="1">
      <c r="A35" s="920" t="s">
        <v>44</v>
      </c>
      <c r="B35" s="921"/>
      <c r="C35" s="921"/>
      <c r="D35" s="921"/>
      <c r="E35" s="921"/>
      <c r="F35" s="921"/>
      <c r="G35" s="921"/>
      <c r="H35" s="921"/>
      <c r="I35" s="921"/>
      <c r="J35" s="921"/>
      <c r="K35" s="921"/>
      <c r="L35" s="921"/>
      <c r="M35" s="921"/>
      <c r="N35" s="921"/>
      <c r="O35" s="921"/>
      <c r="P35" s="921"/>
    </row>
    <row r="36" ht="15.75">
      <c r="A36" s="185" t="s">
        <v>45</v>
      </c>
    </row>
    <row r="37" ht="15.75">
      <c r="A37" s="185" t="s">
        <v>46</v>
      </c>
    </row>
    <row r="38" ht="15.75">
      <c r="A38" s="185" t="s">
        <v>47</v>
      </c>
    </row>
    <row r="39" ht="15.75">
      <c r="A39" s="185" t="s">
        <v>48</v>
      </c>
    </row>
    <row r="40" ht="15.75">
      <c r="A40" s="185" t="s">
        <v>49</v>
      </c>
    </row>
    <row r="41" ht="15.75">
      <c r="A41" s="185" t="s">
        <v>50</v>
      </c>
    </row>
    <row r="42" ht="15.75">
      <c r="A42" s="185"/>
    </row>
    <row r="43" ht="15.75">
      <c r="A43" s="185"/>
    </row>
    <row r="44" ht="15.75">
      <c r="A44" s="185"/>
    </row>
    <row r="45" ht="15.75">
      <c r="A45" s="185"/>
    </row>
    <row r="46" ht="15.75">
      <c r="A46" s="185"/>
    </row>
    <row r="47" ht="15.75">
      <c r="A47" s="185"/>
    </row>
    <row r="48" ht="15.75">
      <c r="A48" s="185"/>
    </row>
    <row r="49" ht="15.75">
      <c r="A49" s="185"/>
    </row>
    <row r="50" ht="15.75">
      <c r="A50" s="185"/>
    </row>
    <row r="51" ht="15.75">
      <c r="A51" s="185"/>
    </row>
    <row r="52" ht="15.75">
      <c r="A52" s="185"/>
    </row>
    <row r="53" ht="15.75">
      <c r="A53" s="185"/>
    </row>
    <row r="54" ht="15.75">
      <c r="A54" s="185"/>
    </row>
    <row r="55" ht="15.75">
      <c r="A55" s="185"/>
    </row>
    <row r="56" ht="15.75">
      <c r="A56" s="185"/>
    </row>
    <row r="57" ht="15.75">
      <c r="A57" s="185"/>
    </row>
    <row r="58" ht="15.75">
      <c r="A58" s="185"/>
    </row>
    <row r="59" ht="15.75">
      <c r="A59" s="185"/>
    </row>
    <row r="60" ht="15.75">
      <c r="A60" s="185"/>
    </row>
    <row r="61" ht="15.75">
      <c r="A61" s="185"/>
    </row>
    <row r="62" ht="15.75">
      <c r="A62" s="185"/>
    </row>
    <row r="63" ht="15.75">
      <c r="A63" s="185"/>
    </row>
    <row r="64" ht="15.75">
      <c r="A64" s="185"/>
    </row>
    <row r="65" ht="15.75">
      <c r="A65" s="185"/>
    </row>
    <row r="66" ht="15.75">
      <c r="A66" s="185"/>
    </row>
    <row r="67" ht="15.75">
      <c r="A67" s="185"/>
    </row>
    <row r="68" ht="15.75">
      <c r="A68" s="185"/>
    </row>
    <row r="69" ht="15.75">
      <c r="A69" s="185"/>
    </row>
    <row r="70" ht="15.75">
      <c r="A70" s="185"/>
    </row>
    <row r="71" ht="15.75">
      <c r="A71" s="185"/>
    </row>
    <row r="72" ht="15.75">
      <c r="A72" s="185"/>
    </row>
    <row r="73" ht="15.75">
      <c r="A73" s="185"/>
    </row>
    <row r="74" ht="15.75">
      <c r="A74" s="185"/>
    </row>
    <row r="75" ht="15.75">
      <c r="A75" s="185"/>
    </row>
    <row r="76" ht="15.75">
      <c r="A76" s="185"/>
    </row>
    <row r="77" ht="15.75">
      <c r="A77" s="185"/>
    </row>
    <row r="78" ht="15.75">
      <c r="A78" s="185"/>
    </row>
    <row r="79" ht="15.75">
      <c r="A79" s="185"/>
    </row>
    <row r="80" ht="15.75">
      <c r="A80" s="185"/>
    </row>
    <row r="81" spans="1:8" ht="15.75">
      <c r="A81" s="275"/>
      <c r="B81" s="276"/>
      <c r="C81" s="276"/>
      <c r="D81" s="276"/>
      <c r="E81" s="276"/>
      <c r="F81" s="276"/>
      <c r="G81" s="276"/>
      <c r="H81" s="276"/>
    </row>
    <row r="82" ht="15.75">
      <c r="A82" s="185"/>
    </row>
    <row r="83" spans="1:14" ht="15.75">
      <c r="A83" s="201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ht="15.75">
      <c r="A84" s="185"/>
    </row>
  </sheetData>
  <sheetProtection/>
  <mergeCells count="7">
    <mergeCell ref="A35:P35"/>
    <mergeCell ref="A19:P19"/>
    <mergeCell ref="A22:P22"/>
    <mergeCell ref="A1:P1"/>
    <mergeCell ref="A33:P33"/>
    <mergeCell ref="A34:P34"/>
    <mergeCell ref="B4:Q4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`</cp:lastModifiedBy>
  <cp:lastPrinted>2023-10-26T07:27:09Z</cp:lastPrinted>
  <dcterms:created xsi:type="dcterms:W3CDTF">2002-01-25T08:51:42Z</dcterms:created>
  <dcterms:modified xsi:type="dcterms:W3CDTF">2023-10-26T07:30:08Z</dcterms:modified>
  <cp:category/>
  <cp:version/>
  <cp:contentType/>
  <cp:contentStatus/>
</cp:coreProperties>
</file>