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20490" windowHeight="7755" tabRatio="598" firstSheet="1" activeTab="4"/>
  </bookViews>
  <sheets>
    <sheet name="Довідник" sheetId="13" r:id="rId1"/>
    <sheet name="Освітні програми" sheetId="19" r:id="rId2"/>
    <sheet name="Основні дані" sheetId="12" r:id="rId3"/>
    <sheet name="Титул" sheetId="8" r:id="rId4"/>
    <sheet name="План НП" sheetId="10" r:id="rId5"/>
    <sheet name="Перелік  дисц" sheetId="22" r:id="rId6"/>
    <sheet name="Зміст" sheetId="11" r:id="rId7"/>
    <sheet name="Інструкція" sheetId="14" r:id="rId8"/>
  </sheets>
  <definedNames>
    <definedName name="_xlnm._FilterDatabase" localSheetId="6" hidden="1">Зміст!$A$12:$P$215</definedName>
    <definedName name="_xlnm._FilterDatabase" localSheetId="5" hidden="1">'Перелік  дисц'!$A$11:$V$24</definedName>
    <definedName name="_xlnm._FilterDatabase" localSheetId="4" hidden="1">'План НП'!$A$11:$V$211</definedName>
    <definedName name="_xlnm.Print_Titles" localSheetId="6">Зміст!$12:$12</definedName>
    <definedName name="_xlnm.Print_Titles" localSheetId="5">'Перелік  дисц'!$11:$11</definedName>
    <definedName name="_xlnm.Print_Titles" localSheetId="4">'План НП'!$11:$11</definedName>
    <definedName name="_xlnm.Print_Area" localSheetId="6">Зміст!$A$4:$O$216</definedName>
    <definedName name="_xlnm.Print_Area" localSheetId="7">Інструкція!$A$1:$Q$41</definedName>
    <definedName name="_xlnm.Print_Area" localSheetId="2">'Основні дані'!$A$1:$B$22</definedName>
    <definedName name="_xlnm.Print_Area" localSheetId="5">'Перелік  дисц'!$A$1:$U$24</definedName>
    <definedName name="_xlnm.Print_Area" localSheetId="4">'План НП'!$A$1:$U$224</definedName>
    <definedName name="_xlnm.Print_Area" localSheetId="3">Титул!$A$1:$BA$39</definedName>
  </definedNames>
  <calcPr calcId="145621"/>
</workbook>
</file>

<file path=xl/calcChain.xml><?xml version="1.0" encoding="utf-8"?>
<calcChain xmlns="http://schemas.openxmlformats.org/spreadsheetml/2006/main">
  <c r="C13" i="11" l="1"/>
  <c r="C14" i="11"/>
  <c r="C15" i="11"/>
  <c r="C16" i="11"/>
  <c r="AV11" i="8"/>
  <c r="F206" i="10"/>
  <c r="G206" i="10"/>
  <c r="H206" i="10"/>
  <c r="I206" i="10"/>
  <c r="J206" i="10"/>
  <c r="K206" i="10"/>
  <c r="L206" i="10"/>
  <c r="F24" i="22" l="1"/>
  <c r="G24" i="22" s="1"/>
  <c r="F22" i="22"/>
  <c r="G22" i="22" s="1"/>
  <c r="F20" i="22"/>
  <c r="G20" i="22" s="1"/>
  <c r="F13" i="22"/>
  <c r="G13" i="22" s="1"/>
  <c r="I29" i="10" l="1"/>
  <c r="I28" i="10" s="1"/>
  <c r="I27" i="10" s="1"/>
  <c r="J29" i="10"/>
  <c r="J28" i="10" s="1"/>
  <c r="J27" i="10" s="1"/>
  <c r="K29" i="10"/>
  <c r="K28" i="10" s="1"/>
  <c r="K27" i="10" s="1"/>
  <c r="M29" i="10"/>
  <c r="M28" i="10" s="1"/>
  <c r="M27" i="10" s="1"/>
  <c r="N29" i="10"/>
  <c r="N28" i="10" s="1"/>
  <c r="N27" i="10" s="1"/>
  <c r="O29" i="10"/>
  <c r="P29" i="10"/>
  <c r="P28" i="10" s="1"/>
  <c r="P27" i="10" s="1"/>
  <c r="Q29" i="10"/>
  <c r="Q28" i="10" s="1"/>
  <c r="Q27" i="10" s="1"/>
  <c r="R29" i="10"/>
  <c r="S29" i="10"/>
  <c r="S28" i="10" s="1"/>
  <c r="S27" i="10" s="1"/>
  <c r="T29" i="10"/>
  <c r="T28" i="10" s="1"/>
  <c r="T27" i="10" s="1"/>
  <c r="F30" i="10"/>
  <c r="C40" i="11" s="1"/>
  <c r="F31" i="10"/>
  <c r="G31" i="10" s="1"/>
  <c r="D41" i="11" s="1"/>
  <c r="F32" i="10"/>
  <c r="G32" i="10" s="1"/>
  <c r="D42" i="11" s="1"/>
  <c r="F33" i="10"/>
  <c r="F34" i="10"/>
  <c r="G34" i="10" s="1"/>
  <c r="D44" i="11" s="1"/>
  <c r="F35" i="10"/>
  <c r="G35" i="10" s="1"/>
  <c r="D45" i="11" s="1"/>
  <c r="F36" i="10"/>
  <c r="G36" i="10" s="1"/>
  <c r="D46" i="11" s="1"/>
  <c r="F37" i="10"/>
  <c r="F38" i="10"/>
  <c r="G38" i="10" s="1"/>
  <c r="D48" i="11" s="1"/>
  <c r="F39" i="10"/>
  <c r="G39" i="10" s="1"/>
  <c r="D49" i="11" s="1"/>
  <c r="I40" i="10"/>
  <c r="J40" i="10"/>
  <c r="K40" i="10"/>
  <c r="M40" i="10"/>
  <c r="N40" i="10"/>
  <c r="O40" i="10"/>
  <c r="P40" i="10"/>
  <c r="Q40" i="10"/>
  <c r="R40" i="10"/>
  <c r="S40" i="10"/>
  <c r="T40" i="10"/>
  <c r="F41" i="10"/>
  <c r="F42" i="10"/>
  <c r="G42" i="10" s="1"/>
  <c r="D52" i="11" s="1"/>
  <c r="F43" i="10"/>
  <c r="G43" i="10" s="1"/>
  <c r="D53" i="11" s="1"/>
  <c r="F44" i="10"/>
  <c r="G44" i="10" s="1"/>
  <c r="D54" i="11" s="1"/>
  <c r="F45" i="10"/>
  <c r="G45" i="10" s="1"/>
  <c r="D55" i="11" s="1"/>
  <c r="F46" i="10"/>
  <c r="G46" i="10" s="1"/>
  <c r="D56" i="11" s="1"/>
  <c r="F47" i="10"/>
  <c r="G47" i="10" s="1"/>
  <c r="D57" i="11" s="1"/>
  <c r="F48" i="10"/>
  <c r="F49" i="10"/>
  <c r="G49" i="10" s="1"/>
  <c r="F50" i="10"/>
  <c r="G50" i="10" s="1"/>
  <c r="D60" i="11" s="1"/>
  <c r="I51" i="10"/>
  <c r="J51" i="10"/>
  <c r="K51" i="10"/>
  <c r="M51" i="10"/>
  <c r="N51" i="10"/>
  <c r="O51" i="10"/>
  <c r="P51" i="10"/>
  <c r="Q51" i="10"/>
  <c r="R51" i="10"/>
  <c r="S51" i="10"/>
  <c r="T51" i="10"/>
  <c r="F52" i="10"/>
  <c r="C62" i="11" s="1"/>
  <c r="F53" i="10"/>
  <c r="G53" i="10" s="1"/>
  <c r="F54" i="10"/>
  <c r="G54" i="10" s="1"/>
  <c r="D64" i="11" s="1"/>
  <c r="F55" i="10"/>
  <c r="G55" i="10" s="1"/>
  <c r="F56" i="10"/>
  <c r="G56" i="10" s="1"/>
  <c r="D66" i="11" s="1"/>
  <c r="F57" i="10"/>
  <c r="F58" i="10"/>
  <c r="G58" i="10" s="1"/>
  <c r="D68" i="11" s="1"/>
  <c r="F59" i="10"/>
  <c r="G59" i="10" s="1"/>
  <c r="D69" i="11" s="1"/>
  <c r="F60" i="10"/>
  <c r="G60" i="10" s="1"/>
  <c r="D70" i="11" s="1"/>
  <c r="F61" i="10"/>
  <c r="I62" i="10"/>
  <c r="J62" i="10"/>
  <c r="K62" i="10"/>
  <c r="M62" i="10"/>
  <c r="N62" i="10"/>
  <c r="O62" i="10"/>
  <c r="P62" i="10"/>
  <c r="Q62" i="10"/>
  <c r="R62" i="10"/>
  <c r="S62" i="10"/>
  <c r="T62" i="10"/>
  <c r="F63" i="10"/>
  <c r="F64" i="10"/>
  <c r="F65" i="10"/>
  <c r="F66" i="10"/>
  <c r="G66" i="10" s="1"/>
  <c r="D76" i="11" s="1"/>
  <c r="F67" i="10"/>
  <c r="F68" i="10"/>
  <c r="G68" i="10" s="1"/>
  <c r="D78" i="11" s="1"/>
  <c r="F69" i="10"/>
  <c r="F70" i="10"/>
  <c r="G70" i="10" s="1"/>
  <c r="D80" i="11" s="1"/>
  <c r="F71" i="10"/>
  <c r="F72" i="10"/>
  <c r="I73" i="10"/>
  <c r="J73" i="10"/>
  <c r="K73" i="10"/>
  <c r="M73" i="10"/>
  <c r="N73" i="10"/>
  <c r="O73" i="10"/>
  <c r="P73" i="10"/>
  <c r="Q73" i="10"/>
  <c r="R73" i="10"/>
  <c r="S73" i="10"/>
  <c r="T73" i="10"/>
  <c r="F74" i="10"/>
  <c r="C84" i="11" s="1"/>
  <c r="F75" i="10"/>
  <c r="G75" i="10" s="1"/>
  <c r="D85" i="11" s="1"/>
  <c r="F76" i="10"/>
  <c r="G76" i="10" s="1"/>
  <c r="D86" i="11" s="1"/>
  <c r="F77" i="10"/>
  <c r="F78" i="10"/>
  <c r="G78" i="10" s="1"/>
  <c r="D88" i="11" s="1"/>
  <c r="F79" i="10"/>
  <c r="G79" i="10" s="1"/>
  <c r="D89" i="11" s="1"/>
  <c r="F80" i="10"/>
  <c r="G80" i="10" s="1"/>
  <c r="D90" i="11" s="1"/>
  <c r="F81" i="10"/>
  <c r="F82" i="10"/>
  <c r="G82" i="10" s="1"/>
  <c r="F83" i="10"/>
  <c r="G83" i="10" s="1"/>
  <c r="D93" i="11" s="1"/>
  <c r="I84" i="10"/>
  <c r="J84" i="10"/>
  <c r="K84" i="10"/>
  <c r="M84" i="10"/>
  <c r="N84" i="10"/>
  <c r="O84" i="10"/>
  <c r="P84" i="10"/>
  <c r="Q84" i="10"/>
  <c r="R84" i="10"/>
  <c r="S84" i="10"/>
  <c r="T84" i="10"/>
  <c r="F85" i="10"/>
  <c r="F86" i="10"/>
  <c r="G86" i="10" s="1"/>
  <c r="D96" i="11" s="1"/>
  <c r="F87" i="10"/>
  <c r="F88" i="10"/>
  <c r="G88" i="10" s="1"/>
  <c r="D98" i="11" s="1"/>
  <c r="F89" i="10"/>
  <c r="F90" i="10"/>
  <c r="G90" i="10" s="1"/>
  <c r="D100" i="11" s="1"/>
  <c r="F91" i="10"/>
  <c r="F92" i="10"/>
  <c r="F93" i="10"/>
  <c r="F94" i="10"/>
  <c r="G94" i="10" s="1"/>
  <c r="D104" i="11" s="1"/>
  <c r="I95" i="10"/>
  <c r="J95" i="10"/>
  <c r="K95" i="10"/>
  <c r="M95" i="10"/>
  <c r="N95" i="10"/>
  <c r="O95" i="10"/>
  <c r="P95" i="10"/>
  <c r="Q95" i="10"/>
  <c r="R95" i="10"/>
  <c r="S95" i="10"/>
  <c r="T95" i="10"/>
  <c r="F96" i="10"/>
  <c r="F97" i="10"/>
  <c r="F98" i="10"/>
  <c r="G98" i="10" s="1"/>
  <c r="D108" i="11" s="1"/>
  <c r="F99" i="10"/>
  <c r="G99" i="10" s="1"/>
  <c r="D109" i="11" s="1"/>
  <c r="F100" i="10"/>
  <c r="G100" i="10" s="1"/>
  <c r="D110" i="11" s="1"/>
  <c r="F101" i="10"/>
  <c r="F102" i="10"/>
  <c r="G102" i="10" s="1"/>
  <c r="D112" i="11" s="1"/>
  <c r="F103" i="10"/>
  <c r="G103" i="10" s="1"/>
  <c r="F104" i="10"/>
  <c r="G104" i="10" s="1"/>
  <c r="D114" i="11" s="1"/>
  <c r="F105" i="10"/>
  <c r="I106" i="10"/>
  <c r="J106" i="10"/>
  <c r="K106" i="10"/>
  <c r="M106" i="10"/>
  <c r="N106" i="10"/>
  <c r="O106" i="10"/>
  <c r="P106" i="10"/>
  <c r="Q106" i="10"/>
  <c r="R106" i="10"/>
  <c r="S106" i="10"/>
  <c r="T106" i="10"/>
  <c r="F107" i="10"/>
  <c r="F108" i="10"/>
  <c r="F109" i="10"/>
  <c r="F110" i="10"/>
  <c r="G110" i="10" s="1"/>
  <c r="D120" i="11" s="1"/>
  <c r="F111" i="10"/>
  <c r="F112" i="10"/>
  <c r="G112" i="10" s="1"/>
  <c r="D122" i="11" s="1"/>
  <c r="F113" i="10"/>
  <c r="F114" i="10"/>
  <c r="G114" i="10" s="1"/>
  <c r="D124" i="11" s="1"/>
  <c r="F115" i="10"/>
  <c r="F116" i="10"/>
  <c r="I117" i="10"/>
  <c r="J117" i="10"/>
  <c r="K117" i="10"/>
  <c r="M117" i="10"/>
  <c r="N117" i="10"/>
  <c r="O117" i="10"/>
  <c r="P117" i="10"/>
  <c r="Q117" i="10"/>
  <c r="R117" i="10"/>
  <c r="S117" i="10"/>
  <c r="T117" i="10"/>
  <c r="F118" i="10"/>
  <c r="F119" i="10"/>
  <c r="G119" i="10" s="1"/>
  <c r="D129" i="11" s="1"/>
  <c r="F120" i="10"/>
  <c r="G120" i="10" s="1"/>
  <c r="D130" i="11" s="1"/>
  <c r="F121" i="10"/>
  <c r="F122" i="10"/>
  <c r="F123" i="10"/>
  <c r="G123" i="10" s="1"/>
  <c r="D133" i="11" s="1"/>
  <c r="F124" i="10"/>
  <c r="G124" i="10" s="1"/>
  <c r="F125" i="10"/>
  <c r="G125" i="10" s="1"/>
  <c r="D135" i="11" s="1"/>
  <c r="F126" i="10"/>
  <c r="F127" i="10"/>
  <c r="G127" i="10" s="1"/>
  <c r="D137" i="11" s="1"/>
  <c r="I128" i="10"/>
  <c r="J128" i="10"/>
  <c r="K128" i="10"/>
  <c r="M128" i="10"/>
  <c r="N128" i="10"/>
  <c r="O128" i="10"/>
  <c r="P128" i="10"/>
  <c r="Q128" i="10"/>
  <c r="R128" i="10"/>
  <c r="S128" i="10"/>
  <c r="T128" i="10"/>
  <c r="F129" i="10"/>
  <c r="C139" i="11" s="1"/>
  <c r="F130" i="10"/>
  <c r="G130" i="10" s="1"/>
  <c r="D140" i="11" s="1"/>
  <c r="F131" i="10"/>
  <c r="F132" i="10"/>
  <c r="G132" i="10" s="1"/>
  <c r="F133" i="10"/>
  <c r="G133" i="10" s="1"/>
  <c r="D143" i="11" s="1"/>
  <c r="F134" i="10"/>
  <c r="G134" i="10" s="1"/>
  <c r="D144" i="11" s="1"/>
  <c r="F135" i="10"/>
  <c r="G135" i="10" s="1"/>
  <c r="D145" i="11" s="1"/>
  <c r="F136" i="10"/>
  <c r="F137" i="10"/>
  <c r="G137" i="10" s="1"/>
  <c r="D147" i="11" s="1"/>
  <c r="F138" i="10"/>
  <c r="G138" i="10" s="1"/>
  <c r="D148" i="11" s="1"/>
  <c r="I139" i="10"/>
  <c r="J139" i="10"/>
  <c r="K139" i="10"/>
  <c r="M139" i="10"/>
  <c r="N139" i="10"/>
  <c r="O139" i="10"/>
  <c r="P139" i="10"/>
  <c r="Q139" i="10"/>
  <c r="R139" i="10"/>
  <c r="S139" i="10"/>
  <c r="T139" i="10"/>
  <c r="F140" i="10"/>
  <c r="F141" i="10"/>
  <c r="F142" i="10"/>
  <c r="F143" i="10"/>
  <c r="G143" i="10" s="1"/>
  <c r="D153" i="11" s="1"/>
  <c r="F144" i="10"/>
  <c r="G144" i="10" s="1"/>
  <c r="D154" i="11" s="1"/>
  <c r="F145" i="10"/>
  <c r="G145" i="10" s="1"/>
  <c r="D155" i="11" s="1"/>
  <c r="F146" i="10"/>
  <c r="F147" i="10"/>
  <c r="G147" i="10" s="1"/>
  <c r="F148" i="10"/>
  <c r="G148" i="10" s="1"/>
  <c r="D158" i="11" s="1"/>
  <c r="F149" i="10"/>
  <c r="I150" i="10"/>
  <c r="J150" i="10"/>
  <c r="K150" i="10"/>
  <c r="M150" i="10"/>
  <c r="N150" i="10"/>
  <c r="O150" i="10"/>
  <c r="P150" i="10"/>
  <c r="Q150" i="10"/>
  <c r="R150" i="10"/>
  <c r="S150" i="10"/>
  <c r="T150" i="10"/>
  <c r="F151" i="10"/>
  <c r="F152" i="10"/>
  <c r="F153" i="10"/>
  <c r="F154" i="10"/>
  <c r="G154" i="10" s="1"/>
  <c r="D164" i="11" s="1"/>
  <c r="F155" i="10"/>
  <c r="F156" i="10"/>
  <c r="F157" i="10"/>
  <c r="F158" i="10"/>
  <c r="G158" i="10" s="1"/>
  <c r="D168" i="11" s="1"/>
  <c r="F159" i="10"/>
  <c r="F160" i="10"/>
  <c r="I161" i="10"/>
  <c r="J161" i="10"/>
  <c r="K161" i="10"/>
  <c r="M161" i="10"/>
  <c r="N161" i="10"/>
  <c r="O161" i="10"/>
  <c r="P161" i="10"/>
  <c r="Q161" i="10"/>
  <c r="R161" i="10"/>
  <c r="S161" i="10"/>
  <c r="T161" i="10"/>
  <c r="F162" i="10"/>
  <c r="F163" i="10"/>
  <c r="G163" i="10" s="1"/>
  <c r="F164" i="10"/>
  <c r="G164" i="10" s="1"/>
  <c r="D174" i="11" s="1"/>
  <c r="F165" i="10"/>
  <c r="F166" i="10"/>
  <c r="F167" i="10"/>
  <c r="G167" i="10" s="1"/>
  <c r="D177" i="11" s="1"/>
  <c r="F168" i="10"/>
  <c r="G168" i="10" s="1"/>
  <c r="D178" i="11" s="1"/>
  <c r="F169" i="10"/>
  <c r="F170" i="10"/>
  <c r="F171" i="10"/>
  <c r="G171" i="10" s="1"/>
  <c r="D181" i="11" s="1"/>
  <c r="I172" i="10"/>
  <c r="J172" i="10"/>
  <c r="K172" i="10"/>
  <c r="M172" i="10"/>
  <c r="N172" i="10"/>
  <c r="O172" i="10"/>
  <c r="P172" i="10"/>
  <c r="Q172" i="10"/>
  <c r="R172" i="10"/>
  <c r="S172" i="10"/>
  <c r="T172" i="10"/>
  <c r="F173" i="10"/>
  <c r="F174" i="10"/>
  <c r="G174" i="10" s="1"/>
  <c r="F175" i="10"/>
  <c r="F176" i="10"/>
  <c r="G176" i="10" s="1"/>
  <c r="D186" i="11" s="1"/>
  <c r="F177" i="10"/>
  <c r="G177" i="10" s="1"/>
  <c r="D187" i="11" s="1"/>
  <c r="F178" i="10"/>
  <c r="G178" i="10" s="1"/>
  <c r="D188" i="11" s="1"/>
  <c r="F179" i="10"/>
  <c r="F180" i="10"/>
  <c r="G180" i="10" s="1"/>
  <c r="D190" i="11" s="1"/>
  <c r="F181" i="10"/>
  <c r="F182" i="10"/>
  <c r="G182" i="10" s="1"/>
  <c r="D192" i="11" s="1"/>
  <c r="I183" i="10"/>
  <c r="J183" i="10"/>
  <c r="K183" i="10"/>
  <c r="M183" i="10"/>
  <c r="N183" i="10"/>
  <c r="O183" i="10"/>
  <c r="P183" i="10"/>
  <c r="Q183" i="10"/>
  <c r="R183" i="10"/>
  <c r="S183" i="10"/>
  <c r="T183" i="10"/>
  <c r="F184" i="10"/>
  <c r="F185" i="10"/>
  <c r="F186" i="10"/>
  <c r="F187" i="10"/>
  <c r="G187" i="10" s="1"/>
  <c r="F188" i="10"/>
  <c r="F189" i="10"/>
  <c r="G189" i="10" s="1"/>
  <c r="F190" i="10"/>
  <c r="F191" i="10"/>
  <c r="G191" i="10" s="1"/>
  <c r="D201" i="11" s="1"/>
  <c r="F192" i="10"/>
  <c r="F193" i="10"/>
  <c r="I194" i="10"/>
  <c r="J194" i="10"/>
  <c r="K194" i="10"/>
  <c r="M194" i="10"/>
  <c r="N194" i="10"/>
  <c r="O194" i="10"/>
  <c r="P194" i="10"/>
  <c r="Q194" i="10"/>
  <c r="R194" i="10"/>
  <c r="S194" i="10"/>
  <c r="T194" i="10"/>
  <c r="F195" i="10"/>
  <c r="F196" i="10"/>
  <c r="G196" i="10" s="1"/>
  <c r="D206" i="11" s="1"/>
  <c r="F197" i="10"/>
  <c r="F198" i="10"/>
  <c r="G198" i="10" s="1"/>
  <c r="D208" i="11" s="1"/>
  <c r="F199" i="10"/>
  <c r="F200" i="10"/>
  <c r="G200" i="10" s="1"/>
  <c r="D210" i="11" s="1"/>
  <c r="F201" i="10"/>
  <c r="G201" i="10" s="1"/>
  <c r="D211" i="11" s="1"/>
  <c r="F202" i="10"/>
  <c r="G202" i="10" s="1"/>
  <c r="D212" i="11" s="1"/>
  <c r="F203" i="10"/>
  <c r="F204" i="10"/>
  <c r="G204" i="10" s="1"/>
  <c r="D214" i="11" s="1"/>
  <c r="D35" i="11"/>
  <c r="A31" i="11"/>
  <c r="A32" i="11"/>
  <c r="A33" i="11"/>
  <c r="A34" i="11"/>
  <c r="A35" i="11"/>
  <c r="A36" i="11"/>
  <c r="I16" i="10"/>
  <c r="J16" i="10"/>
  <c r="K16" i="10"/>
  <c r="M16" i="10"/>
  <c r="N16" i="10"/>
  <c r="O16" i="10"/>
  <c r="P16" i="10"/>
  <c r="Q16" i="10"/>
  <c r="R16" i="10"/>
  <c r="S16" i="10"/>
  <c r="T16" i="10"/>
  <c r="BH24" i="8"/>
  <c r="BE24" i="8" s="1"/>
  <c r="BH23" i="8"/>
  <c r="BE23" i="8" s="1"/>
  <c r="BH22" i="8"/>
  <c r="B35" i="11"/>
  <c r="M35" i="11"/>
  <c r="N35" i="11"/>
  <c r="O35" i="11"/>
  <c r="B36" i="11"/>
  <c r="M36" i="11"/>
  <c r="N36" i="11"/>
  <c r="O36" i="11"/>
  <c r="A215" i="11"/>
  <c r="B215" i="11"/>
  <c r="M215" i="11"/>
  <c r="N215" i="11"/>
  <c r="O215" i="11"/>
  <c r="A216" i="11"/>
  <c r="B216" i="11"/>
  <c r="M216" i="11"/>
  <c r="N216" i="11"/>
  <c r="O216" i="11"/>
  <c r="A27" i="11"/>
  <c r="B27" i="11"/>
  <c r="M27" i="11"/>
  <c r="N27" i="11"/>
  <c r="O27" i="11"/>
  <c r="A28" i="11"/>
  <c r="B28" i="11"/>
  <c r="M28" i="11"/>
  <c r="N28" i="11"/>
  <c r="O28" i="11"/>
  <c r="A29" i="11"/>
  <c r="B29" i="11"/>
  <c r="M29" i="11"/>
  <c r="N29" i="11"/>
  <c r="O29" i="11"/>
  <c r="A30" i="11"/>
  <c r="B30" i="11"/>
  <c r="M30" i="11"/>
  <c r="N30" i="11"/>
  <c r="O30" i="11"/>
  <c r="B31" i="11"/>
  <c r="M31" i="11"/>
  <c r="N31" i="11"/>
  <c r="O31" i="11"/>
  <c r="A24" i="11"/>
  <c r="B24" i="11"/>
  <c r="M24" i="11"/>
  <c r="N24" i="11"/>
  <c r="O24" i="11"/>
  <c r="A25" i="11"/>
  <c r="B25" i="11"/>
  <c r="M25" i="11"/>
  <c r="N25" i="11"/>
  <c r="O25" i="11"/>
  <c r="A26" i="11"/>
  <c r="B26" i="11"/>
  <c r="M26" i="11"/>
  <c r="N26" i="11"/>
  <c r="O26" i="11"/>
  <c r="O211" i="10"/>
  <c r="Q211" i="10"/>
  <c r="S211" i="10"/>
  <c r="M211" i="10"/>
  <c r="F205" i="10"/>
  <c r="C215" i="11" s="1"/>
  <c r="D31" i="11"/>
  <c r="D30" i="11"/>
  <c r="F24" i="10"/>
  <c r="G24" i="10" s="1"/>
  <c r="D29" i="11" s="1"/>
  <c r="F23" i="10"/>
  <c r="G23" i="10" s="1"/>
  <c r="D28" i="11" s="1"/>
  <c r="F22" i="10"/>
  <c r="G22" i="10" s="1"/>
  <c r="D27" i="11" s="1"/>
  <c r="F21" i="10"/>
  <c r="G21" i="10" s="1"/>
  <c r="D26" i="11" s="1"/>
  <c r="F20" i="10"/>
  <c r="G20" i="10" s="1"/>
  <c r="D25" i="11" s="1"/>
  <c r="B1" i="12"/>
  <c r="P194" i="11" s="1"/>
  <c r="F17" i="10"/>
  <c r="C22" i="11" s="1"/>
  <c r="F18" i="10"/>
  <c r="G18" i="10" s="1"/>
  <c r="D23" i="11" s="1"/>
  <c r="F19" i="10"/>
  <c r="C24" i="11" s="1"/>
  <c r="D32" i="11"/>
  <c r="F25" i="10"/>
  <c r="F26" i="10"/>
  <c r="G26" i="10" s="1"/>
  <c r="F14" i="10"/>
  <c r="G14" i="10" s="1"/>
  <c r="D15" i="11" s="1"/>
  <c r="F15" i="10"/>
  <c r="C18" i="11"/>
  <c r="C20" i="11"/>
  <c r="B13" i="11"/>
  <c r="A13" i="11"/>
  <c r="B50" i="11"/>
  <c r="B206" i="11"/>
  <c r="M206" i="11"/>
  <c r="N206" i="11"/>
  <c r="O206" i="11"/>
  <c r="B207" i="11"/>
  <c r="M207" i="11"/>
  <c r="N207" i="11"/>
  <c r="O207" i="11"/>
  <c r="B208" i="11"/>
  <c r="M208" i="11"/>
  <c r="N208" i="11"/>
  <c r="O208" i="11"/>
  <c r="B209" i="11"/>
  <c r="M209" i="11"/>
  <c r="N209" i="11"/>
  <c r="O209" i="11"/>
  <c r="B210" i="11"/>
  <c r="M210" i="11"/>
  <c r="N210" i="11"/>
  <c r="O210" i="11"/>
  <c r="B211" i="11"/>
  <c r="M211" i="11"/>
  <c r="N211" i="11"/>
  <c r="O211" i="11"/>
  <c r="B212" i="11"/>
  <c r="M212" i="11"/>
  <c r="N212" i="11"/>
  <c r="O212" i="11"/>
  <c r="B213" i="11"/>
  <c r="M213" i="11"/>
  <c r="N213" i="11"/>
  <c r="O213" i="11"/>
  <c r="B214" i="11"/>
  <c r="M214" i="11"/>
  <c r="N214" i="11"/>
  <c r="O214" i="11"/>
  <c r="B195" i="11"/>
  <c r="M195" i="11"/>
  <c r="N195" i="11"/>
  <c r="O195" i="11"/>
  <c r="B196" i="11"/>
  <c r="M196" i="11"/>
  <c r="N196" i="11"/>
  <c r="O196" i="11"/>
  <c r="B197" i="11"/>
  <c r="C197" i="11"/>
  <c r="M197" i="11"/>
  <c r="N197" i="11"/>
  <c r="O197" i="11"/>
  <c r="B198" i="11"/>
  <c r="M198" i="11"/>
  <c r="N198" i="11"/>
  <c r="O198" i="11"/>
  <c r="B199" i="11"/>
  <c r="C199" i="11"/>
  <c r="M199" i="11"/>
  <c r="N199" i="11"/>
  <c r="O199" i="11"/>
  <c r="B200" i="11"/>
  <c r="M200" i="11"/>
  <c r="N200" i="11"/>
  <c r="O200" i="11"/>
  <c r="B201" i="11"/>
  <c r="M201" i="11"/>
  <c r="N201" i="11"/>
  <c r="O201" i="11"/>
  <c r="B202" i="11"/>
  <c r="M202" i="11"/>
  <c r="N202" i="11"/>
  <c r="O202" i="11"/>
  <c r="B203" i="11"/>
  <c r="M203" i="11"/>
  <c r="N203" i="11"/>
  <c r="O203" i="11"/>
  <c r="B184" i="11"/>
  <c r="M184" i="11"/>
  <c r="N184" i="11"/>
  <c r="O184" i="11"/>
  <c r="B185" i="11"/>
  <c r="M185" i="11"/>
  <c r="N185" i="11"/>
  <c r="O185" i="11"/>
  <c r="B186" i="11"/>
  <c r="M186" i="11"/>
  <c r="N186" i="11"/>
  <c r="O186" i="11"/>
  <c r="B187" i="11"/>
  <c r="M187" i="11"/>
  <c r="N187" i="11"/>
  <c r="O187" i="11"/>
  <c r="B188" i="11"/>
  <c r="M188" i="11"/>
  <c r="N188" i="11"/>
  <c r="O188" i="11"/>
  <c r="B189" i="11"/>
  <c r="M189" i="11"/>
  <c r="N189" i="11"/>
  <c r="O189" i="11"/>
  <c r="B190" i="11"/>
  <c r="M190" i="11"/>
  <c r="N190" i="11"/>
  <c r="O190" i="11"/>
  <c r="B191" i="11"/>
  <c r="M191" i="11"/>
  <c r="N191" i="11"/>
  <c r="O191" i="11"/>
  <c r="B192" i="11"/>
  <c r="M192" i="11"/>
  <c r="N192" i="11"/>
  <c r="O192" i="11"/>
  <c r="B173" i="11"/>
  <c r="C173" i="11"/>
  <c r="M173" i="11"/>
  <c r="N173" i="11"/>
  <c r="O173" i="11"/>
  <c r="B174" i="11"/>
  <c r="C174" i="11"/>
  <c r="M174" i="11"/>
  <c r="N174" i="11"/>
  <c r="O174" i="11"/>
  <c r="B175" i="11"/>
  <c r="M175" i="11"/>
  <c r="N175" i="11"/>
  <c r="O175" i="11"/>
  <c r="B176" i="11"/>
  <c r="M176" i="11"/>
  <c r="N176" i="11"/>
  <c r="O176" i="11"/>
  <c r="B177" i="11"/>
  <c r="M177" i="11"/>
  <c r="N177" i="11"/>
  <c r="O177" i="11"/>
  <c r="B178" i="11"/>
  <c r="M178" i="11"/>
  <c r="N178" i="11"/>
  <c r="O178" i="11"/>
  <c r="B179" i="11"/>
  <c r="M179" i="11"/>
  <c r="N179" i="11"/>
  <c r="O179" i="11"/>
  <c r="B180" i="11"/>
  <c r="M180" i="11"/>
  <c r="N180" i="11"/>
  <c r="O180" i="11"/>
  <c r="B181" i="11"/>
  <c r="C181" i="11"/>
  <c r="M181" i="11"/>
  <c r="N181" i="11"/>
  <c r="O181" i="11"/>
  <c r="B162" i="11"/>
  <c r="M162" i="11"/>
  <c r="N162" i="11"/>
  <c r="O162" i="11"/>
  <c r="B163" i="11"/>
  <c r="M163" i="11"/>
  <c r="N163" i="11"/>
  <c r="O163" i="11"/>
  <c r="B164" i="11"/>
  <c r="C164" i="11"/>
  <c r="M164" i="11"/>
  <c r="N164" i="11"/>
  <c r="O164" i="11"/>
  <c r="B165" i="11"/>
  <c r="M165" i="11"/>
  <c r="N165" i="11"/>
  <c r="O165" i="11"/>
  <c r="B166" i="11"/>
  <c r="M166" i="11"/>
  <c r="N166" i="11"/>
  <c r="O166" i="11"/>
  <c r="B167" i="11"/>
  <c r="M167" i="11"/>
  <c r="N167" i="11"/>
  <c r="O167" i="11"/>
  <c r="B168" i="11"/>
  <c r="M168" i="11"/>
  <c r="N168" i="11"/>
  <c r="O168" i="11"/>
  <c r="B169" i="11"/>
  <c r="M169" i="11"/>
  <c r="N169" i="11"/>
  <c r="O169" i="11"/>
  <c r="B170" i="11"/>
  <c r="M170" i="11"/>
  <c r="N170" i="11"/>
  <c r="O170" i="11"/>
  <c r="B151" i="11"/>
  <c r="M151" i="11"/>
  <c r="N151" i="11"/>
  <c r="O151" i="11"/>
  <c r="B152" i="11"/>
  <c r="M152" i="11"/>
  <c r="N152" i="11"/>
  <c r="O152" i="11"/>
  <c r="B153" i="11"/>
  <c r="M153" i="11"/>
  <c r="N153" i="11"/>
  <c r="O153" i="11"/>
  <c r="B154" i="11"/>
  <c r="M154" i="11"/>
  <c r="N154" i="11"/>
  <c r="O154" i="11"/>
  <c r="B155" i="11"/>
  <c r="M155" i="11"/>
  <c r="N155" i="11"/>
  <c r="O155" i="11"/>
  <c r="B156" i="11"/>
  <c r="M156" i="11"/>
  <c r="N156" i="11"/>
  <c r="O156" i="11"/>
  <c r="B157" i="11"/>
  <c r="M157" i="11"/>
  <c r="N157" i="11"/>
  <c r="O157" i="11"/>
  <c r="B158" i="11"/>
  <c r="M158" i="11"/>
  <c r="N158" i="11"/>
  <c r="O158" i="11"/>
  <c r="B159" i="11"/>
  <c r="M159" i="11"/>
  <c r="N159" i="11"/>
  <c r="O159" i="11"/>
  <c r="B140" i="11"/>
  <c r="M140" i="11"/>
  <c r="N140" i="11"/>
  <c r="O140" i="11"/>
  <c r="B141" i="11"/>
  <c r="M141" i="11"/>
  <c r="N141" i="11"/>
  <c r="O141" i="11"/>
  <c r="B142" i="11"/>
  <c r="M142" i="11"/>
  <c r="N142" i="11"/>
  <c r="O142" i="11"/>
  <c r="B143" i="11"/>
  <c r="M143" i="11"/>
  <c r="N143" i="11"/>
  <c r="O143" i="11"/>
  <c r="B144" i="11"/>
  <c r="M144" i="11"/>
  <c r="N144" i="11"/>
  <c r="O144" i="11"/>
  <c r="B145" i="11"/>
  <c r="M145" i="11"/>
  <c r="N145" i="11"/>
  <c r="O145" i="11"/>
  <c r="B146" i="11"/>
  <c r="M146" i="11"/>
  <c r="N146" i="11"/>
  <c r="O146" i="11"/>
  <c r="B147" i="11"/>
  <c r="M147" i="11"/>
  <c r="N147" i="11"/>
  <c r="O147" i="11"/>
  <c r="B148" i="11"/>
  <c r="M148" i="11"/>
  <c r="N148" i="11"/>
  <c r="O148" i="11"/>
  <c r="B129" i="11"/>
  <c r="M129" i="11"/>
  <c r="N129" i="11"/>
  <c r="O129" i="11"/>
  <c r="B130" i="11"/>
  <c r="C130" i="11"/>
  <c r="M130" i="11"/>
  <c r="N130" i="11"/>
  <c r="O130" i="11"/>
  <c r="B131" i="11"/>
  <c r="M131" i="11"/>
  <c r="N131" i="11"/>
  <c r="O131" i="11"/>
  <c r="B132" i="11"/>
  <c r="M132" i="11"/>
  <c r="N132" i="11"/>
  <c r="O132" i="11"/>
  <c r="B133" i="11"/>
  <c r="M133" i="11"/>
  <c r="N133" i="11"/>
  <c r="O133" i="11"/>
  <c r="B134" i="11"/>
  <c r="M134" i="11"/>
  <c r="N134" i="11"/>
  <c r="O134" i="11"/>
  <c r="B135" i="11"/>
  <c r="M135" i="11"/>
  <c r="N135" i="11"/>
  <c r="O135" i="11"/>
  <c r="B136" i="11"/>
  <c r="M136" i="11"/>
  <c r="N136" i="11"/>
  <c r="O136" i="11"/>
  <c r="B137" i="11"/>
  <c r="M137" i="11"/>
  <c r="N137" i="11"/>
  <c r="O137" i="11"/>
  <c r="B118" i="11"/>
  <c r="M118" i="11"/>
  <c r="N118" i="11"/>
  <c r="O118" i="11"/>
  <c r="B119" i="11"/>
  <c r="M119" i="11"/>
  <c r="N119" i="11"/>
  <c r="O119" i="11"/>
  <c r="B120" i="11"/>
  <c r="M120" i="11"/>
  <c r="N120" i="11"/>
  <c r="O120" i="11"/>
  <c r="B121" i="11"/>
  <c r="M121" i="11"/>
  <c r="N121" i="11"/>
  <c r="O121" i="11"/>
  <c r="B122" i="11"/>
  <c r="M122" i="11"/>
  <c r="N122" i="11"/>
  <c r="O122" i="11"/>
  <c r="B123" i="11"/>
  <c r="M123" i="11"/>
  <c r="N123" i="11"/>
  <c r="O123" i="11"/>
  <c r="B124" i="11"/>
  <c r="M124" i="11"/>
  <c r="N124" i="11"/>
  <c r="O124" i="11"/>
  <c r="B125" i="11"/>
  <c r="M125" i="11"/>
  <c r="N125" i="11"/>
  <c r="O125" i="11"/>
  <c r="B126" i="11"/>
  <c r="M126" i="11"/>
  <c r="N126" i="11"/>
  <c r="O126" i="11"/>
  <c r="B107" i="11"/>
  <c r="M107" i="11"/>
  <c r="N107" i="11"/>
  <c r="O107" i="11"/>
  <c r="B108" i="11"/>
  <c r="M108" i="11"/>
  <c r="N108" i="11"/>
  <c r="O108" i="11"/>
  <c r="B109" i="11"/>
  <c r="C109" i="11"/>
  <c r="M109" i="11"/>
  <c r="N109" i="11"/>
  <c r="O109" i="11"/>
  <c r="B110" i="11"/>
  <c r="M110" i="11"/>
  <c r="N110" i="11"/>
  <c r="O110" i="11"/>
  <c r="B111" i="11"/>
  <c r="M111" i="11"/>
  <c r="N111" i="11"/>
  <c r="O111" i="11"/>
  <c r="B112" i="11"/>
  <c r="M112" i="11"/>
  <c r="N112" i="11"/>
  <c r="O112" i="11"/>
  <c r="B113" i="11"/>
  <c r="C113" i="11"/>
  <c r="M113" i="11"/>
  <c r="N113" i="11"/>
  <c r="O113" i="11"/>
  <c r="B114" i="11"/>
  <c r="M114" i="11"/>
  <c r="N114" i="11"/>
  <c r="O114" i="11"/>
  <c r="B115" i="11"/>
  <c r="M115" i="11"/>
  <c r="N115" i="11"/>
  <c r="O115" i="11"/>
  <c r="B96" i="11"/>
  <c r="M96" i="11"/>
  <c r="N96" i="11"/>
  <c r="O96" i="11"/>
  <c r="B97" i="11"/>
  <c r="M97" i="11"/>
  <c r="N97" i="11"/>
  <c r="O97" i="11"/>
  <c r="B98" i="11"/>
  <c r="C98" i="11"/>
  <c r="M98" i="11"/>
  <c r="N98" i="11"/>
  <c r="O98" i="11"/>
  <c r="B99" i="11"/>
  <c r="M99" i="11"/>
  <c r="N99" i="11"/>
  <c r="O99" i="11"/>
  <c r="B100" i="11"/>
  <c r="M100" i="11"/>
  <c r="N100" i="11"/>
  <c r="O100" i="11"/>
  <c r="B101" i="11"/>
  <c r="M101" i="11"/>
  <c r="N101" i="11"/>
  <c r="O101" i="11"/>
  <c r="B102" i="11"/>
  <c r="M102" i="11"/>
  <c r="N102" i="11"/>
  <c r="O102" i="11"/>
  <c r="B103" i="11"/>
  <c r="M103" i="11"/>
  <c r="N103" i="11"/>
  <c r="O103" i="11"/>
  <c r="B104" i="11"/>
  <c r="M104" i="11"/>
  <c r="N104" i="11"/>
  <c r="O104" i="11"/>
  <c r="B85" i="11"/>
  <c r="C85" i="11"/>
  <c r="M85" i="11"/>
  <c r="N85" i="11"/>
  <c r="O85" i="11"/>
  <c r="B86" i="11"/>
  <c r="M86" i="11"/>
  <c r="N86" i="11"/>
  <c r="O86" i="11"/>
  <c r="B87" i="11"/>
  <c r="M87" i="11"/>
  <c r="N87" i="11"/>
  <c r="O87" i="11"/>
  <c r="B88" i="11"/>
  <c r="M88" i="11"/>
  <c r="N88" i="11"/>
  <c r="O88" i="11"/>
  <c r="B89" i="11"/>
  <c r="M89" i="11"/>
  <c r="N89" i="11"/>
  <c r="O89" i="11"/>
  <c r="B90" i="11"/>
  <c r="M90" i="11"/>
  <c r="N90" i="11"/>
  <c r="O90" i="11"/>
  <c r="B91" i="11"/>
  <c r="M91" i="11"/>
  <c r="N91" i="11"/>
  <c r="O91" i="11"/>
  <c r="B92" i="11"/>
  <c r="M92" i="11"/>
  <c r="N92" i="11"/>
  <c r="O92" i="11"/>
  <c r="B93" i="11"/>
  <c r="M93" i="11"/>
  <c r="N93" i="11"/>
  <c r="O93" i="11"/>
  <c r="B74" i="11"/>
  <c r="M74" i="11"/>
  <c r="N74" i="11"/>
  <c r="O74" i="11"/>
  <c r="B75" i="11"/>
  <c r="M75" i="11"/>
  <c r="N75" i="11"/>
  <c r="O75" i="11"/>
  <c r="B76" i="11"/>
  <c r="M76" i="11"/>
  <c r="N76" i="11"/>
  <c r="O76" i="11"/>
  <c r="B77" i="11"/>
  <c r="M77" i="11"/>
  <c r="N77" i="11"/>
  <c r="O77" i="11"/>
  <c r="B78" i="11"/>
  <c r="C78" i="11"/>
  <c r="M78" i="11"/>
  <c r="N78" i="11"/>
  <c r="O78" i="11"/>
  <c r="B79" i="11"/>
  <c r="M79" i="11"/>
  <c r="N79" i="11"/>
  <c r="O79" i="11"/>
  <c r="B80" i="11"/>
  <c r="M80" i="11"/>
  <c r="N80" i="11"/>
  <c r="O80" i="11"/>
  <c r="B81" i="11"/>
  <c r="M81" i="11"/>
  <c r="N81" i="11"/>
  <c r="O81" i="11"/>
  <c r="B82" i="11"/>
  <c r="M82" i="11"/>
  <c r="N82" i="11"/>
  <c r="O82" i="11"/>
  <c r="B71" i="11"/>
  <c r="M71" i="11"/>
  <c r="N71" i="11"/>
  <c r="O71" i="11"/>
  <c r="B63" i="11"/>
  <c r="M63" i="11"/>
  <c r="N63" i="11"/>
  <c r="O63" i="11"/>
  <c r="B64" i="11"/>
  <c r="M64" i="11"/>
  <c r="N64" i="11"/>
  <c r="O64" i="11"/>
  <c r="B65" i="11"/>
  <c r="M65" i="11"/>
  <c r="N65" i="11"/>
  <c r="O65" i="11"/>
  <c r="B66" i="11"/>
  <c r="M66" i="11"/>
  <c r="N66" i="11"/>
  <c r="O66" i="11"/>
  <c r="B67" i="11"/>
  <c r="M67" i="11"/>
  <c r="N67" i="11"/>
  <c r="O67" i="11"/>
  <c r="B68" i="11"/>
  <c r="M68" i="11"/>
  <c r="N68" i="11"/>
  <c r="O68" i="11"/>
  <c r="B69" i="11"/>
  <c r="C69" i="11"/>
  <c r="M69" i="11"/>
  <c r="N69" i="11"/>
  <c r="O69" i="11"/>
  <c r="B70" i="11"/>
  <c r="M70" i="11"/>
  <c r="N70" i="11"/>
  <c r="O70" i="11"/>
  <c r="B52" i="11"/>
  <c r="C52" i="11"/>
  <c r="M52" i="11"/>
  <c r="N52" i="11"/>
  <c r="O52" i="11"/>
  <c r="B53" i="11"/>
  <c r="M53" i="11"/>
  <c r="N53" i="11"/>
  <c r="O53" i="11"/>
  <c r="B54" i="11"/>
  <c r="M54" i="11"/>
  <c r="N54" i="11"/>
  <c r="O54" i="11"/>
  <c r="B55" i="11"/>
  <c r="M55" i="11"/>
  <c r="N55" i="11"/>
  <c r="O55" i="11"/>
  <c r="B56" i="11"/>
  <c r="M56" i="11"/>
  <c r="N56" i="11"/>
  <c r="O56" i="11"/>
  <c r="B57" i="11"/>
  <c r="M57" i="11"/>
  <c r="N57" i="11"/>
  <c r="O57" i="11"/>
  <c r="B58" i="11"/>
  <c r="M58" i="11"/>
  <c r="N58" i="11"/>
  <c r="O58" i="11"/>
  <c r="B59" i="11"/>
  <c r="M59" i="11"/>
  <c r="N59" i="11"/>
  <c r="O59" i="11"/>
  <c r="B60" i="11"/>
  <c r="M60" i="11"/>
  <c r="N60" i="11"/>
  <c r="O60" i="11"/>
  <c r="B41" i="11"/>
  <c r="M41" i="11"/>
  <c r="N41" i="11"/>
  <c r="O41" i="11"/>
  <c r="B42" i="11"/>
  <c r="M42" i="11"/>
  <c r="N42" i="11"/>
  <c r="O42" i="11"/>
  <c r="B43" i="11"/>
  <c r="M43" i="11"/>
  <c r="N43" i="11"/>
  <c r="O43" i="11"/>
  <c r="B44" i="11"/>
  <c r="M44" i="11"/>
  <c r="N44" i="11"/>
  <c r="O44" i="11"/>
  <c r="B45" i="11"/>
  <c r="C45" i="11"/>
  <c r="M45" i="11"/>
  <c r="N45" i="11"/>
  <c r="O45" i="11"/>
  <c r="B46" i="11"/>
  <c r="M46" i="11"/>
  <c r="N46" i="11"/>
  <c r="O46" i="11"/>
  <c r="B47" i="11"/>
  <c r="M47" i="11"/>
  <c r="N47" i="11"/>
  <c r="O47" i="11"/>
  <c r="B48" i="11"/>
  <c r="M48" i="11"/>
  <c r="N48" i="11"/>
  <c r="O48" i="11"/>
  <c r="B49" i="11"/>
  <c r="C49" i="11"/>
  <c r="M49" i="11"/>
  <c r="N49" i="11"/>
  <c r="O49" i="11"/>
  <c r="B23" i="11"/>
  <c r="M23" i="11"/>
  <c r="N23" i="11"/>
  <c r="O23" i="11"/>
  <c r="B32" i="11"/>
  <c r="C32" i="11"/>
  <c r="M32" i="11"/>
  <c r="N32" i="11"/>
  <c r="O32" i="11"/>
  <c r="B33" i="11"/>
  <c r="M33" i="11"/>
  <c r="N33" i="11"/>
  <c r="O33" i="11"/>
  <c r="B34" i="11"/>
  <c r="M34" i="11"/>
  <c r="N34" i="11"/>
  <c r="O34" i="11"/>
  <c r="B16" i="11"/>
  <c r="M16" i="11"/>
  <c r="N16" i="11"/>
  <c r="O16" i="11"/>
  <c r="B17" i="11"/>
  <c r="M17" i="11"/>
  <c r="N17" i="11"/>
  <c r="O17" i="11"/>
  <c r="B18" i="11"/>
  <c r="M18" i="11"/>
  <c r="N18" i="11"/>
  <c r="O18" i="11"/>
  <c r="B19" i="11"/>
  <c r="C19" i="11"/>
  <c r="M19" i="11"/>
  <c r="N19" i="11"/>
  <c r="O19" i="11"/>
  <c r="B20" i="11"/>
  <c r="M20" i="11"/>
  <c r="N20" i="11"/>
  <c r="O20" i="11"/>
  <c r="N13" i="10"/>
  <c r="O13" i="10"/>
  <c r="O12" i="10" s="1"/>
  <c r="O28" i="10"/>
  <c r="O27" i="10" s="1"/>
  <c r="P13" i="10"/>
  <c r="Q13" i="10"/>
  <c r="R13" i="10"/>
  <c r="R28" i="10"/>
  <c r="R27" i="10" s="1"/>
  <c r="S13" i="10"/>
  <c r="T13" i="10"/>
  <c r="M13" i="10"/>
  <c r="F14" i="22"/>
  <c r="G14" i="22" s="1"/>
  <c r="F15" i="22"/>
  <c r="G15" i="22" s="1"/>
  <c r="F16" i="22"/>
  <c r="G16" i="22" s="1"/>
  <c r="F17" i="22"/>
  <c r="G17" i="22" s="1"/>
  <c r="F18" i="22"/>
  <c r="G18" i="22" s="1"/>
  <c r="F19" i="22"/>
  <c r="G19" i="22" s="1"/>
  <c r="F21" i="22"/>
  <c r="G21" i="22" s="1"/>
  <c r="F23" i="22"/>
  <c r="G23" i="22" s="1"/>
  <c r="A1" i="22"/>
  <c r="L7" i="8"/>
  <c r="I13" i="10"/>
  <c r="J13" i="10"/>
  <c r="K13" i="10"/>
  <c r="B182" i="11"/>
  <c r="A127" i="11"/>
  <c r="B127" i="11"/>
  <c r="M127" i="11"/>
  <c r="N127" i="11"/>
  <c r="O127" i="11"/>
  <c r="A128" i="11"/>
  <c r="B128" i="11"/>
  <c r="M128" i="11"/>
  <c r="N128" i="11"/>
  <c r="O128" i="11"/>
  <c r="A145" i="11"/>
  <c r="A146" i="11"/>
  <c r="A147" i="11"/>
  <c r="A148" i="11"/>
  <c r="A149" i="11"/>
  <c r="B149" i="11"/>
  <c r="M149" i="11"/>
  <c r="N149" i="11"/>
  <c r="O149" i="11"/>
  <c r="A150" i="11"/>
  <c r="B150" i="11"/>
  <c r="M150" i="11"/>
  <c r="N150" i="11"/>
  <c r="O150" i="11"/>
  <c r="A151" i="11"/>
  <c r="A152" i="11"/>
  <c r="A153" i="11"/>
  <c r="A154" i="11"/>
  <c r="A155" i="11"/>
  <c r="A156" i="11"/>
  <c r="A157" i="11"/>
  <c r="A158" i="11"/>
  <c r="A159" i="11"/>
  <c r="A160" i="11"/>
  <c r="B160" i="11"/>
  <c r="M160" i="11"/>
  <c r="N160" i="11"/>
  <c r="O160" i="11"/>
  <c r="A161" i="11"/>
  <c r="B161" i="11"/>
  <c r="M161" i="11"/>
  <c r="N161" i="11"/>
  <c r="O161" i="11"/>
  <c r="A162" i="11"/>
  <c r="A163" i="11"/>
  <c r="A164" i="11"/>
  <c r="A165" i="11"/>
  <c r="A166" i="11"/>
  <c r="A167" i="11"/>
  <c r="A168" i="11"/>
  <c r="A169" i="11"/>
  <c r="A170" i="11"/>
  <c r="A171" i="11"/>
  <c r="B171" i="11"/>
  <c r="M171" i="11"/>
  <c r="N171" i="11"/>
  <c r="O171" i="11"/>
  <c r="A172" i="11"/>
  <c r="B172" i="11"/>
  <c r="M172" i="11"/>
  <c r="N172" i="11"/>
  <c r="O172" i="11"/>
  <c r="A173" i="11"/>
  <c r="A174" i="11"/>
  <c r="A175" i="11"/>
  <c r="A176" i="11"/>
  <c r="A177" i="11"/>
  <c r="A178" i="11"/>
  <c r="A179" i="11"/>
  <c r="A180" i="11"/>
  <c r="A181" i="11"/>
  <c r="A182" i="11"/>
  <c r="M182" i="11"/>
  <c r="N182" i="11"/>
  <c r="O182" i="11"/>
  <c r="A183" i="11"/>
  <c r="B183" i="11"/>
  <c r="M183" i="11"/>
  <c r="N183" i="11"/>
  <c r="O183" i="11"/>
  <c r="A184" i="11"/>
  <c r="P184" i="11"/>
  <c r="A185" i="11"/>
  <c r="A186" i="11"/>
  <c r="P186" i="11"/>
  <c r="A187" i="11"/>
  <c r="A188" i="11"/>
  <c r="A189" i="11"/>
  <c r="A190" i="11"/>
  <c r="A191" i="11"/>
  <c r="A192" i="11"/>
  <c r="A193" i="11"/>
  <c r="B193" i="11"/>
  <c r="M193" i="11"/>
  <c r="N193" i="11"/>
  <c r="O193" i="11"/>
  <c r="A194" i="11"/>
  <c r="B194" i="11"/>
  <c r="M194" i="11"/>
  <c r="N194" i="11"/>
  <c r="O194" i="11"/>
  <c r="A195" i="11"/>
  <c r="A196" i="11"/>
  <c r="P196" i="11"/>
  <c r="A197" i="11"/>
  <c r="A198" i="11"/>
  <c r="P198" i="11"/>
  <c r="A199" i="11"/>
  <c r="A200" i="11"/>
  <c r="A201" i="11"/>
  <c r="A202" i="11"/>
  <c r="A203" i="11"/>
  <c r="A204" i="11"/>
  <c r="B204" i="11"/>
  <c r="M204" i="11"/>
  <c r="N204" i="11"/>
  <c r="O204" i="11"/>
  <c r="P204" i="11"/>
  <c r="A205" i="11"/>
  <c r="B205" i="11"/>
  <c r="M205" i="11"/>
  <c r="N205" i="11"/>
  <c r="O205" i="11"/>
  <c r="A206" i="11"/>
  <c r="P206" i="11"/>
  <c r="A207" i="11"/>
  <c r="A208" i="11"/>
  <c r="A209" i="11"/>
  <c r="A210" i="11"/>
  <c r="A211" i="11"/>
  <c r="A212" i="11"/>
  <c r="P212" i="11"/>
  <c r="A213" i="11"/>
  <c r="A214" i="11"/>
  <c r="P214" i="11"/>
  <c r="A84" i="11"/>
  <c r="B84" i="11"/>
  <c r="M84" i="11"/>
  <c r="N84" i="11"/>
  <c r="O84" i="11"/>
  <c r="A85" i="11"/>
  <c r="A86" i="11"/>
  <c r="A87" i="11"/>
  <c r="A88" i="11"/>
  <c r="A89" i="11"/>
  <c r="P89" i="11"/>
  <c r="A90" i="11"/>
  <c r="A91" i="11"/>
  <c r="P91" i="11"/>
  <c r="A92" i="11"/>
  <c r="A93" i="11"/>
  <c r="A94" i="11"/>
  <c r="B94" i="11"/>
  <c r="M94" i="11"/>
  <c r="N94" i="11"/>
  <c r="O94" i="11"/>
  <c r="A95" i="11"/>
  <c r="B95" i="11"/>
  <c r="M95" i="11"/>
  <c r="N95" i="11"/>
  <c r="O95" i="11"/>
  <c r="A96" i="11"/>
  <c r="A97" i="11"/>
  <c r="P97" i="11"/>
  <c r="A98" i="11"/>
  <c r="A99" i="11"/>
  <c r="P99" i="11"/>
  <c r="A100" i="11"/>
  <c r="A101" i="11"/>
  <c r="A102" i="11"/>
  <c r="A103" i="11"/>
  <c r="A104" i="11"/>
  <c r="A105" i="11"/>
  <c r="B105" i="11"/>
  <c r="M105" i="11"/>
  <c r="N105" i="11"/>
  <c r="O105" i="11"/>
  <c r="P105" i="11"/>
  <c r="A106" i="11"/>
  <c r="B106" i="11"/>
  <c r="M106" i="11"/>
  <c r="N106" i="11"/>
  <c r="O106" i="11"/>
  <c r="A107" i="11"/>
  <c r="P107" i="11"/>
  <c r="A108" i="11"/>
  <c r="A109" i="11"/>
  <c r="A110" i="11"/>
  <c r="A111" i="11"/>
  <c r="A112" i="11"/>
  <c r="A113" i="11"/>
  <c r="P113" i="11"/>
  <c r="A114" i="11"/>
  <c r="A115" i="11"/>
  <c r="P115" i="11"/>
  <c r="A116" i="11"/>
  <c r="B116" i="11"/>
  <c r="M116" i="11"/>
  <c r="N116" i="11"/>
  <c r="O116" i="11"/>
  <c r="A117" i="11"/>
  <c r="B117" i="11"/>
  <c r="M117" i="11"/>
  <c r="N117" i="11"/>
  <c r="O117" i="11"/>
  <c r="A118" i="11"/>
  <c r="A119" i="11"/>
  <c r="A120" i="11"/>
  <c r="A121" i="11"/>
  <c r="P121" i="11"/>
  <c r="A122" i="11"/>
  <c r="A123" i="11"/>
  <c r="P123" i="11"/>
  <c r="A124" i="11"/>
  <c r="A125" i="11"/>
  <c r="A126" i="11"/>
  <c r="A129" i="11"/>
  <c r="A130" i="11"/>
  <c r="A131" i="11"/>
  <c r="P131" i="11"/>
  <c r="A132" i="11"/>
  <c r="A133" i="11"/>
  <c r="P133" i="11"/>
  <c r="A134" i="11"/>
  <c r="A135" i="11"/>
  <c r="A136" i="11"/>
  <c r="A137" i="11"/>
  <c r="A138" i="11"/>
  <c r="B138" i="11"/>
  <c r="M138" i="11"/>
  <c r="N138" i="11"/>
  <c r="O138" i="11"/>
  <c r="A139" i="11"/>
  <c r="B139" i="11"/>
  <c r="M139" i="11"/>
  <c r="N139" i="11"/>
  <c r="O139" i="11"/>
  <c r="P139" i="11"/>
  <c r="A140" i="11"/>
  <c r="A141" i="11"/>
  <c r="P141" i="11"/>
  <c r="A142" i="11"/>
  <c r="A143" i="11"/>
  <c r="A144" i="11"/>
  <c r="A37" i="11"/>
  <c r="B37" i="11"/>
  <c r="M37" i="11"/>
  <c r="N37" i="11"/>
  <c r="A38" i="11"/>
  <c r="B38" i="11"/>
  <c r="M38" i="11"/>
  <c r="N38" i="11"/>
  <c r="O38" i="11"/>
  <c r="A39" i="11"/>
  <c r="B39" i="11"/>
  <c r="M39" i="11"/>
  <c r="N39" i="11"/>
  <c r="O39" i="11"/>
  <c r="A40" i="11"/>
  <c r="B40" i="11"/>
  <c r="M40" i="11"/>
  <c r="N40" i="11"/>
  <c r="O40" i="11"/>
  <c r="A41" i="11"/>
  <c r="A42" i="11"/>
  <c r="A43" i="11"/>
  <c r="A44" i="11"/>
  <c r="A45" i="11"/>
  <c r="A46" i="11"/>
  <c r="A47" i="11"/>
  <c r="A48" i="11"/>
  <c r="A49" i="11"/>
  <c r="A50" i="11"/>
  <c r="M50" i="11"/>
  <c r="N50" i="11"/>
  <c r="O50" i="11"/>
  <c r="A51" i="11"/>
  <c r="B51" i="11"/>
  <c r="M51" i="11"/>
  <c r="N51" i="11"/>
  <c r="O51" i="11"/>
  <c r="A52" i="11"/>
  <c r="A53" i="11"/>
  <c r="A54" i="11"/>
  <c r="A55" i="11"/>
  <c r="A56" i="11"/>
  <c r="A57" i="11"/>
  <c r="A58" i="11"/>
  <c r="A59" i="11"/>
  <c r="A60" i="11"/>
  <c r="A61" i="11"/>
  <c r="B61" i="11"/>
  <c r="M61" i="11"/>
  <c r="N61" i="11"/>
  <c r="O61" i="11"/>
  <c r="A62" i="11"/>
  <c r="B62" i="11"/>
  <c r="M62" i="11"/>
  <c r="N62" i="11"/>
  <c r="O62" i="11"/>
  <c r="A63" i="11"/>
  <c r="A64" i="11"/>
  <c r="A65" i="11"/>
  <c r="A66" i="11"/>
  <c r="A67" i="11"/>
  <c r="A68" i="11"/>
  <c r="A69" i="11"/>
  <c r="A70" i="11"/>
  <c r="A71" i="11"/>
  <c r="A72" i="11"/>
  <c r="B72" i="11"/>
  <c r="M72" i="11"/>
  <c r="N72" i="11"/>
  <c r="O72" i="11"/>
  <c r="A73" i="11"/>
  <c r="B73" i="11"/>
  <c r="M73" i="11"/>
  <c r="N73" i="11"/>
  <c r="O73" i="11"/>
  <c r="A74" i="11"/>
  <c r="A75" i="11"/>
  <c r="A76" i="11"/>
  <c r="A77" i="11"/>
  <c r="A78" i="11"/>
  <c r="A79" i="11"/>
  <c r="A80" i="11"/>
  <c r="A81" i="11"/>
  <c r="A82" i="11"/>
  <c r="A83" i="11"/>
  <c r="B83" i="11"/>
  <c r="M83" i="11"/>
  <c r="N83" i="11"/>
  <c r="O83" i="11"/>
  <c r="A23" i="11"/>
  <c r="A21" i="11"/>
  <c r="B21" i="11"/>
  <c r="M21" i="11"/>
  <c r="N21" i="11"/>
  <c r="A22" i="11"/>
  <c r="B22" i="11"/>
  <c r="M22" i="11"/>
  <c r="N22" i="11"/>
  <c r="O22" i="11"/>
  <c r="C183" i="11"/>
  <c r="A5" i="11"/>
  <c r="A1" i="10"/>
  <c r="B1" i="8"/>
  <c r="Y11" i="8"/>
  <c r="C8" i="11" s="1"/>
  <c r="AC11" i="8"/>
  <c r="M8" i="11" s="1"/>
  <c r="AC10" i="8"/>
  <c r="M7" i="11" s="1"/>
  <c r="AU10" i="8"/>
  <c r="N8" i="8"/>
  <c r="Y10" i="8"/>
  <c r="C7" i="11" s="1"/>
  <c r="O15" i="11"/>
  <c r="AE8" i="8"/>
  <c r="AC8" i="8"/>
  <c r="B14" i="11"/>
  <c r="BJ20" i="8"/>
  <c r="A36" i="8"/>
  <c r="A35" i="8"/>
  <c r="BF22" i="8"/>
  <c r="BH21" i="8"/>
  <c r="BF21" i="8" s="1"/>
  <c r="BI20" i="8"/>
  <c r="BC20" i="8" s="1"/>
  <c r="BH20" i="8"/>
  <c r="BH19" i="8"/>
  <c r="BF19" i="8" s="1"/>
  <c r="BD22" i="8"/>
  <c r="BE19" i="8"/>
  <c r="C36" i="8" s="1"/>
  <c r="B15" i="11"/>
  <c r="A16" i="11"/>
  <c r="A17" i="11"/>
  <c r="A18" i="11"/>
  <c r="A19" i="11"/>
  <c r="A20" i="11"/>
  <c r="A15" i="11"/>
  <c r="M15" i="11"/>
  <c r="A14" i="11"/>
  <c r="N15" i="11"/>
  <c r="C18" i="8"/>
  <c r="D18" i="8" s="1"/>
  <c r="E18" i="8" s="1"/>
  <c r="F18" i="8" s="1"/>
  <c r="G18" i="8" s="1"/>
  <c r="H18" i="8" s="1"/>
  <c r="I18" i="8" s="1"/>
  <c r="J18" i="8" s="1"/>
  <c r="K18" i="8" s="1"/>
  <c r="L18" i="8" s="1"/>
  <c r="M18" i="8" s="1"/>
  <c r="N18" i="8" s="1"/>
  <c r="O18" i="8" s="1"/>
  <c r="P18" i="8" s="1"/>
  <c r="Q18" i="8" s="1"/>
  <c r="R18" i="8" s="1"/>
  <c r="S18" i="8" s="1"/>
  <c r="T18" i="8" s="1"/>
  <c r="U18" i="8" s="1"/>
  <c r="V18" i="8" s="1"/>
  <c r="W18" i="8" s="1"/>
  <c r="X18" i="8" s="1"/>
  <c r="Y18" i="8" s="1"/>
  <c r="Z18" i="8" s="1"/>
  <c r="AA18" i="8" s="1"/>
  <c r="AB18" i="8" s="1"/>
  <c r="AC18" i="8" s="1"/>
  <c r="AD18" i="8" s="1"/>
  <c r="AE18" i="8" s="1"/>
  <c r="AF18" i="8" s="1"/>
  <c r="AG18" i="8" s="1"/>
  <c r="AH18" i="8" s="1"/>
  <c r="AI18" i="8" s="1"/>
  <c r="AJ18" i="8" s="1"/>
  <c r="AK18" i="8" s="1"/>
  <c r="AL18" i="8" s="1"/>
  <c r="AM18" i="8" s="1"/>
  <c r="AN18" i="8" s="1"/>
  <c r="AO18" i="8" s="1"/>
  <c r="AP18" i="8" s="1"/>
  <c r="AQ18" i="8" s="1"/>
  <c r="AR18" i="8" s="1"/>
  <c r="AS18" i="8" s="1"/>
  <c r="AT18" i="8" s="1"/>
  <c r="AU18" i="8" s="1"/>
  <c r="AV18" i="8" s="1"/>
  <c r="AW18" i="8" s="1"/>
  <c r="AX18" i="8" s="1"/>
  <c r="AY18" i="8" s="1"/>
  <c r="AZ18" i="8" s="1"/>
  <c r="BA18" i="8" s="1"/>
  <c r="BC19" i="8"/>
  <c r="BE22" i="8"/>
  <c r="P36" i="8" s="1"/>
  <c r="BC22" i="8"/>
  <c r="AX34" i="8" s="1"/>
  <c r="BC24" i="8"/>
  <c r="BF20" i="8"/>
  <c r="V18" i="10"/>
  <c r="V19" i="10"/>
  <c r="V14" i="10"/>
  <c r="BC23" i="8"/>
  <c r="BE20" i="8"/>
  <c r="V16" i="22"/>
  <c r="P150" i="11"/>
  <c r="P158" i="11"/>
  <c r="P172" i="11"/>
  <c r="P180" i="11"/>
  <c r="P59" i="11"/>
  <c r="P67" i="11"/>
  <c r="P81" i="11"/>
  <c r="P1" i="22"/>
  <c r="D20" i="11"/>
  <c r="D65" i="11"/>
  <c r="D63" i="11"/>
  <c r="D92" i="11"/>
  <c r="D113" i="11"/>
  <c r="C133" i="11"/>
  <c r="C129" i="11"/>
  <c r="C157" i="11"/>
  <c r="C155" i="11"/>
  <c r="D142" i="11"/>
  <c r="C31" i="11"/>
  <c r="C30" i="11"/>
  <c r="C34" i="11"/>
  <c r="C17" i="11"/>
  <c r="D184" i="11"/>
  <c r="D59" i="11"/>
  <c r="D34" i="11"/>
  <c r="D19" i="11"/>
  <c r="V24" i="10"/>
  <c r="D17" i="11"/>
  <c r="D134" i="11"/>
  <c r="D173" i="11"/>
  <c r="D197" i="11"/>
  <c r="D199" i="11"/>
  <c r="D157" i="11"/>
  <c r="D18" i="11"/>
  <c r="C35" i="11"/>
  <c r="C36" i="11"/>
  <c r="D36" i="11"/>
  <c r="C25" i="11" l="1"/>
  <c r="C76" i="11"/>
  <c r="C104" i="11"/>
  <c r="C148" i="11"/>
  <c r="C29" i="11"/>
  <c r="C143" i="11"/>
  <c r="C137" i="11"/>
  <c r="C41" i="11"/>
  <c r="C65" i="11"/>
  <c r="C93" i="11"/>
  <c r="C124" i="11"/>
  <c r="C140" i="11"/>
  <c r="C178" i="11"/>
  <c r="C201" i="11"/>
  <c r="C153" i="11"/>
  <c r="C147" i="11"/>
  <c r="G19" i="10"/>
  <c r="D24" i="11" s="1"/>
  <c r="S12" i="10"/>
  <c r="C60" i="11"/>
  <c r="C80" i="11"/>
  <c r="C89" i="11"/>
  <c r="C96" i="11"/>
  <c r="C120" i="11"/>
  <c r="C158" i="11"/>
  <c r="C177" i="11"/>
  <c r="V22" i="10"/>
  <c r="P79" i="11"/>
  <c r="P57" i="11"/>
  <c r="P168" i="11"/>
  <c r="P148" i="11"/>
  <c r="P1" i="10"/>
  <c r="P143" i="11"/>
  <c r="P135" i="11"/>
  <c r="P125" i="11"/>
  <c r="P117" i="11"/>
  <c r="P109" i="11"/>
  <c r="P101" i="11"/>
  <c r="P93" i="11"/>
  <c r="P85" i="11"/>
  <c r="P208" i="11"/>
  <c r="P200" i="11"/>
  <c r="P192" i="11"/>
  <c r="P71" i="11"/>
  <c r="V211" i="10"/>
  <c r="P160" i="11"/>
  <c r="V19" i="22"/>
  <c r="P34" i="11"/>
  <c r="P137" i="11"/>
  <c r="P129" i="11"/>
  <c r="P119" i="11"/>
  <c r="P111" i="11"/>
  <c r="P103" i="11"/>
  <c r="P95" i="11"/>
  <c r="P87" i="11"/>
  <c r="P210" i="11"/>
  <c r="P202" i="11"/>
  <c r="C33" i="11"/>
  <c r="G25" i="10"/>
  <c r="D33" i="11" s="1"/>
  <c r="G170" i="10"/>
  <c r="D180" i="11" s="1"/>
  <c r="C180" i="11"/>
  <c r="G166" i="10"/>
  <c r="D176" i="11" s="1"/>
  <c r="C176" i="11"/>
  <c r="G136" i="10"/>
  <c r="D146" i="11" s="1"/>
  <c r="C146" i="11"/>
  <c r="G116" i="10"/>
  <c r="D126" i="11" s="1"/>
  <c r="C126" i="11"/>
  <c r="G108" i="10"/>
  <c r="D118" i="11" s="1"/>
  <c r="C118" i="11"/>
  <c r="G92" i="10"/>
  <c r="D102" i="11" s="1"/>
  <c r="C102" i="11"/>
  <c r="G72" i="10"/>
  <c r="D82" i="11" s="1"/>
  <c r="C82" i="11"/>
  <c r="G64" i="10"/>
  <c r="D74" i="11" s="1"/>
  <c r="C74" i="11"/>
  <c r="G48" i="10"/>
  <c r="D58" i="11" s="1"/>
  <c r="C58" i="11"/>
  <c r="BC21" i="8"/>
  <c r="G36" i="8"/>
  <c r="C48" i="11"/>
  <c r="C88" i="11"/>
  <c r="C108" i="11"/>
  <c r="P25" i="11"/>
  <c r="V209" i="10"/>
  <c r="V25" i="10"/>
  <c r="P26" i="11"/>
  <c r="V15" i="22"/>
  <c r="P146" i="11"/>
  <c r="P154" i="11"/>
  <c r="P162" i="11"/>
  <c r="P170" i="11"/>
  <c r="P178" i="11"/>
  <c r="P53" i="11"/>
  <c r="P61" i="11"/>
  <c r="P69" i="11"/>
  <c r="P77" i="11"/>
  <c r="V20" i="10"/>
  <c r="P28" i="11"/>
  <c r="P183" i="11"/>
  <c r="P185" i="11"/>
  <c r="P187" i="11"/>
  <c r="P189" i="11"/>
  <c r="P191" i="11"/>
  <c r="P193" i="11"/>
  <c r="G193" i="10"/>
  <c r="D203" i="11" s="1"/>
  <c r="C203" i="11"/>
  <c r="G185" i="10"/>
  <c r="D195" i="11" s="1"/>
  <c r="C195" i="11"/>
  <c r="G169" i="10"/>
  <c r="D179" i="11" s="1"/>
  <c r="C179" i="11"/>
  <c r="G165" i="10"/>
  <c r="D175" i="11" s="1"/>
  <c r="C175" i="11"/>
  <c r="G149" i="10"/>
  <c r="D159" i="11" s="1"/>
  <c r="C159" i="11"/>
  <c r="G141" i="10"/>
  <c r="D151" i="11" s="1"/>
  <c r="C151" i="11"/>
  <c r="G121" i="10"/>
  <c r="D131" i="11" s="1"/>
  <c r="C131" i="11"/>
  <c r="G105" i="10"/>
  <c r="D115" i="11" s="1"/>
  <c r="C115" i="11"/>
  <c r="G101" i="10"/>
  <c r="D111" i="11" s="1"/>
  <c r="C111" i="11"/>
  <c r="G97" i="10"/>
  <c r="D107" i="11" s="1"/>
  <c r="C107" i="11"/>
  <c r="G81" i="10"/>
  <c r="D91" i="11" s="1"/>
  <c r="C91" i="11"/>
  <c r="G77" i="10"/>
  <c r="D87" i="11" s="1"/>
  <c r="C87" i="11"/>
  <c r="G61" i="10"/>
  <c r="D71" i="11" s="1"/>
  <c r="C71" i="11"/>
  <c r="G57" i="10"/>
  <c r="D67" i="11" s="1"/>
  <c r="C67" i="11"/>
  <c r="G37" i="10"/>
  <c r="D47" i="11" s="1"/>
  <c r="C47" i="11"/>
  <c r="G33" i="10"/>
  <c r="D43" i="11" s="1"/>
  <c r="C43" i="11"/>
  <c r="G205" i="10"/>
  <c r="D215" i="11" s="1"/>
  <c r="P36" i="11"/>
  <c r="G15" i="10"/>
  <c r="BD21" i="8"/>
  <c r="P75" i="11"/>
  <c r="P65" i="11"/>
  <c r="P55" i="11"/>
  <c r="P176" i="11"/>
  <c r="P166" i="11"/>
  <c r="P156" i="11"/>
  <c r="V16" i="10"/>
  <c r="P215" i="11"/>
  <c r="P20" i="11"/>
  <c r="V208" i="10"/>
  <c r="P17" i="11"/>
  <c r="BD23" i="8"/>
  <c r="BF23" i="8"/>
  <c r="P188" i="11"/>
  <c r="Q12" i="10"/>
  <c r="C54" i="11"/>
  <c r="C63" i="11"/>
  <c r="P30" i="11"/>
  <c r="C28" i="11"/>
  <c r="C135" i="11"/>
  <c r="P83" i="11"/>
  <c r="P73" i="11"/>
  <c r="P63" i="11"/>
  <c r="P51" i="11"/>
  <c r="P174" i="11"/>
  <c r="P164" i="11"/>
  <c r="P152" i="11"/>
  <c r="V23" i="22"/>
  <c r="P216" i="11"/>
  <c r="P21" i="11"/>
  <c r="BD19" i="8"/>
  <c r="BD24" i="8"/>
  <c r="BE21" i="8"/>
  <c r="BF24" i="8"/>
  <c r="M36" i="8" s="1"/>
  <c r="M37" i="8" s="1"/>
  <c r="P144" i="11"/>
  <c r="P142" i="11"/>
  <c r="P140" i="11"/>
  <c r="P138" i="11"/>
  <c r="P136" i="11"/>
  <c r="P134" i="11"/>
  <c r="P132" i="11"/>
  <c r="P130" i="11"/>
  <c r="P126" i="11"/>
  <c r="P124" i="11"/>
  <c r="P122" i="11"/>
  <c r="P120" i="11"/>
  <c r="P118" i="11"/>
  <c r="P116" i="11"/>
  <c r="P114" i="11"/>
  <c r="P112" i="11"/>
  <c r="P110" i="11"/>
  <c r="P108" i="11"/>
  <c r="P106" i="11"/>
  <c r="P104" i="11"/>
  <c r="P102" i="11"/>
  <c r="P100" i="11"/>
  <c r="P98" i="11"/>
  <c r="P96" i="11"/>
  <c r="P94" i="11"/>
  <c r="P92" i="11"/>
  <c r="P90" i="11"/>
  <c r="P88" i="11"/>
  <c r="P86" i="11"/>
  <c r="P84" i="11"/>
  <c r="P213" i="11"/>
  <c r="P211" i="11"/>
  <c r="P209" i="11"/>
  <c r="P207" i="11"/>
  <c r="P205" i="11"/>
  <c r="P203" i="11"/>
  <c r="P201" i="11"/>
  <c r="P199" i="11"/>
  <c r="P197" i="11"/>
  <c r="P195" i="11"/>
  <c r="P190" i="11"/>
  <c r="P182" i="11"/>
  <c r="M12" i="10"/>
  <c r="C44" i="11"/>
  <c r="C92" i="11"/>
  <c r="C112" i="11"/>
  <c r="C122" i="11"/>
  <c r="C142" i="11"/>
  <c r="N12" i="10"/>
  <c r="N206" i="10" s="1"/>
  <c r="F13" i="10"/>
  <c r="O14" i="11" s="1"/>
  <c r="BD20" i="8"/>
  <c r="C46" i="11"/>
  <c r="C42" i="11"/>
  <c r="C56" i="11"/>
  <c r="C90" i="11"/>
  <c r="C86" i="11"/>
  <c r="C100" i="11"/>
  <c r="C114" i="11"/>
  <c r="C110" i="11"/>
  <c r="C144" i="11"/>
  <c r="C168" i="11"/>
  <c r="J36" i="8"/>
  <c r="J35" i="8"/>
  <c r="AI35" i="8"/>
  <c r="M35" i="8"/>
  <c r="BG22" i="8"/>
  <c r="H31" i="10"/>
  <c r="L31" i="10" s="1"/>
  <c r="H13" i="22"/>
  <c r="L13" i="22" s="1"/>
  <c r="V29" i="10"/>
  <c r="V24" i="22"/>
  <c r="V22" i="22"/>
  <c r="V20" i="22"/>
  <c r="V13" i="22"/>
  <c r="C27" i="11"/>
  <c r="G17" i="10"/>
  <c r="D22" i="11" s="1"/>
  <c r="BG21" i="8"/>
  <c r="P35" i="8"/>
  <c r="P37" i="8" s="1"/>
  <c r="G197" i="10"/>
  <c r="D207" i="11" s="1"/>
  <c r="C207" i="11"/>
  <c r="H193" i="10"/>
  <c r="H190" i="10"/>
  <c r="H189" i="10"/>
  <c r="L189" i="10" s="1"/>
  <c r="H185" i="10"/>
  <c r="L185" i="10" s="1"/>
  <c r="G181" i="10"/>
  <c r="D191" i="11" s="1"/>
  <c r="C191" i="11"/>
  <c r="H168" i="10"/>
  <c r="L168" i="10" s="1"/>
  <c r="H167" i="10"/>
  <c r="L167" i="10" s="1"/>
  <c r="H164" i="10"/>
  <c r="L164" i="10" s="1"/>
  <c r="H163" i="10"/>
  <c r="H148" i="10"/>
  <c r="L148" i="10" s="1"/>
  <c r="H147" i="10"/>
  <c r="L147" i="10" s="1"/>
  <c r="H144" i="10"/>
  <c r="L144" i="10" s="1"/>
  <c r="H143" i="10"/>
  <c r="L143" i="10" s="1"/>
  <c r="H140" i="10"/>
  <c r="H127" i="10"/>
  <c r="H124" i="10"/>
  <c r="L124" i="10" s="1"/>
  <c r="H123" i="10"/>
  <c r="L123" i="10" s="1"/>
  <c r="H120" i="10"/>
  <c r="H119" i="10"/>
  <c r="L119" i="10" s="1"/>
  <c r="H104" i="10"/>
  <c r="L104" i="10" s="1"/>
  <c r="H103" i="10"/>
  <c r="L103" i="10" s="1"/>
  <c r="H100" i="10"/>
  <c r="L100" i="10" s="1"/>
  <c r="H99" i="10"/>
  <c r="L99" i="10" s="1"/>
  <c r="H96" i="10"/>
  <c r="H83" i="10"/>
  <c r="L83" i="10" s="1"/>
  <c r="H80" i="10"/>
  <c r="L80" i="10" s="1"/>
  <c r="H79" i="10"/>
  <c r="L79" i="10" s="1"/>
  <c r="H76" i="10"/>
  <c r="L76" i="10" s="1"/>
  <c r="H75" i="10"/>
  <c r="L75" i="10" s="1"/>
  <c r="H60" i="10"/>
  <c r="H59" i="10"/>
  <c r="L59" i="10" s="1"/>
  <c r="H56" i="10"/>
  <c r="L56" i="10" s="1"/>
  <c r="H55" i="10"/>
  <c r="L55" i="10" s="1"/>
  <c r="H52" i="10"/>
  <c r="H39" i="10"/>
  <c r="L39" i="10" s="1"/>
  <c r="H36" i="10"/>
  <c r="L36" i="10" s="1"/>
  <c r="H35" i="10"/>
  <c r="L35" i="10" s="1"/>
  <c r="H32" i="10"/>
  <c r="H42" i="10"/>
  <c r="L42" i="10" s="1"/>
  <c r="H43" i="10"/>
  <c r="H46" i="10"/>
  <c r="H47" i="10"/>
  <c r="L47" i="10" s="1"/>
  <c r="H50" i="10"/>
  <c r="L50" i="10" s="1"/>
  <c r="H63" i="10"/>
  <c r="H66" i="10"/>
  <c r="L66" i="10" s="1"/>
  <c r="H67" i="10"/>
  <c r="H70" i="10"/>
  <c r="L70" i="10" s="1"/>
  <c r="H71" i="10"/>
  <c r="H86" i="10"/>
  <c r="L86" i="10" s="1"/>
  <c r="H87" i="10"/>
  <c r="H90" i="10"/>
  <c r="L90" i="10" s="1"/>
  <c r="H91" i="10"/>
  <c r="H94" i="10"/>
  <c r="L94" i="10" s="1"/>
  <c r="H107" i="10"/>
  <c r="H110" i="10"/>
  <c r="L110" i="10" s="1"/>
  <c r="H111" i="10"/>
  <c r="H114" i="10"/>
  <c r="L114" i="10" s="1"/>
  <c r="H115" i="10"/>
  <c r="H130" i="10"/>
  <c r="L130" i="10" s="1"/>
  <c r="H131" i="10"/>
  <c r="H134" i="10"/>
  <c r="L134" i="10" s="1"/>
  <c r="H135" i="10"/>
  <c r="L135" i="10" s="1"/>
  <c r="H138" i="10"/>
  <c r="L138" i="10" s="1"/>
  <c r="H151" i="10"/>
  <c r="H154" i="10"/>
  <c r="L154" i="10" s="1"/>
  <c r="H155" i="10"/>
  <c r="H158" i="10"/>
  <c r="L158" i="10" s="1"/>
  <c r="H159" i="10"/>
  <c r="H174" i="10"/>
  <c r="L174" i="10" s="1"/>
  <c r="H175" i="10"/>
  <c r="H178" i="10"/>
  <c r="L178" i="10" s="1"/>
  <c r="H179" i="10"/>
  <c r="H182" i="10"/>
  <c r="L182" i="10" s="1"/>
  <c r="H195" i="10"/>
  <c r="H198" i="10"/>
  <c r="L198" i="10" s="1"/>
  <c r="H199" i="10"/>
  <c r="H202" i="10"/>
  <c r="L202" i="10" s="1"/>
  <c r="H203" i="10"/>
  <c r="J12" i="10"/>
  <c r="G160" i="10"/>
  <c r="D170" i="11" s="1"/>
  <c r="C170" i="11"/>
  <c r="G156" i="10"/>
  <c r="D166" i="11" s="1"/>
  <c r="C166" i="11"/>
  <c r="G152" i="10"/>
  <c r="D162" i="11" s="1"/>
  <c r="C162" i="11"/>
  <c r="L163" i="10"/>
  <c r="L127" i="10"/>
  <c r="L46" i="10"/>
  <c r="P35" i="11"/>
  <c r="P27" i="11"/>
  <c r="P29" i="11"/>
  <c r="P31" i="11"/>
  <c r="V23" i="10"/>
  <c r="V21" i="10"/>
  <c r="V205" i="10"/>
  <c r="P82" i="11"/>
  <c r="P80" i="11"/>
  <c r="P78" i="11"/>
  <c r="P76" i="11"/>
  <c r="P74" i="11"/>
  <c r="P72" i="11"/>
  <c r="P70" i="11"/>
  <c r="P68" i="11"/>
  <c r="P66" i="11"/>
  <c r="P64" i="11"/>
  <c r="P62" i="11"/>
  <c r="P60" i="11"/>
  <c r="P58" i="11"/>
  <c r="P56" i="11"/>
  <c r="P54" i="11"/>
  <c r="P52" i="11"/>
  <c r="P50" i="11"/>
  <c r="P181" i="11"/>
  <c r="P179" i="11"/>
  <c r="P177" i="11"/>
  <c r="P175" i="11"/>
  <c r="P173" i="11"/>
  <c r="P171" i="11"/>
  <c r="P169" i="11"/>
  <c r="P167" i="11"/>
  <c r="P165" i="11"/>
  <c r="P163" i="11"/>
  <c r="P161" i="11"/>
  <c r="P159" i="11"/>
  <c r="P157" i="11"/>
  <c r="P155" i="11"/>
  <c r="P153" i="11"/>
  <c r="P151" i="11"/>
  <c r="P149" i="11"/>
  <c r="P147" i="11"/>
  <c r="P145" i="11"/>
  <c r="V12" i="22"/>
  <c r="V21" i="22"/>
  <c r="V17" i="22"/>
  <c r="V18" i="22"/>
  <c r="V14" i="22"/>
  <c r="P16" i="11"/>
  <c r="P22" i="11"/>
  <c r="P33" i="11"/>
  <c r="V17" i="10"/>
  <c r="V206" i="10"/>
  <c r="V210" i="10"/>
  <c r="V13" i="10"/>
  <c r="V27" i="10"/>
  <c r="V207" i="10"/>
  <c r="P15" i="11"/>
  <c r="P19" i="11"/>
  <c r="P23" i="11"/>
  <c r="P32" i="11"/>
  <c r="V15" i="10"/>
  <c r="C4" i="11"/>
  <c r="P24" i="11"/>
  <c r="V26" i="10"/>
  <c r="AS1" i="8"/>
  <c r="P14" i="11"/>
  <c r="P18" i="11"/>
  <c r="V28" i="10"/>
  <c r="P49" i="11"/>
  <c r="P48" i="11"/>
  <c r="P47" i="11"/>
  <c r="P46" i="11"/>
  <c r="P45" i="11"/>
  <c r="P44" i="11"/>
  <c r="P43" i="11"/>
  <c r="P42" i="11"/>
  <c r="P41" i="11"/>
  <c r="P40" i="11"/>
  <c r="P39" i="11"/>
  <c r="P38" i="11"/>
  <c r="P37" i="11"/>
  <c r="V203" i="10"/>
  <c r="V201" i="10"/>
  <c r="V199" i="10"/>
  <c r="V197" i="10"/>
  <c r="V195" i="10"/>
  <c r="V192" i="10"/>
  <c r="V190" i="10"/>
  <c r="V188" i="10"/>
  <c r="V186" i="10"/>
  <c r="V184" i="10"/>
  <c r="V181" i="10"/>
  <c r="V179" i="10"/>
  <c r="V177" i="10"/>
  <c r="V175" i="10"/>
  <c r="V173" i="10"/>
  <c r="V170" i="10"/>
  <c r="V168" i="10"/>
  <c r="V166" i="10"/>
  <c r="V164" i="10"/>
  <c r="V162" i="10"/>
  <c r="V159" i="10"/>
  <c r="V157" i="10"/>
  <c r="V155" i="10"/>
  <c r="V153" i="10"/>
  <c r="V151" i="10"/>
  <c r="V148" i="10"/>
  <c r="V146" i="10"/>
  <c r="V144" i="10"/>
  <c r="V142" i="10"/>
  <c r="V140" i="10"/>
  <c r="V137" i="10"/>
  <c r="V135" i="10"/>
  <c r="V133" i="10"/>
  <c r="V131" i="10"/>
  <c r="V129" i="10"/>
  <c r="V126" i="10"/>
  <c r="V124" i="10"/>
  <c r="V122" i="10"/>
  <c r="V120" i="10"/>
  <c r="V118" i="10"/>
  <c r="V115" i="10"/>
  <c r="V113" i="10"/>
  <c r="V111" i="10"/>
  <c r="V109" i="10"/>
  <c r="V107" i="10"/>
  <c r="V104" i="10"/>
  <c r="V102" i="10"/>
  <c r="V100" i="10"/>
  <c r="V98" i="10"/>
  <c r="V96" i="10"/>
  <c r="V93" i="10"/>
  <c r="V91" i="10"/>
  <c r="V89" i="10"/>
  <c r="V87" i="10"/>
  <c r="V85" i="10"/>
  <c r="V82" i="10"/>
  <c r="V80" i="10"/>
  <c r="V78" i="10"/>
  <c r="V76" i="10"/>
  <c r="V74" i="10"/>
  <c r="V71" i="10"/>
  <c r="V69" i="10"/>
  <c r="V67" i="10"/>
  <c r="V65" i="10"/>
  <c r="V63" i="10"/>
  <c r="V60" i="10"/>
  <c r="V58" i="10"/>
  <c r="V56" i="10"/>
  <c r="V54" i="10"/>
  <c r="V52" i="10"/>
  <c r="V49" i="10"/>
  <c r="V47" i="10"/>
  <c r="V45" i="10"/>
  <c r="V43" i="10"/>
  <c r="V41" i="10"/>
  <c r="V38" i="10"/>
  <c r="V36" i="10"/>
  <c r="V34" i="10"/>
  <c r="V32" i="10"/>
  <c r="V30" i="10"/>
  <c r="V204" i="10"/>
  <c r="V202" i="10"/>
  <c r="V200" i="10"/>
  <c r="V198" i="10"/>
  <c r="V196" i="10"/>
  <c r="V194" i="10"/>
  <c r="V193" i="10"/>
  <c r="V191" i="10"/>
  <c r="V189" i="10"/>
  <c r="V187" i="10"/>
  <c r="V185" i="10"/>
  <c r="V183" i="10"/>
  <c r="V182" i="10"/>
  <c r="V180" i="10"/>
  <c r="V178" i="10"/>
  <c r="V176" i="10"/>
  <c r="V174" i="10"/>
  <c r="V172" i="10"/>
  <c r="V171" i="10"/>
  <c r="V169" i="10"/>
  <c r="V167" i="10"/>
  <c r="V165" i="10"/>
  <c r="V163" i="10"/>
  <c r="V161" i="10"/>
  <c r="V160" i="10"/>
  <c r="V158" i="10"/>
  <c r="V156" i="10"/>
  <c r="V154" i="10"/>
  <c r="V152" i="10"/>
  <c r="V150" i="10"/>
  <c r="V149" i="10"/>
  <c r="V147" i="10"/>
  <c r="V145" i="10"/>
  <c r="V143" i="10"/>
  <c r="V141" i="10"/>
  <c r="V139" i="10"/>
  <c r="V138" i="10"/>
  <c r="V136" i="10"/>
  <c r="V134" i="10"/>
  <c r="V132" i="10"/>
  <c r="V130" i="10"/>
  <c r="V128" i="10"/>
  <c r="V127" i="10"/>
  <c r="V125" i="10"/>
  <c r="V123" i="10"/>
  <c r="V121" i="10"/>
  <c r="V119" i="10"/>
  <c r="V117" i="10"/>
  <c r="V116" i="10"/>
  <c r="V114" i="10"/>
  <c r="V112" i="10"/>
  <c r="V110" i="10"/>
  <c r="V108" i="10"/>
  <c r="V106" i="10"/>
  <c r="V105" i="10"/>
  <c r="V103" i="10"/>
  <c r="V101" i="10"/>
  <c r="V99" i="10"/>
  <c r="V97" i="10"/>
  <c r="V95" i="10"/>
  <c r="V94" i="10"/>
  <c r="V92" i="10"/>
  <c r="V90" i="10"/>
  <c r="V88" i="10"/>
  <c r="V86" i="10"/>
  <c r="V84" i="10"/>
  <c r="V83" i="10"/>
  <c r="V81" i="10"/>
  <c r="V79" i="10"/>
  <c r="V77" i="10"/>
  <c r="V75" i="10"/>
  <c r="V73" i="10"/>
  <c r="V72" i="10"/>
  <c r="V70" i="10"/>
  <c r="V68" i="10"/>
  <c r="V66" i="10"/>
  <c r="V64" i="10"/>
  <c r="V62" i="10"/>
  <c r="V61" i="10"/>
  <c r="V59" i="10"/>
  <c r="V57" i="10"/>
  <c r="V55" i="10"/>
  <c r="V53" i="10"/>
  <c r="V51" i="10"/>
  <c r="V50" i="10"/>
  <c r="V48" i="10"/>
  <c r="V46" i="10"/>
  <c r="V44" i="10"/>
  <c r="V42" i="10"/>
  <c r="V40" i="10"/>
  <c r="V39" i="10"/>
  <c r="V37" i="10"/>
  <c r="V35" i="10"/>
  <c r="V33" i="10"/>
  <c r="V31" i="10"/>
  <c r="F16" i="10"/>
  <c r="C21" i="11" s="1"/>
  <c r="O21" i="11" s="1"/>
  <c r="C26" i="11"/>
  <c r="G203" i="10"/>
  <c r="D213" i="11" s="1"/>
  <c r="C213" i="11"/>
  <c r="G199" i="10"/>
  <c r="D209" i="11" s="1"/>
  <c r="C209" i="11"/>
  <c r="G195" i="10"/>
  <c r="D205" i="11" s="1"/>
  <c r="G192" i="10"/>
  <c r="D202" i="11" s="1"/>
  <c r="C202" i="11"/>
  <c r="G190" i="10"/>
  <c r="D200" i="11" s="1"/>
  <c r="C200" i="11"/>
  <c r="G188" i="10"/>
  <c r="D198" i="11" s="1"/>
  <c r="C198" i="11"/>
  <c r="G186" i="10"/>
  <c r="D196" i="11" s="1"/>
  <c r="C196" i="11"/>
  <c r="G184" i="10"/>
  <c r="D194" i="11" s="1"/>
  <c r="C194" i="11"/>
  <c r="G179" i="10"/>
  <c r="D189" i="11" s="1"/>
  <c r="C189" i="11"/>
  <c r="G175" i="10"/>
  <c r="D185" i="11" s="1"/>
  <c r="C185" i="11"/>
  <c r="G173" i="10"/>
  <c r="D183" i="11" s="1"/>
  <c r="G162" i="10"/>
  <c r="D172" i="11" s="1"/>
  <c r="C172" i="11"/>
  <c r="G159" i="10"/>
  <c r="D169" i="11" s="1"/>
  <c r="C169" i="11"/>
  <c r="G157" i="10"/>
  <c r="D167" i="11" s="1"/>
  <c r="C167" i="11"/>
  <c r="G155" i="10"/>
  <c r="D165" i="11" s="1"/>
  <c r="C165" i="11"/>
  <c r="G153" i="10"/>
  <c r="D163" i="11" s="1"/>
  <c r="C163" i="11"/>
  <c r="G151" i="10"/>
  <c r="D161" i="11" s="1"/>
  <c r="G146" i="10"/>
  <c r="D156" i="11" s="1"/>
  <c r="C156" i="11"/>
  <c r="G142" i="10"/>
  <c r="D152" i="11" s="1"/>
  <c r="C152" i="11"/>
  <c r="G140" i="10"/>
  <c r="D150" i="11" s="1"/>
  <c r="C150" i="11"/>
  <c r="G131" i="10"/>
  <c r="D141" i="11" s="1"/>
  <c r="C141" i="11"/>
  <c r="G129" i="10"/>
  <c r="D139" i="11" s="1"/>
  <c r="G126" i="10"/>
  <c r="D136" i="11" s="1"/>
  <c r="C136" i="11"/>
  <c r="G122" i="10"/>
  <c r="D132" i="11" s="1"/>
  <c r="C132" i="11"/>
  <c r="G118" i="10"/>
  <c r="D128" i="11" s="1"/>
  <c r="C128" i="11"/>
  <c r="G115" i="10"/>
  <c r="D125" i="11" s="1"/>
  <c r="C125" i="11"/>
  <c r="G113" i="10"/>
  <c r="D123" i="11" s="1"/>
  <c r="C123" i="11"/>
  <c r="G111" i="10"/>
  <c r="D121" i="11" s="1"/>
  <c r="C121" i="11"/>
  <c r="G109" i="10"/>
  <c r="D119" i="11" s="1"/>
  <c r="C119" i="11"/>
  <c r="G107" i="10"/>
  <c r="D117" i="11" s="1"/>
  <c r="G96" i="10"/>
  <c r="D106" i="11" s="1"/>
  <c r="G93" i="10"/>
  <c r="D103" i="11" s="1"/>
  <c r="C103" i="11"/>
  <c r="G91" i="10"/>
  <c r="D101" i="11" s="1"/>
  <c r="C101" i="11"/>
  <c r="G89" i="10"/>
  <c r="D99" i="11" s="1"/>
  <c r="C99" i="11"/>
  <c r="G87" i="10"/>
  <c r="D97" i="11" s="1"/>
  <c r="C97" i="11"/>
  <c r="G85" i="10"/>
  <c r="D95" i="11" s="1"/>
  <c r="C95" i="11"/>
  <c r="G74" i="10"/>
  <c r="D84" i="11" s="1"/>
  <c r="G71" i="10"/>
  <c r="D81" i="11" s="1"/>
  <c r="C81" i="11"/>
  <c r="G69" i="10"/>
  <c r="D79" i="11" s="1"/>
  <c r="C79" i="11"/>
  <c r="G67" i="10"/>
  <c r="D77" i="11" s="1"/>
  <c r="C77" i="11"/>
  <c r="G65" i="10"/>
  <c r="D75" i="11" s="1"/>
  <c r="C75" i="11"/>
  <c r="C145" i="11"/>
  <c r="C117" i="11"/>
  <c r="C161" i="11"/>
  <c r="C205" i="11"/>
  <c r="C106" i="11"/>
  <c r="C134" i="11"/>
  <c r="C154" i="11"/>
  <c r="C187" i="11"/>
  <c r="C211" i="11"/>
  <c r="L120" i="10"/>
  <c r="L60" i="10"/>
  <c r="L43" i="10"/>
  <c r="L32" i="10"/>
  <c r="F29" i="10"/>
  <c r="F194" i="10" s="1"/>
  <c r="C204" i="11" s="1"/>
  <c r="C51" i="11"/>
  <c r="C73" i="11"/>
  <c r="C59" i="11"/>
  <c r="C57" i="11"/>
  <c r="C55" i="11"/>
  <c r="C53" i="11"/>
  <c r="C70" i="11"/>
  <c r="C68" i="11"/>
  <c r="C66" i="11"/>
  <c r="C64" i="11"/>
  <c r="G63" i="10"/>
  <c r="D73" i="11" s="1"/>
  <c r="G52" i="10"/>
  <c r="D62" i="11" s="1"/>
  <c r="G41" i="10"/>
  <c r="D51" i="11" s="1"/>
  <c r="G30" i="10"/>
  <c r="D40" i="11" s="1"/>
  <c r="K12" i="10"/>
  <c r="I12" i="10"/>
  <c r="T12" i="10"/>
  <c r="T206" i="10" s="1"/>
  <c r="R12" i="10"/>
  <c r="R206" i="10" s="1"/>
  <c r="P12" i="10"/>
  <c r="P206" i="10" s="1"/>
  <c r="C23" i="11"/>
  <c r="C192" i="11"/>
  <c r="C190" i="11"/>
  <c r="C188" i="11"/>
  <c r="C186" i="11"/>
  <c r="C184" i="11"/>
  <c r="C214" i="11"/>
  <c r="C212" i="11"/>
  <c r="C210" i="11"/>
  <c r="C208" i="11"/>
  <c r="C206" i="11"/>
  <c r="S206" i="10"/>
  <c r="S207" i="10" s="1"/>
  <c r="Q206" i="10"/>
  <c r="Q207" i="10" s="1"/>
  <c r="M206" i="10"/>
  <c r="M207" i="10" s="1"/>
  <c r="P128" i="11"/>
  <c r="P127" i="11"/>
  <c r="BG19" i="8"/>
  <c r="H16" i="22"/>
  <c r="L16" i="22" s="1"/>
  <c r="H15" i="10"/>
  <c r="L15" i="10" s="1"/>
  <c r="H25" i="10"/>
  <c r="L25" i="10" s="1"/>
  <c r="G16" i="10"/>
  <c r="G35" i="8"/>
  <c r="O206" i="10"/>
  <c r="O207" i="10" s="1"/>
  <c r="BG20" i="8"/>
  <c r="H21" i="22"/>
  <c r="L21" i="22" s="1"/>
  <c r="V12" i="10"/>
  <c r="F12" i="10" l="1"/>
  <c r="L155" i="10"/>
  <c r="L115" i="10"/>
  <c r="L159" i="10"/>
  <c r="BG23" i="8"/>
  <c r="L193" i="10"/>
  <c r="H17" i="22"/>
  <c r="L17" i="22" s="1"/>
  <c r="H20" i="10"/>
  <c r="L20" i="10" s="1"/>
  <c r="H18" i="10"/>
  <c r="L18" i="10" s="1"/>
  <c r="H24" i="10"/>
  <c r="L24" i="10" s="1"/>
  <c r="H14" i="22"/>
  <c r="L14" i="22" s="1"/>
  <c r="C35" i="8"/>
  <c r="C37" i="8" s="1"/>
  <c r="H22" i="10"/>
  <c r="L22" i="10" s="1"/>
  <c r="H20" i="22"/>
  <c r="L20" i="22" s="1"/>
  <c r="H191" i="10"/>
  <c r="L191" i="10" s="1"/>
  <c r="H187" i="10"/>
  <c r="L187" i="10" s="1"/>
  <c r="H169" i="10"/>
  <c r="L169" i="10" s="1"/>
  <c r="H165" i="10"/>
  <c r="L165" i="10" s="1"/>
  <c r="H149" i="10"/>
  <c r="L149" i="10" s="1"/>
  <c r="H145" i="10"/>
  <c r="L145" i="10" s="1"/>
  <c r="H141" i="10"/>
  <c r="L141" i="10" s="1"/>
  <c r="H125" i="10"/>
  <c r="L125" i="10" s="1"/>
  <c r="H121" i="10"/>
  <c r="L121" i="10" s="1"/>
  <c r="H105" i="10"/>
  <c r="L105" i="10" s="1"/>
  <c r="H101" i="10"/>
  <c r="L101" i="10" s="1"/>
  <c r="H97" i="10"/>
  <c r="L97" i="10" s="1"/>
  <c r="H81" i="10"/>
  <c r="L81" i="10" s="1"/>
  <c r="H77" i="10"/>
  <c r="L77" i="10" s="1"/>
  <c r="H61" i="10"/>
  <c r="L61" i="10" s="1"/>
  <c r="H57" i="10"/>
  <c r="L57" i="10" s="1"/>
  <c r="H53" i="10"/>
  <c r="L53" i="10" s="1"/>
  <c r="H37" i="10"/>
  <c r="L37" i="10" s="1"/>
  <c r="H33" i="10"/>
  <c r="L33" i="10" s="1"/>
  <c r="H41" i="10"/>
  <c r="L41" i="10" s="1"/>
  <c r="H45" i="10"/>
  <c r="L45" i="10" s="1"/>
  <c r="H49" i="10"/>
  <c r="L49" i="10" s="1"/>
  <c r="H65" i="10"/>
  <c r="H69" i="10"/>
  <c r="L69" i="10" s="1"/>
  <c r="H85" i="10"/>
  <c r="H89" i="10"/>
  <c r="L89" i="10" s="1"/>
  <c r="H93" i="10"/>
  <c r="L93" i="10" s="1"/>
  <c r="H109" i="10"/>
  <c r="L109" i="10" s="1"/>
  <c r="H113" i="10"/>
  <c r="H129" i="10"/>
  <c r="L129" i="10" s="1"/>
  <c r="L128" i="10" s="1"/>
  <c r="H133" i="10"/>
  <c r="L133" i="10" s="1"/>
  <c r="H137" i="10"/>
  <c r="L137" i="10" s="1"/>
  <c r="H153" i="10"/>
  <c r="H157" i="10"/>
  <c r="L157" i="10" s="1"/>
  <c r="H173" i="10"/>
  <c r="H177" i="10"/>
  <c r="L177" i="10" s="1"/>
  <c r="H181" i="10"/>
  <c r="L181" i="10" s="1"/>
  <c r="H197" i="10"/>
  <c r="L197" i="10" s="1"/>
  <c r="H201" i="10"/>
  <c r="L201" i="10" s="1"/>
  <c r="H19" i="22"/>
  <c r="L19" i="22" s="1"/>
  <c r="H17" i="10"/>
  <c r="L17" i="10" s="1"/>
  <c r="H18" i="22"/>
  <c r="L18" i="22" s="1"/>
  <c r="H19" i="10"/>
  <c r="L19" i="10" s="1"/>
  <c r="H23" i="10"/>
  <c r="L23" i="10" s="1"/>
  <c r="H26" i="10"/>
  <c r="L26" i="10" s="1"/>
  <c r="H22" i="22"/>
  <c r="L22" i="22" s="1"/>
  <c r="H192" i="10"/>
  <c r="H188" i="10"/>
  <c r="L188" i="10" s="1"/>
  <c r="H184" i="10"/>
  <c r="L184" i="10" s="1"/>
  <c r="H170" i="10"/>
  <c r="L170" i="10" s="1"/>
  <c r="H166" i="10"/>
  <c r="L166" i="10" s="1"/>
  <c r="H162" i="10"/>
  <c r="L162" i="10" s="1"/>
  <c r="H146" i="10"/>
  <c r="H142" i="10"/>
  <c r="L142" i="10" s="1"/>
  <c r="H126" i="10"/>
  <c r="L126" i="10" s="1"/>
  <c r="H122" i="10"/>
  <c r="H118" i="10"/>
  <c r="H102" i="10"/>
  <c r="L102" i="10" s="1"/>
  <c r="H98" i="10"/>
  <c r="L98" i="10" s="1"/>
  <c r="H82" i="10"/>
  <c r="L82" i="10" s="1"/>
  <c r="H78" i="10"/>
  <c r="L78" i="10" s="1"/>
  <c r="H74" i="10"/>
  <c r="L74" i="10" s="1"/>
  <c r="H58" i="10"/>
  <c r="L58" i="10" s="1"/>
  <c r="H54" i="10"/>
  <c r="L54" i="10" s="1"/>
  <c r="H38" i="10"/>
  <c r="L38" i="10" s="1"/>
  <c r="H34" i="10"/>
  <c r="L34" i="10" s="1"/>
  <c r="H30" i="10"/>
  <c r="H44" i="10"/>
  <c r="L44" i="10" s="1"/>
  <c r="H48" i="10"/>
  <c r="L48" i="10" s="1"/>
  <c r="H64" i="10"/>
  <c r="L64" i="10" s="1"/>
  <c r="H68" i="10"/>
  <c r="L68" i="10" s="1"/>
  <c r="H72" i="10"/>
  <c r="L72" i="10" s="1"/>
  <c r="H88" i="10"/>
  <c r="L88" i="10" s="1"/>
  <c r="H92" i="10"/>
  <c r="L92" i="10" s="1"/>
  <c r="H108" i="10"/>
  <c r="L108" i="10" s="1"/>
  <c r="H112" i="10"/>
  <c r="L112" i="10" s="1"/>
  <c r="H116" i="10"/>
  <c r="L116" i="10" s="1"/>
  <c r="H132" i="10"/>
  <c r="L132" i="10" s="1"/>
  <c r="H136" i="10"/>
  <c r="L136" i="10" s="1"/>
  <c r="H152" i="10"/>
  <c r="L152" i="10" s="1"/>
  <c r="H156" i="10"/>
  <c r="H160" i="10"/>
  <c r="L160" i="10" s="1"/>
  <c r="H176" i="10"/>
  <c r="L176" i="10" s="1"/>
  <c r="H180" i="10"/>
  <c r="L180" i="10" s="1"/>
  <c r="H196" i="10"/>
  <c r="L196" i="10" s="1"/>
  <c r="H200" i="10"/>
  <c r="L200" i="10" s="1"/>
  <c r="H204" i="10"/>
  <c r="L204" i="10" s="1"/>
  <c r="H15" i="22"/>
  <c r="L15" i="22" s="1"/>
  <c r="H14" i="10"/>
  <c r="L14" i="10" s="1"/>
  <c r="L13" i="10" s="1"/>
  <c r="H23" i="22"/>
  <c r="L23" i="22" s="1"/>
  <c r="BC17" i="8"/>
  <c r="D16" i="11"/>
  <c r="G13" i="10"/>
  <c r="D14" i="11" s="1"/>
  <c r="H205" i="10"/>
  <c r="T36" i="8"/>
  <c r="W36" i="8" s="1"/>
  <c r="BE17" i="8"/>
  <c r="L111" i="10"/>
  <c r="H171" i="10"/>
  <c r="L171" i="10" s="1"/>
  <c r="H186" i="10"/>
  <c r="L186" i="10" s="1"/>
  <c r="H24" i="22"/>
  <c r="L24" i="22" s="1"/>
  <c r="H21" i="10"/>
  <c r="L21" i="10" s="1"/>
  <c r="T35" i="8"/>
  <c r="T37" i="8" s="1"/>
  <c r="BG24" i="8"/>
  <c r="AF35" i="8"/>
  <c r="AX35" i="8"/>
  <c r="L190" i="10"/>
  <c r="L131" i="10"/>
  <c r="L146" i="10"/>
  <c r="L175" i="10"/>
  <c r="L179" i="10"/>
  <c r="J37" i="8"/>
  <c r="F161" i="10"/>
  <c r="C171" i="11" s="1"/>
  <c r="L87" i="10"/>
  <c r="L91" i="10"/>
  <c r="L113" i="10"/>
  <c r="L153" i="10"/>
  <c r="L195" i="10"/>
  <c r="L156" i="10"/>
  <c r="L65" i="10"/>
  <c r="L118" i="10"/>
  <c r="F117" i="10"/>
  <c r="C127" i="11" s="1"/>
  <c r="F128" i="10"/>
  <c r="C138" i="11" s="1"/>
  <c r="F73" i="10"/>
  <c r="C83" i="11" s="1"/>
  <c r="F183" i="10"/>
  <c r="C193" i="11" s="1"/>
  <c r="F28" i="10"/>
  <c r="C39" i="11"/>
  <c r="G29" i="10"/>
  <c r="G161" i="10" s="1"/>
  <c r="D171" i="11" s="1"/>
  <c r="L30" i="10"/>
  <c r="L29" i="10" s="1"/>
  <c r="L28" i="10" s="1"/>
  <c r="L27" i="10" s="1"/>
  <c r="L52" i="10"/>
  <c r="F40" i="10"/>
  <c r="C50" i="11" s="1"/>
  <c r="F51" i="10"/>
  <c r="C61" i="11" s="1"/>
  <c r="F62" i="10"/>
  <c r="C72" i="11" s="1"/>
  <c r="L67" i="10"/>
  <c r="L71" i="10"/>
  <c r="L122" i="10"/>
  <c r="L192" i="10"/>
  <c r="L199" i="10"/>
  <c r="L203" i="10"/>
  <c r="L63" i="10"/>
  <c r="L85" i="10"/>
  <c r="L96" i="10"/>
  <c r="L107" i="10"/>
  <c r="L140" i="10"/>
  <c r="L151" i="10"/>
  <c r="L173" i="10"/>
  <c r="F84" i="10"/>
  <c r="C94" i="11" s="1"/>
  <c r="F95" i="10"/>
  <c r="C105" i="11" s="1"/>
  <c r="F106" i="10"/>
  <c r="C116" i="11" s="1"/>
  <c r="F139" i="10"/>
  <c r="C149" i="11" s="1"/>
  <c r="F150" i="10"/>
  <c r="C160" i="11" s="1"/>
  <c r="F172" i="10"/>
  <c r="C182" i="11" s="1"/>
  <c r="G172" i="10"/>
  <c r="D182" i="11" s="1"/>
  <c r="G51" i="10"/>
  <c r="D61" i="11" s="1"/>
  <c r="G84" i="10"/>
  <c r="D94" i="11" s="1"/>
  <c r="G139" i="10"/>
  <c r="D149" i="11" s="1"/>
  <c r="D21" i="11"/>
  <c r="G12" i="10"/>
  <c r="O13" i="11"/>
  <c r="G37" i="8"/>
  <c r="L73" i="10" l="1"/>
  <c r="L161" i="10"/>
  <c r="L40" i="10"/>
  <c r="G128" i="10"/>
  <c r="D138" i="11" s="1"/>
  <c r="G40" i="10"/>
  <c r="D50" i="11" s="1"/>
  <c r="D39" i="11"/>
  <c r="G95" i="10"/>
  <c r="D105" i="11" s="1"/>
  <c r="G183" i="10"/>
  <c r="D193" i="11" s="1"/>
  <c r="L172" i="10"/>
  <c r="L95" i="10"/>
  <c r="H13" i="10"/>
  <c r="H29" i="10"/>
  <c r="L16" i="10"/>
  <c r="L12" i="10" s="1"/>
  <c r="H150" i="10"/>
  <c r="H62" i="10"/>
  <c r="G106" i="10"/>
  <c r="D116" i="11" s="1"/>
  <c r="G62" i="10"/>
  <c r="D72" i="11" s="1"/>
  <c r="G194" i="10"/>
  <c r="D204" i="11" s="1"/>
  <c r="H183" i="10"/>
  <c r="H128" i="10"/>
  <c r="H84" i="10"/>
  <c r="H40" i="10"/>
  <c r="H161" i="10"/>
  <c r="H106" i="10"/>
  <c r="BC16" i="8"/>
  <c r="W35" i="8"/>
  <c r="W37" i="8" s="1"/>
  <c r="H16" i="10"/>
  <c r="H12" i="10" s="1"/>
  <c r="G117" i="10"/>
  <c r="D127" i="11" s="1"/>
  <c r="G73" i="10"/>
  <c r="D83" i="11" s="1"/>
  <c r="L139" i="10"/>
  <c r="L51" i="10"/>
  <c r="H194" i="10"/>
  <c r="H139" i="10"/>
  <c r="H95" i="10"/>
  <c r="H51" i="10"/>
  <c r="L150" i="10"/>
  <c r="L106" i="10"/>
  <c r="L84" i="10"/>
  <c r="L62" i="10"/>
  <c r="L194" i="10"/>
  <c r="L183" i="10"/>
  <c r="L117" i="10"/>
  <c r="G150" i="10"/>
  <c r="D160" i="11" s="1"/>
  <c r="G28" i="10"/>
  <c r="F27" i="10"/>
  <c r="C38" i="11"/>
  <c r="D13" i="11"/>
  <c r="H28" i="10" l="1"/>
  <c r="H27" i="10" s="1"/>
  <c r="H73" i="10"/>
  <c r="H172" i="10"/>
  <c r="H117" i="10"/>
  <c r="D38" i="11"/>
  <c r="G27" i="10"/>
  <c r="C37" i="11"/>
  <c r="O37" i="11" s="1"/>
  <c r="C216" i="11"/>
  <c r="D37" i="11" l="1"/>
  <c r="D216" i="11"/>
</calcChain>
</file>

<file path=xl/sharedStrings.xml><?xml version="1.0" encoding="utf-8"?>
<sst xmlns="http://schemas.openxmlformats.org/spreadsheetml/2006/main" count="1035" uniqueCount="825">
  <si>
    <t>Т</t>
  </si>
  <si>
    <t>сум</t>
  </si>
  <si>
    <t>Т теор.навчання</t>
  </si>
  <si>
    <t>буквы укр</t>
  </si>
  <si>
    <t>Курс</t>
  </si>
  <si>
    <t>_______________________________________</t>
  </si>
  <si>
    <t>Позначення:</t>
  </si>
  <si>
    <t>К</t>
  </si>
  <si>
    <t>П</t>
  </si>
  <si>
    <t>-</t>
  </si>
  <si>
    <t>С</t>
  </si>
  <si>
    <t>Д</t>
  </si>
  <si>
    <t>Індивідуальні завдання</t>
  </si>
  <si>
    <t>Кафедра</t>
  </si>
  <si>
    <t>РЕ</t>
  </si>
  <si>
    <t>Р</t>
  </si>
  <si>
    <t>А</t>
  </si>
  <si>
    <t>РГ</t>
  </si>
  <si>
    <t>КП</t>
  </si>
  <si>
    <t>КР</t>
  </si>
  <si>
    <t>2</t>
  </si>
  <si>
    <t>З</t>
  </si>
  <si>
    <t>НАВЧАЛЬНИЙ ПЛАН №</t>
  </si>
  <si>
    <t>Форма навчання</t>
  </si>
  <si>
    <t>Відповідальний за інформацію, телефон</t>
  </si>
  <si>
    <t>Шифр галузі знань</t>
  </si>
  <si>
    <t>Назва галузі</t>
  </si>
  <si>
    <t>Кваліфікація:</t>
  </si>
  <si>
    <r>
      <t xml:space="preserve">Починати формування навчального плану необхідно з заповнення </t>
    </r>
    <r>
      <rPr>
        <u/>
        <sz val="12"/>
        <rFont val="Times New Roman"/>
        <family val="1"/>
        <charset val="204"/>
      </rPr>
      <t>другого рядка</t>
    </r>
    <r>
      <rPr>
        <sz val="12"/>
        <rFont val="Times New Roman"/>
        <family val="1"/>
        <charset val="204"/>
      </rPr>
      <t xml:space="preserve"> листа «Основні дані» , а саме:</t>
    </r>
  </si>
  <si>
    <r>
      <t>-</t>
    </r>
    <r>
      <rPr>
        <sz val="7"/>
        <rFont val="Times New Roman"/>
        <family val="1"/>
        <charset val="204"/>
      </rPr>
      <t xml:space="preserve">          </t>
    </r>
    <r>
      <rPr>
        <sz val="12"/>
        <rFont val="Times New Roman"/>
        <family val="1"/>
        <charset val="204"/>
      </rPr>
      <t>форма навчання;</t>
    </r>
  </si>
  <si>
    <t>і далі</t>
  </si>
  <si>
    <r>
      <t>Усі поля обов’язкові до заповнення</t>
    </r>
    <r>
      <rPr>
        <sz val="12"/>
        <rFont val="Times New Roman"/>
        <family val="1"/>
        <charset val="204"/>
      </rPr>
      <t xml:space="preserve">. </t>
    </r>
  </si>
  <si>
    <t>Після заповнення листа «Основні дані» автоматично заповнюються відповідні поля у листах «Титул», «План НП» і «Зміст».</t>
  </si>
  <si>
    <t>Заповнення розділу V- лист «План НП»:</t>
  </si>
  <si>
    <t>№ з/п</t>
  </si>
  <si>
    <t>Інструкція з формування навчального плану в електронному вигляді.</t>
  </si>
  <si>
    <t>колонка 2 - назва дисципліни;</t>
  </si>
  <si>
    <r>
      <t xml:space="preserve">колонки 3, 4 – </t>
    </r>
    <r>
      <rPr>
        <b/>
        <i/>
        <sz val="12"/>
        <rFont val="Times New Roman"/>
        <family val="1"/>
        <charset val="204"/>
      </rPr>
      <t>номер</t>
    </r>
    <r>
      <rPr>
        <sz val="12"/>
        <rFont val="Times New Roman"/>
        <family val="1"/>
        <charset val="204"/>
      </rPr>
      <t xml:space="preserve"> семестру, в якому складається екзамен чи залік;</t>
    </r>
  </si>
  <si>
    <r>
      <t xml:space="preserve">колонки 14, 16, 18…. – кредити EKTS </t>
    </r>
    <r>
      <rPr>
        <b/>
        <i/>
        <sz val="12"/>
        <rFont val="Times New Roman"/>
        <family val="1"/>
        <charset val="204"/>
      </rPr>
      <t>за семестр</t>
    </r>
    <r>
      <rPr>
        <sz val="12"/>
        <rFont val="Times New Roman"/>
        <family val="1"/>
        <charset val="204"/>
      </rPr>
      <t>, кількість має бути кратна 0,5;</t>
    </r>
  </si>
  <si>
    <r>
      <t xml:space="preserve">колонки 13, 15, 17…. – аудиторні години </t>
    </r>
    <r>
      <rPr>
        <b/>
        <i/>
        <sz val="12"/>
        <rFont val="Times New Roman"/>
        <family val="1"/>
        <charset val="204"/>
      </rPr>
      <t>за тиждень</t>
    </r>
    <r>
      <rPr>
        <sz val="12"/>
        <rFont val="Times New Roman"/>
        <family val="1"/>
        <charset val="204"/>
      </rPr>
      <t xml:space="preserve"> - цілі числа, тільки в деяких випадках  їх кількість буде кратна 0,5;</t>
    </r>
  </si>
  <si>
    <r>
      <t xml:space="preserve">колонки 9, 10, 11 – розподіл загальної кількості аудиторних годин за видами </t>
    </r>
    <r>
      <rPr>
        <b/>
        <i/>
        <sz val="12"/>
        <rFont val="Times New Roman"/>
        <family val="1"/>
        <charset val="204"/>
      </rPr>
      <t>за семестр</t>
    </r>
    <r>
      <rPr>
        <sz val="12"/>
        <rFont val="Times New Roman"/>
        <family val="1"/>
        <charset val="204"/>
      </rPr>
      <t xml:space="preserve"> або декілька семестрів;</t>
    </r>
  </si>
  <si>
    <t>колонка 29 – код кафедри, яка викладає.</t>
  </si>
  <si>
    <t>Якщо сумарна кількість аудиторних годин за видами (графи 9, 10, 11) не дорівнюватиме сумі аудиторних годин за тижнями (графа 8), у графі 12 з'явиться напис «ошибка».</t>
  </si>
  <si>
    <t>І не в якому разі кількість аудиторних годин з певної дисципліни за семестр не повинна перевищувати кількість кредитів у цьому семестрі, крім семестрів з практикою.</t>
  </si>
  <si>
    <t>Усі види практик вже занесені згідно з графіком навчального процесу.</t>
  </si>
  <si>
    <t>Далі треба заповнити рядки «Кількість екзаменів», «Кількість заліків», «Кількість курсових проектів (робіт)».</t>
  </si>
  <si>
    <t>Заповнювати потрібно тільки білі поля, усі зафарбовані містять формули, тому їх торкатися не треба.</t>
  </si>
  <si>
    <t>Зміни у формули не вносити!</t>
  </si>
  <si>
    <t>Після заповнення цього листа буде заповнено лист «Зміст».</t>
  </si>
  <si>
    <t>колонка 5 – вид індивідуального завдання, для багатосеместрових з вказівкою семестру, в якому воно виконується;</t>
  </si>
  <si>
    <t>С сесія</t>
  </si>
  <si>
    <t>П практика</t>
  </si>
  <si>
    <t>Д диплом.проект</t>
  </si>
  <si>
    <t>К каникули</t>
  </si>
  <si>
    <t>А атестація</t>
  </si>
  <si>
    <t>№ пп</t>
  </si>
  <si>
    <t>Назва спеціальності</t>
  </si>
  <si>
    <t>Рівень вищої освіти: </t>
  </si>
  <si>
    <t>ЗП 1</t>
  </si>
  <si>
    <t>ЗП 2</t>
  </si>
  <si>
    <t>Шифр спеціальності</t>
  </si>
  <si>
    <t>Затверджено Вченою радою НТУ "ХПІ"</t>
  </si>
  <si>
    <t>Проректор з науково-педагогічної роботи</t>
  </si>
  <si>
    <t>Форма : плани МАГІСТР</t>
  </si>
  <si>
    <t>НДР</t>
  </si>
  <si>
    <t>№ зп</t>
  </si>
  <si>
    <t>Електричні станції</t>
  </si>
  <si>
    <t>Шифр інституту (факультету)</t>
  </si>
  <si>
    <t>Підрозділ</t>
  </si>
  <si>
    <t>№ підрозділу</t>
  </si>
  <si>
    <t>новий №</t>
  </si>
  <si>
    <t>Е</t>
  </si>
  <si>
    <t>Парогенераторобудування</t>
  </si>
  <si>
    <t>Турбінобудування</t>
  </si>
  <si>
    <t>Теплотехніка та енергоефективні технології</t>
  </si>
  <si>
    <t>Двигуни внутрішнього згоряння</t>
  </si>
  <si>
    <t>Електричний транспорт та тепловозобудування</t>
  </si>
  <si>
    <t>Електричні машини</t>
  </si>
  <si>
    <t>Електричні апарати</t>
  </si>
  <si>
    <t>Промислова і біомедична електроніка</t>
  </si>
  <si>
    <t>Автоматизавані електромеханічні системи</t>
  </si>
  <si>
    <t>Передача електричної енергії</t>
  </si>
  <si>
    <t>Автоматизація та кібербезпека енергосистем</t>
  </si>
  <si>
    <t>Електроізоляційна та кабельна техніка</t>
  </si>
  <si>
    <t>Технічна кріофізика</t>
  </si>
  <si>
    <t>Інженерна електрофізика</t>
  </si>
  <si>
    <t>Загальна електротехніка</t>
  </si>
  <si>
    <t>Теоретичні основи електротехніки</t>
  </si>
  <si>
    <t>МІТ</t>
  </si>
  <si>
    <t>Обробка металів тиском</t>
  </si>
  <si>
    <t>Ливарне виробництво</t>
  </si>
  <si>
    <t>Матеріалознавство</t>
  </si>
  <si>
    <t>Зварювання</t>
  </si>
  <si>
    <t>Технологія машинобудування та металорізальні верстати</t>
  </si>
  <si>
    <t>Інтегрировані технології машинобудування ім.М.Ф.Семка</t>
  </si>
  <si>
    <t>Деталі машин та мехатронні системи</t>
  </si>
  <si>
    <t>Підйомно-транспортні машини і обладнання</t>
  </si>
  <si>
    <t>Гідравлічні машини</t>
  </si>
  <si>
    <t>Теорія і системи автоматизованого проектування механізмів і машин</t>
  </si>
  <si>
    <t>Автомобіле- і тракторобудування</t>
  </si>
  <si>
    <t>Інформаційні технології і системи колісних та гусенічних машин ім.О.О.Морозова</t>
  </si>
  <si>
    <t>Хімічна техніка та промислова екологія</t>
  </si>
  <si>
    <t>Вища математика</t>
  </si>
  <si>
    <t>І</t>
  </si>
  <si>
    <t>Динаміка та міцність машин</t>
  </si>
  <si>
    <t>Комп'ютерне моделювання процесів та систем</t>
  </si>
  <si>
    <t>Геометричне моделювання та комп'ютерна графіка</t>
  </si>
  <si>
    <t>Радіоелектроніка</t>
  </si>
  <si>
    <t>Фізика металів і напівпровідників</t>
  </si>
  <si>
    <t>Механіка суспільних середовищ та опір матеріалів</t>
  </si>
  <si>
    <t>Фізичне матеріалознавство для електроніки та геліоенергетики</t>
  </si>
  <si>
    <t xml:space="preserve">Фізика </t>
  </si>
  <si>
    <t>Теоретична механіка</t>
  </si>
  <si>
    <t>Прикладна математика</t>
  </si>
  <si>
    <t>ХТ</t>
  </si>
  <si>
    <t>Хімічна технологія неорганічних речовин,каталізу та екології</t>
  </si>
  <si>
    <t>Технічна електрохімія</t>
  </si>
  <si>
    <t>Технологія кераміки, вогнетривів, скла та емалей</t>
  </si>
  <si>
    <t>Органічний синтез та нанотехнології</t>
  </si>
  <si>
    <t>Технологія жирів і продуктів бродіння</t>
  </si>
  <si>
    <t>Технологія переробки нафти, газу і твердого палива</t>
  </si>
  <si>
    <t>Біотехнологія, біофізика та аналітична хімія</t>
  </si>
  <si>
    <t>Видобування нафти, газу та конденсату</t>
  </si>
  <si>
    <t>Технологія пластичних мас і біологічно активних полімерів</t>
  </si>
  <si>
    <t>Інтегровані технології, процеси і апарати</t>
  </si>
  <si>
    <t>Загальна та неорганічна хімія</t>
  </si>
  <si>
    <t>Фізична хімія</t>
  </si>
  <si>
    <t>БЕМ</t>
  </si>
  <si>
    <t>Економіка та маркетинг</t>
  </si>
  <si>
    <t>Економічний аналіз і облік</t>
  </si>
  <si>
    <t>Менеджмент та оподаткування</t>
  </si>
  <si>
    <t>Комерційна, торговельна та підприємницька діяльність</t>
  </si>
  <si>
    <t>Економічна кібернетика та маркетинговий менеджмент</t>
  </si>
  <si>
    <t>Міжкультурна комунікація та іноземна мова</t>
  </si>
  <si>
    <t>Загальна економічна теорія</t>
  </si>
  <si>
    <t>МО</t>
  </si>
  <si>
    <t>Природничих наук</t>
  </si>
  <si>
    <t>Гуманітарних наук</t>
  </si>
  <si>
    <t>Українська, російська мова та прикладна лінгвістика</t>
  </si>
  <si>
    <t>Освітній центр"Німецький технічний факультет"</t>
  </si>
  <si>
    <t>Іноземних мов</t>
  </si>
  <si>
    <t>СГТ</t>
  </si>
  <si>
    <t>Педагогіка та психологія управління соціальними системами ім.ак.І.А.Зязюна</t>
  </si>
  <si>
    <t>Фізичне виховання</t>
  </si>
  <si>
    <t>Ділова іноземна мова та переклад</t>
  </si>
  <si>
    <t>Інтелектуальні комп'ютерні системи</t>
  </si>
  <si>
    <t>Соціологія та політологія</t>
  </si>
  <si>
    <t>Право</t>
  </si>
  <si>
    <t>Філософія</t>
  </si>
  <si>
    <t>КН</t>
  </si>
  <si>
    <t>Програмна інженерія та інфомаційні технології управління</t>
  </si>
  <si>
    <t>Системний аналіз та інформаційно-аналітичні технології</t>
  </si>
  <si>
    <t>Стратегічне управління</t>
  </si>
  <si>
    <t>Комп'ютерна математика і аналіз даних</t>
  </si>
  <si>
    <t>Інформатика та інтелектуальна власність</t>
  </si>
  <si>
    <t>КІТ</t>
  </si>
  <si>
    <t>Обчислювальна техніка та програмування</t>
  </si>
  <si>
    <t>Системи інформації</t>
  </si>
  <si>
    <t>Комп'ютерні та радіоелектронні системи контролю та діагностики</t>
  </si>
  <si>
    <t>Автоматика та управління в технічних системах</t>
  </si>
  <si>
    <t>Мультимедійні інформаційні технології і системи</t>
  </si>
  <si>
    <t>Розподілені інформаційні системи і хмарні технології</t>
  </si>
  <si>
    <t>Інформаційно-вимірювальні технології і системи</t>
  </si>
  <si>
    <t>Автоматизація технологічних систем та екологічного моніторингу</t>
  </si>
  <si>
    <t>шифр галузі знань;</t>
  </si>
  <si>
    <t>назва галузі;</t>
  </si>
  <si>
    <t>шифр спеціальності;</t>
  </si>
  <si>
    <t>назва спеціальності;</t>
  </si>
  <si>
    <t>кваліфікація;</t>
  </si>
  <si>
    <t>рік;</t>
  </si>
  <si>
    <t>відповідальний за інформацію, телефон.</t>
  </si>
  <si>
    <t>Безпека праці і навколишнього середовища</t>
  </si>
  <si>
    <t>Органічна хімія, біохімія , лакофарбових матеріалів та покрить</t>
  </si>
  <si>
    <t>Менеджменту іноваційного підриємства та міжнародних економічних відносин</t>
  </si>
  <si>
    <t>Міжнародного бізнесу та фінансів</t>
  </si>
  <si>
    <t>Українознавство, культурологія та історія науки</t>
  </si>
  <si>
    <t>Додаток 2</t>
  </si>
  <si>
    <t>до наказу № 330 ОД від 12.08.2019 р.</t>
  </si>
  <si>
    <t>Освітні програми</t>
  </si>
  <si>
    <t>Факультет комп'ютерних наук і програмної інженерії</t>
  </si>
  <si>
    <t>Спеціальність</t>
  </si>
  <si>
    <t>Назва освітньої програми</t>
  </si>
  <si>
    <t>Рівень освіти</t>
  </si>
  <si>
    <t>Бакалавр</t>
  </si>
  <si>
    <t>Магістр 1,4</t>
  </si>
  <si>
    <t>Магістр 1,9</t>
  </si>
  <si>
    <t>113 – Прикладна математика</t>
  </si>
  <si>
    <t>Інтелектуальний аналіз даних</t>
  </si>
  <si>
    <t>КН-118</t>
  </si>
  <si>
    <t>КН-Н118</t>
  </si>
  <si>
    <t>121 – Інженерія програмного забезпечення</t>
  </si>
  <si>
    <t>Інженерія програмного забезпечення</t>
  </si>
  <si>
    <t>КН-218</t>
  </si>
  <si>
    <t>КН-М218</t>
  </si>
  <si>
    <t>КН-Н218</t>
  </si>
  <si>
    <t>122 – Комп’ютерні науки</t>
  </si>
  <si>
    <t>Комп’ютерні науки</t>
  </si>
  <si>
    <t>КН-318</t>
  </si>
  <si>
    <t>КН-М318</t>
  </si>
  <si>
    <t>Комп’ютерні науки та інтелектуальні системи</t>
  </si>
  <si>
    <t>КН-418</t>
  </si>
  <si>
    <t>КН-М418</t>
  </si>
  <si>
    <t>Управління проектами у сфері інформаційних технологій</t>
  </si>
  <si>
    <t>КН-М519</t>
  </si>
  <si>
    <t>124 – Системний аналіз</t>
  </si>
  <si>
    <t>Системний аналіз і управління</t>
  </si>
  <si>
    <t>КН-618</t>
  </si>
  <si>
    <t>КН-М618</t>
  </si>
  <si>
    <t>126 – Інформаційні системи та технології</t>
  </si>
  <si>
    <t>Програне забезпечення інформаційних систем</t>
  </si>
  <si>
    <t>КН-718</t>
  </si>
  <si>
    <t>КН-М718</t>
  </si>
  <si>
    <t>КН-Н718</t>
  </si>
  <si>
    <t>186 – Видавництво та поліграфія</t>
  </si>
  <si>
    <t>Інформаційні технології в медіаіндустрії</t>
  </si>
  <si>
    <t>КН-818</t>
  </si>
  <si>
    <t>Факультет комп'ютерних та інформаційних технологій.</t>
  </si>
  <si>
    <t>123 – Комп'ютерна інженерія</t>
  </si>
  <si>
    <t>Сучасне програмування, мобільні пристрої та комп'ютерні ігри</t>
  </si>
  <si>
    <t>КІТ-118</t>
  </si>
  <si>
    <t>КІТ-М118</t>
  </si>
  <si>
    <t>КІТ-Н118</t>
  </si>
  <si>
    <t>Прикладна комп'ютерна інженерія</t>
  </si>
  <si>
    <t>КІТ-218</t>
  </si>
  <si>
    <t>КІТ-М218</t>
  </si>
  <si>
    <t>КІТ-Н218</t>
  </si>
  <si>
    <t>125 – Кібербезпека</t>
  </si>
  <si>
    <t>Кібербезпека</t>
  </si>
  <si>
    <t>КІТ-318</t>
  </si>
  <si>
    <t>151 – Автоматизація та комп'ютерно-інтегровані технології</t>
  </si>
  <si>
    <t>Автоматизація та комп'ютерно-інтегровані технології</t>
  </si>
  <si>
    <t>КІТ-418</t>
  </si>
  <si>
    <t>КІТ-М418</t>
  </si>
  <si>
    <t>152 – Метрологія та інформаційно-вимірювальна техніка</t>
  </si>
  <si>
    <t>Метрологія та інформаційно-вимірювальна техніка</t>
  </si>
  <si>
    <t>КІТ-518</t>
  </si>
  <si>
    <t>КІТ-М518</t>
  </si>
  <si>
    <t>КІТ-Н518</t>
  </si>
  <si>
    <t>172 – Телекомунікації та радіотехніка</t>
  </si>
  <si>
    <t>Телекомунікації та радіотехніка</t>
  </si>
  <si>
    <t>КІТ-618</t>
  </si>
  <si>
    <t>КІТ-М618</t>
  </si>
  <si>
    <t>Навчально-науковий інститут хімічних технологій та інженерії.</t>
  </si>
  <si>
    <t>161 – Хімічні технології та інженерія</t>
  </si>
  <si>
    <t>Хімічні технології та інженерія</t>
  </si>
  <si>
    <t>ХТ-118</t>
  </si>
  <si>
    <t>ХТ-М118</t>
  </si>
  <si>
    <t>ХТ-Н118</t>
  </si>
  <si>
    <t>Технології органічних речовин, харчових добавок та косметичних засобів</t>
  </si>
  <si>
    <t>ХТ-218</t>
  </si>
  <si>
    <t>ХТ-М218</t>
  </si>
  <si>
    <t>ХТ-Н218</t>
  </si>
  <si>
    <t>Технології переробки нафти, газу і твердого палива</t>
  </si>
  <si>
    <t>ХТ-318</t>
  </si>
  <si>
    <t>ХТ-М318</t>
  </si>
  <si>
    <t>ХТ-Н318</t>
  </si>
  <si>
    <t>162 – Біотехнології та біоінженерія</t>
  </si>
  <si>
    <t>Біотехнології та біоінженерія (промислова біотехнологія, фармацевтична біотехнологія)</t>
  </si>
  <si>
    <t>ХТ-418</t>
  </si>
  <si>
    <t>ХТ-М418</t>
  </si>
  <si>
    <t>181 – Харчові технології</t>
  </si>
  <si>
    <t>Технології жирів, продуктів бродіння і виноробства</t>
  </si>
  <si>
    <t>ХТ-518</t>
  </si>
  <si>
    <t>ХТ-М518</t>
  </si>
  <si>
    <t>185 – Нафтогазова інженерія та технології</t>
  </si>
  <si>
    <t>Видобування нафти і газу</t>
  </si>
  <si>
    <t>ХТ-618</t>
  </si>
  <si>
    <t>ХТ-М618</t>
  </si>
  <si>
    <t>226 – Фармація, промислова фармація</t>
  </si>
  <si>
    <t>Фармація, промислова фармація</t>
  </si>
  <si>
    <t>ХТ-718</t>
  </si>
  <si>
    <t>Навчально-науковий інженерно-фізичний інститут.</t>
  </si>
  <si>
    <t>Комп'ютерне та математичне моделювання</t>
  </si>
  <si>
    <t>І-118</t>
  </si>
  <si>
    <t>І-М118</t>
  </si>
  <si>
    <t>Комп'ютерні науки. Моделювання, проектування та комп'ютерна графіка</t>
  </si>
  <si>
    <t>І-218</t>
  </si>
  <si>
    <t>І-М218</t>
  </si>
  <si>
    <t>І-Н218</t>
  </si>
  <si>
    <t>105 – Прикладна фізика та наноматеріали</t>
  </si>
  <si>
    <t>Прикладна фізика та наноматеріали для електроніки, енергетики і медицини</t>
  </si>
  <si>
    <t>І-318</t>
  </si>
  <si>
    <t>І-М318</t>
  </si>
  <si>
    <t>153 – Мікро- та наносистемна техніка</t>
  </si>
  <si>
    <t>Мікро- та наносистемна техніка</t>
  </si>
  <si>
    <t>І-418</t>
  </si>
  <si>
    <t>І-М418</t>
  </si>
  <si>
    <t>Навчально-науковий інститут енергетики, електроніки та електромеханіки.</t>
  </si>
  <si>
    <t>141 – Електроенергетика, електротехніка та електромеханіка</t>
  </si>
  <si>
    <t>Електроенергетика</t>
  </si>
  <si>
    <t>Е-118</t>
  </si>
  <si>
    <t>Е-М118</t>
  </si>
  <si>
    <t>Е-Н118</t>
  </si>
  <si>
    <t>Електромеханіка</t>
  </si>
  <si>
    <t>Е-218</t>
  </si>
  <si>
    <t>Е-М218</t>
  </si>
  <si>
    <t>Е-Н218</t>
  </si>
  <si>
    <t>Електропривод, мехатроніка та робототехніка</t>
  </si>
  <si>
    <t>Е-318</t>
  </si>
  <si>
    <t>Е-М318</t>
  </si>
  <si>
    <t>Е-Н318</t>
  </si>
  <si>
    <t>142 – Енергетичне машинобудування</t>
  </si>
  <si>
    <t>Енергетика</t>
  </si>
  <si>
    <t>Е-418</t>
  </si>
  <si>
    <t>Е-М418</t>
  </si>
  <si>
    <t>Е-Н418</t>
  </si>
  <si>
    <t>144 – Теплоенергетика</t>
  </si>
  <si>
    <t>Промислова та комунальна теплоенергетика. Енергетичний менеджмент та енергоефективність</t>
  </si>
  <si>
    <t>Е-518</t>
  </si>
  <si>
    <t>Е-М518</t>
  </si>
  <si>
    <t>171 – Електроніка</t>
  </si>
  <si>
    <t>Електроніка</t>
  </si>
  <si>
    <t>Е-618</t>
  </si>
  <si>
    <t>Е-М618</t>
  </si>
  <si>
    <t>Е-Н618</t>
  </si>
  <si>
    <t>273 – Залізничний транспорт</t>
  </si>
  <si>
    <t>Локомотиви та локомотивне господарство</t>
  </si>
  <si>
    <t>Е-718</t>
  </si>
  <si>
    <t>Е-М718</t>
  </si>
  <si>
    <t>Е-Н718</t>
  </si>
  <si>
    <t>Навчально-науковий інститут механічної інженерії і транспорту.</t>
  </si>
  <si>
    <t>101 – Екологія</t>
  </si>
  <si>
    <t>Інженерна екологія</t>
  </si>
  <si>
    <t>МІТ-118</t>
  </si>
  <si>
    <t>МІТ-М118</t>
  </si>
  <si>
    <t>МІТ-Н118</t>
  </si>
  <si>
    <t>131 – Прикладна механіка</t>
  </si>
  <si>
    <t>Прикладна механіка</t>
  </si>
  <si>
    <t>МІТ-218</t>
  </si>
  <si>
    <t>МІТ-М218</t>
  </si>
  <si>
    <t>МІТ-Н218</t>
  </si>
  <si>
    <t>132 – Матеріалознавство</t>
  </si>
  <si>
    <t>Прикладне матеріалознавство, новітні технології та комп’ютерний дизайн матеріалів</t>
  </si>
  <si>
    <t>МІТ-318</t>
  </si>
  <si>
    <t>МІТ-М318</t>
  </si>
  <si>
    <t>МІТ-Н318</t>
  </si>
  <si>
    <t>133 – Галузеве машинобудування</t>
  </si>
  <si>
    <t>Галузеве машинобудування</t>
  </si>
  <si>
    <t>МІТ-418</t>
  </si>
  <si>
    <t>МІТ-М418</t>
  </si>
  <si>
    <t>МІТ-Н418</t>
  </si>
  <si>
    <t>145 – Гідроенергетика</t>
  </si>
  <si>
    <t>Гідроенергетика</t>
  </si>
  <si>
    <t>МІТ-518</t>
  </si>
  <si>
    <t>МІТ-М518</t>
  </si>
  <si>
    <t>МІТ-Н518</t>
  </si>
  <si>
    <t>263 – Цивільна безпека</t>
  </si>
  <si>
    <t>Охорона праці</t>
  </si>
  <si>
    <t>МІТ-618</t>
  </si>
  <si>
    <t>МІТ-М618</t>
  </si>
  <si>
    <t>МІТ-Н618</t>
  </si>
  <si>
    <t>274 – Автомобільний транспорт</t>
  </si>
  <si>
    <t>Автомобілі та автомобільне господарство</t>
  </si>
  <si>
    <t>МІТ-718</t>
  </si>
  <si>
    <t>МІТ-М718</t>
  </si>
  <si>
    <t>Факультет соціально-гуманітарних технологій.</t>
  </si>
  <si>
    <t>017 – Фізична культура і спорт</t>
  </si>
  <si>
    <t>Фізична культура і спорт</t>
  </si>
  <si>
    <t>СГТ-118</t>
  </si>
  <si>
    <t>СГТ-М118</t>
  </si>
  <si>
    <t>035 – Філологія</t>
  </si>
  <si>
    <t>Германські мови та літератури</t>
  </si>
  <si>
    <t>СГТ-218</t>
  </si>
  <si>
    <t>СГТ-М218</t>
  </si>
  <si>
    <t>Прикладна та комп'ютерна лінгвістика</t>
  </si>
  <si>
    <t>СГТ-318</t>
  </si>
  <si>
    <t>СГТ-М318</t>
  </si>
  <si>
    <t>053 – Психологія</t>
  </si>
  <si>
    <t>Психологія</t>
  </si>
  <si>
    <t>СГТ-418</t>
  </si>
  <si>
    <t>СГТ-М418</t>
  </si>
  <si>
    <t>054 – Соціологія</t>
  </si>
  <si>
    <t>Соціологія управління</t>
  </si>
  <si>
    <t>СГТ-518</t>
  </si>
  <si>
    <t>Навчально-науковий інститут економіки, менеджменту і міжнародного бізнесу.</t>
  </si>
  <si>
    <t>051 – Економіка</t>
  </si>
  <si>
    <t>Економіка</t>
  </si>
  <si>
    <t>БЕМ-118</t>
  </si>
  <si>
    <t>БЕМ-М118</t>
  </si>
  <si>
    <t>061 – Журналістика</t>
  </si>
  <si>
    <t>Медіа-комунікації</t>
  </si>
  <si>
    <t>БЕМ-М218</t>
  </si>
  <si>
    <t>071 – Облік і оподаткування</t>
  </si>
  <si>
    <t>Облік і оподаткування</t>
  </si>
  <si>
    <t>БЕМ-318</t>
  </si>
  <si>
    <t>БЕМ-М318</t>
  </si>
  <si>
    <t>072 – Фінанси, банківська справа та страхування</t>
  </si>
  <si>
    <t>Фінанси і банківська справа</t>
  </si>
  <si>
    <t>БЕМ-418</t>
  </si>
  <si>
    <t>БЕМ-М418</t>
  </si>
  <si>
    <t>073 – Менеджмент</t>
  </si>
  <si>
    <t>Менеджмент організацій і адміністрування</t>
  </si>
  <si>
    <t>БЕМ-518</t>
  </si>
  <si>
    <t>БЕМ-М518</t>
  </si>
  <si>
    <t>Бізнес-адміністрування</t>
  </si>
  <si>
    <t>БЕМ-618</t>
  </si>
  <si>
    <t>БЕМ-М618</t>
  </si>
  <si>
    <t>Міжнародний бізнес</t>
  </si>
  <si>
    <t>БЕМ-718</t>
  </si>
  <si>
    <t>БЕМ-М718</t>
  </si>
  <si>
    <t>Менеджмент підприємств та організацій</t>
  </si>
  <si>
    <t>БЕМ-818</t>
  </si>
  <si>
    <t>БЕМ-М818</t>
  </si>
  <si>
    <t>075 – Маркетинг</t>
  </si>
  <si>
    <t>Маркетинг</t>
  </si>
  <si>
    <t>БЕМ-918</t>
  </si>
  <si>
    <t>БЕМ-М918</t>
  </si>
  <si>
    <t>076 – Підприємництво, торгівля та біржова діяльність</t>
  </si>
  <si>
    <t>Підприємництво, торгівля та біржова діяльність</t>
  </si>
  <si>
    <t>БЕМ-1018</t>
  </si>
  <si>
    <t>БЕМ-М1018</t>
  </si>
  <si>
    <t>292 – Міжнародні економічні відносини</t>
  </si>
  <si>
    <t>Міжнародні економічні відносини</t>
  </si>
  <si>
    <t>БЕМ-1118</t>
  </si>
  <si>
    <t>форма навчання: денна-не вказується, з-заочна, с-скорочена;д- дистанційна; і-іноземці; di-додатковий прийом; скорочена назва мови викладання (.е – англійська мова, .f – французький мова)</t>
  </si>
  <si>
    <t>Скорочена назва інституту (факультету)</t>
  </si>
  <si>
    <t>Номер освітньої програми</t>
  </si>
  <si>
    <t>Рік (останні 2 цифри)</t>
  </si>
  <si>
    <t>1.1</t>
  </si>
  <si>
    <t>1.2</t>
  </si>
  <si>
    <t>2.1</t>
  </si>
  <si>
    <t>2.1.1</t>
  </si>
  <si>
    <t>ВП1.1</t>
  </si>
  <si>
    <t>ВП1.2</t>
  </si>
  <si>
    <t>ВП1.3</t>
  </si>
  <si>
    <t>ВП1.4</t>
  </si>
  <si>
    <t>ВП1.5</t>
  </si>
  <si>
    <t>ВП1.6</t>
  </si>
  <si>
    <t>ВП1.7</t>
  </si>
  <si>
    <t>ВП1.8</t>
  </si>
  <si>
    <t>ВП1.9</t>
  </si>
  <si>
    <t>ВП1.10</t>
  </si>
  <si>
    <t>2.1.2</t>
  </si>
  <si>
    <t xml:space="preserve"> Профільований пакет дисциплін 01"Назва пакету"</t>
  </si>
  <si>
    <t>ВП2.1</t>
  </si>
  <si>
    <t>ВП2.2</t>
  </si>
  <si>
    <t>ВП2.3</t>
  </si>
  <si>
    <t>ВП2.4</t>
  </si>
  <si>
    <t>ВП2.5</t>
  </si>
  <si>
    <t>ВП2.6</t>
  </si>
  <si>
    <t>ВП2.7</t>
  </si>
  <si>
    <t>ВП2.8</t>
  </si>
  <si>
    <t>ВП2.9</t>
  </si>
  <si>
    <t>ВП2.10</t>
  </si>
  <si>
    <t xml:space="preserve"> Профільований пакет дисциплін 02"Назва пакету"</t>
  </si>
  <si>
    <t xml:space="preserve"> Профільований пакет дисциплін 03"Назва пакету"</t>
  </si>
  <si>
    <t>2.1.3</t>
  </si>
  <si>
    <t>ВП3.1</t>
  </si>
  <si>
    <t>ВП3.2</t>
  </si>
  <si>
    <t>ВП3.3</t>
  </si>
  <si>
    <t>ВП3.4</t>
  </si>
  <si>
    <t>ВП3.5</t>
  </si>
  <si>
    <t>ВП3.6</t>
  </si>
  <si>
    <t>ВП3.7</t>
  </si>
  <si>
    <t>ВП3.8</t>
  </si>
  <si>
    <t>ВП3.9</t>
  </si>
  <si>
    <t>ВП3.10</t>
  </si>
  <si>
    <t xml:space="preserve"> Профільований пакет дисциплін 04"Назва пакету"</t>
  </si>
  <si>
    <t>2.1.4</t>
  </si>
  <si>
    <t>ВП4.1</t>
  </si>
  <si>
    <t>ВП4.2</t>
  </si>
  <si>
    <t>ВП4.3</t>
  </si>
  <si>
    <t>ВП4.4</t>
  </si>
  <si>
    <t>ВП4.5</t>
  </si>
  <si>
    <t>ВП4.6</t>
  </si>
  <si>
    <t>ВП4.7</t>
  </si>
  <si>
    <t>ВП4.8</t>
  </si>
  <si>
    <t>ВП4.9</t>
  </si>
  <si>
    <t>ВП4.10</t>
  </si>
  <si>
    <t>2.1.5</t>
  </si>
  <si>
    <t xml:space="preserve"> Профільований пакет дисциплін 05"Назва пакету"</t>
  </si>
  <si>
    <t>ВП5.1</t>
  </si>
  <si>
    <t>ВП5.2</t>
  </si>
  <si>
    <t>ВП5.3</t>
  </si>
  <si>
    <t>ВП5.4</t>
  </si>
  <si>
    <t>ВП5.5</t>
  </si>
  <si>
    <t>ВП5.6</t>
  </si>
  <si>
    <t>ВП5.7</t>
  </si>
  <si>
    <t>ВП5.8</t>
  </si>
  <si>
    <t>ВП5.9</t>
  </si>
  <si>
    <t>ВП5.10</t>
  </si>
  <si>
    <t>2.1.6</t>
  </si>
  <si>
    <t xml:space="preserve"> Профільований пакет дисциплін 06"Назва пакету"</t>
  </si>
  <si>
    <t>ВП6.1</t>
  </si>
  <si>
    <t>ВП6.2</t>
  </si>
  <si>
    <t>ВП6.3</t>
  </si>
  <si>
    <t>ВП6.4</t>
  </si>
  <si>
    <t>ВП6.5</t>
  </si>
  <si>
    <t>ВП6.6</t>
  </si>
  <si>
    <t>ВП6.7</t>
  </si>
  <si>
    <t>ВП6.8</t>
  </si>
  <si>
    <t>ВП6.9</t>
  </si>
  <si>
    <t>ВП6.10</t>
  </si>
  <si>
    <t>2.1.7</t>
  </si>
  <si>
    <t xml:space="preserve"> Профільований пакет дисциплін 07"Назва пакету"</t>
  </si>
  <si>
    <t>ВП7.1</t>
  </si>
  <si>
    <t>ВП7.2</t>
  </si>
  <si>
    <t>ВП7.3</t>
  </si>
  <si>
    <t>ВП7.4</t>
  </si>
  <si>
    <t>ВП7.5</t>
  </si>
  <si>
    <t>ВП7.6</t>
  </si>
  <si>
    <t>ВП7.7</t>
  </si>
  <si>
    <t>ВП7.8</t>
  </si>
  <si>
    <t>ВП7.9</t>
  </si>
  <si>
    <t>ВП7.10</t>
  </si>
  <si>
    <t>2.1.8</t>
  </si>
  <si>
    <t xml:space="preserve"> Профільований пакет дисциплін 08"Назва пакету"</t>
  </si>
  <si>
    <t>ВП8.1</t>
  </si>
  <si>
    <t>ВП8.2</t>
  </si>
  <si>
    <t>ВП8.3</t>
  </si>
  <si>
    <t>ВП8.4</t>
  </si>
  <si>
    <t>ВП8.5</t>
  </si>
  <si>
    <t>ВП8.6</t>
  </si>
  <si>
    <t>ВП8.7</t>
  </si>
  <si>
    <t>ВП8.8</t>
  </si>
  <si>
    <t>ВП8.9</t>
  </si>
  <si>
    <t>ВП8.10</t>
  </si>
  <si>
    <t>2.1.9</t>
  </si>
  <si>
    <t xml:space="preserve"> Профільований пакет дисциплін 09"Назва пакету"</t>
  </si>
  <si>
    <t>ВП9.1</t>
  </si>
  <si>
    <t>ВП9.2</t>
  </si>
  <si>
    <t>ВП9.3</t>
  </si>
  <si>
    <t>ВП9.4</t>
  </si>
  <si>
    <t>ВП9.5</t>
  </si>
  <si>
    <t>ВП9.6</t>
  </si>
  <si>
    <t>ВП9.7</t>
  </si>
  <si>
    <t>ВП9.8</t>
  </si>
  <si>
    <t>ВП9.9</t>
  </si>
  <si>
    <t>ВП9.10</t>
  </si>
  <si>
    <t>2.1.10</t>
  </si>
  <si>
    <t xml:space="preserve"> Профільований пакет дисциплін 10"Назва пакету"</t>
  </si>
  <si>
    <t>ВП10.1</t>
  </si>
  <si>
    <t>ВП10.2</t>
  </si>
  <si>
    <t>ВП10.3</t>
  </si>
  <si>
    <t>ВП10.4</t>
  </si>
  <si>
    <t>ВП10.5</t>
  </si>
  <si>
    <t>ВП10.6</t>
  </si>
  <si>
    <t>ВП10.7</t>
  </si>
  <si>
    <t>ВП10.8</t>
  </si>
  <si>
    <t>ВП10.9</t>
  </si>
  <si>
    <t>ВП10.10</t>
  </si>
  <si>
    <t>2.1.11</t>
  </si>
  <si>
    <t xml:space="preserve"> Профільований пакет дисциплін 11"Назва пакету"</t>
  </si>
  <si>
    <t>ВП11.1</t>
  </si>
  <si>
    <t>ВП11.2</t>
  </si>
  <si>
    <t>ВП11.3</t>
  </si>
  <si>
    <t>ВП11.4</t>
  </si>
  <si>
    <t>ВП11.5</t>
  </si>
  <si>
    <t>ВП11.6</t>
  </si>
  <si>
    <t>ВП11.7</t>
  </si>
  <si>
    <t>ВП11.8</t>
  </si>
  <si>
    <t>ВП11.9</t>
  </si>
  <si>
    <t>ВП11.10</t>
  </si>
  <si>
    <t>2.1.12</t>
  </si>
  <si>
    <t xml:space="preserve"> Профільований пакет дисциплін 12"Назва пакету"</t>
  </si>
  <si>
    <t>ВП12.1</t>
  </si>
  <si>
    <t>ВП12.2</t>
  </si>
  <si>
    <t>ВП12.3</t>
  </si>
  <si>
    <t>ВП12.4</t>
  </si>
  <si>
    <t>ВП12.5</t>
  </si>
  <si>
    <t>ВП12.6</t>
  </si>
  <si>
    <t>ВП12.7</t>
  </si>
  <si>
    <t>ВП12.8</t>
  </si>
  <si>
    <t>ВП12.9</t>
  </si>
  <si>
    <t>ВП12.10</t>
  </si>
  <si>
    <t>2.1.13</t>
  </si>
  <si>
    <t xml:space="preserve"> Профільований пакет дисциплін 13"Назва пакету"</t>
  </si>
  <si>
    <t>ВП13.1</t>
  </si>
  <si>
    <t>ВП13.2</t>
  </si>
  <si>
    <t>ВП13.3</t>
  </si>
  <si>
    <t>ВП13.4</t>
  </si>
  <si>
    <t>ВП13.5</t>
  </si>
  <si>
    <t>ВП13.6</t>
  </si>
  <si>
    <t>ВП13.7</t>
  </si>
  <si>
    <t>ВП13.8</t>
  </si>
  <si>
    <t>ВП13.9</t>
  </si>
  <si>
    <t>ВП13.10</t>
  </si>
  <si>
    <t>2.1.14</t>
  </si>
  <si>
    <t xml:space="preserve"> Профільований пакет дисциплін 14"Назва пакету"</t>
  </si>
  <si>
    <t>ВП14.1</t>
  </si>
  <si>
    <t>ВП14.2</t>
  </si>
  <si>
    <t>ВП14.3</t>
  </si>
  <si>
    <t>ВП14.4</t>
  </si>
  <si>
    <t>ВП14.5</t>
  </si>
  <si>
    <t>ВП14.6</t>
  </si>
  <si>
    <t>ВП14.7</t>
  </si>
  <si>
    <t>ВП14.8</t>
  </si>
  <si>
    <t>ВП14.9</t>
  </si>
  <si>
    <t>ВП14.10</t>
  </si>
  <si>
    <t>2.1.15</t>
  </si>
  <si>
    <t xml:space="preserve"> Профільований пакет дисциплін 15"Назва пакету"</t>
  </si>
  <si>
    <t>ВП15.1</t>
  </si>
  <si>
    <t>ВП15.2</t>
  </si>
  <si>
    <t>ВП15.3</t>
  </si>
  <si>
    <t>ВП15.4</t>
  </si>
  <si>
    <t>ВП15.5</t>
  </si>
  <si>
    <t>ВП15.6</t>
  </si>
  <si>
    <t>ВП15.7</t>
  </si>
  <si>
    <t>ВП15.8</t>
  </si>
  <si>
    <t>ВП15.9</t>
  </si>
  <si>
    <t>ВП15.10</t>
  </si>
  <si>
    <t>2.1.16</t>
  </si>
  <si>
    <t xml:space="preserve"> Профільований пакет дисциплін 16"Назва пакету"</t>
  </si>
  <si>
    <t>ВП16.1</t>
  </si>
  <si>
    <t>ВП16.2</t>
  </si>
  <si>
    <t>ВП16.3</t>
  </si>
  <si>
    <t>ВП16.4</t>
  </si>
  <si>
    <t>ВП16.5</t>
  </si>
  <si>
    <t>ВП16.6</t>
  </si>
  <si>
    <t>ВП16.7</t>
  </si>
  <si>
    <t>ВП16.8</t>
  </si>
  <si>
    <t>ВП16.9</t>
  </si>
  <si>
    <t>ВП16.10</t>
  </si>
  <si>
    <t>2.2</t>
  </si>
  <si>
    <t>ВВП1</t>
  </si>
  <si>
    <t>ВВП2</t>
  </si>
  <si>
    <t>ВВП3</t>
  </si>
  <si>
    <t>ВВП4</t>
  </si>
  <si>
    <t>ВВП5</t>
  </si>
  <si>
    <t>ВВП6</t>
  </si>
  <si>
    <t>ВВП7</t>
  </si>
  <si>
    <t>ВВП8</t>
  </si>
  <si>
    <t>ВВП9</t>
  </si>
  <si>
    <t>ВВП10</t>
  </si>
  <si>
    <t>ВВП11</t>
  </si>
  <si>
    <t>ВВП12</t>
  </si>
  <si>
    <r>
      <t>-</t>
    </r>
    <r>
      <rPr>
        <sz val="7"/>
        <rFont val="Times New Roman"/>
        <family val="1"/>
        <charset val="204"/>
      </rPr>
      <t xml:space="preserve">          </t>
    </r>
    <r>
      <rPr>
        <sz val="12"/>
        <rFont val="Times New Roman"/>
        <family val="1"/>
        <charset val="204"/>
      </rPr>
      <t>шифр факультету;</t>
    </r>
  </si>
  <si>
    <r>
      <t xml:space="preserve"> </t>
    </r>
    <r>
      <rPr>
        <sz val="12"/>
        <rFont val="Times New Roman"/>
        <family val="1"/>
        <charset val="204"/>
      </rPr>
      <t>шифр інституту (факультету);</t>
    </r>
  </si>
  <si>
    <r>
      <t>-</t>
    </r>
    <r>
      <rPr>
        <sz val="7"/>
        <rFont val="Times New Roman"/>
        <family val="1"/>
        <charset val="204"/>
      </rPr>
      <t xml:space="preserve">          </t>
    </r>
    <r>
      <rPr>
        <sz val="12"/>
        <rFont val="Times New Roman"/>
        <family val="1"/>
        <charset val="204"/>
      </rPr>
      <t>назва факультету;</t>
    </r>
  </si>
  <si>
    <t>скорочена назва інституту (факультету);</t>
  </si>
  <si>
    <r>
      <t>-</t>
    </r>
    <r>
      <rPr>
        <sz val="7"/>
        <rFont val="Times New Roman"/>
        <family val="1"/>
        <charset val="204"/>
      </rPr>
      <t xml:space="preserve">          </t>
    </r>
    <r>
      <rPr>
        <sz val="12"/>
        <rFont val="Times New Roman"/>
        <family val="1"/>
        <charset val="204"/>
      </rPr>
      <t>шифр галузі знань;</t>
    </r>
  </si>
  <si>
    <t>номер освітньої програми;</t>
  </si>
  <si>
    <r>
      <t>-</t>
    </r>
    <r>
      <rPr>
        <sz val="7"/>
        <rFont val="Times New Roman"/>
        <family val="1"/>
        <charset val="204"/>
      </rPr>
      <t xml:space="preserve">          </t>
    </r>
    <r>
      <rPr>
        <sz val="12"/>
        <rFont val="Times New Roman"/>
        <family val="1"/>
        <charset val="204"/>
      </rPr>
      <t>назва галузі;</t>
    </r>
  </si>
  <si>
    <t>назва освітньої програми;</t>
  </si>
  <si>
    <r>
      <t>-</t>
    </r>
    <r>
      <rPr>
        <sz val="7"/>
        <rFont val="Times New Roman"/>
        <family val="1"/>
        <charset val="204"/>
      </rPr>
      <t xml:space="preserve">          </t>
    </r>
    <r>
      <rPr>
        <sz val="12"/>
        <rFont val="Times New Roman"/>
        <family val="1"/>
        <charset val="204"/>
      </rPr>
      <t>код напряму;</t>
    </r>
  </si>
  <si>
    <r>
      <t>-</t>
    </r>
    <r>
      <rPr>
        <sz val="7"/>
        <rFont val="Times New Roman"/>
        <family val="1"/>
        <charset val="204"/>
      </rPr>
      <t xml:space="preserve">          </t>
    </r>
    <r>
      <rPr>
        <sz val="12"/>
        <rFont val="Times New Roman"/>
        <family val="1"/>
        <charset val="204"/>
      </rPr>
      <t>назва напряму;</t>
    </r>
  </si>
  <si>
    <r>
      <t>-</t>
    </r>
    <r>
      <rPr>
        <sz val="7"/>
        <rFont val="Times New Roman"/>
        <family val="1"/>
        <charset val="204"/>
      </rPr>
      <t xml:space="preserve">          </t>
    </r>
    <r>
      <rPr>
        <sz val="12"/>
        <rFont val="Times New Roman"/>
        <family val="1"/>
        <charset val="204"/>
      </rPr>
      <t>освітньо-кваліфікаційний рівень ;</t>
    </r>
  </si>
  <si>
    <t>рівень вищої освіти ;</t>
  </si>
  <si>
    <r>
      <t>-</t>
    </r>
    <r>
      <rPr>
        <sz val="7"/>
        <rFont val="Times New Roman"/>
        <family val="1"/>
        <charset val="204"/>
      </rPr>
      <t xml:space="preserve">          </t>
    </r>
    <r>
      <rPr>
        <sz val="12"/>
        <rFont val="Times New Roman"/>
        <family val="1"/>
        <charset val="204"/>
      </rPr>
      <t>кваліфікація;</t>
    </r>
  </si>
  <si>
    <r>
      <t>-</t>
    </r>
    <r>
      <rPr>
        <sz val="7"/>
        <rFont val="Times New Roman"/>
        <family val="1"/>
        <charset val="204"/>
      </rPr>
      <t xml:space="preserve">          </t>
    </r>
    <r>
      <rPr>
        <sz val="12"/>
        <rFont val="Times New Roman"/>
        <family val="1"/>
        <charset val="204"/>
      </rPr>
      <t>рік;</t>
    </r>
  </si>
  <si>
    <r>
      <t>-</t>
    </r>
    <r>
      <rPr>
        <sz val="7"/>
        <rFont val="Times New Roman"/>
        <family val="1"/>
        <charset val="204"/>
      </rPr>
      <t xml:space="preserve">          </t>
    </r>
    <r>
      <rPr>
        <sz val="12"/>
        <rFont val="Times New Roman"/>
        <family val="1"/>
        <charset val="204"/>
      </rPr>
      <t>відповідальний за інформацію, телефон.</t>
    </r>
  </si>
  <si>
    <t xml:space="preserve">Зі скороченої назви інституту (факультету),номера освітноьї програми, року та форми навчання автоматично формується  № навчального плану (перше, зелене поле). Саме так потрібно назвати і файл з навчальним планом в електронному вигляді. </t>
  </si>
  <si>
    <t>Шифри і назви факультету і кафедри можна звірити з «Довідником» (перший лист електронної форми навчального плану).</t>
  </si>
  <si>
    <t>Далі потрібно ретельно звірити відповідність графіка навчального процесу на листі «Титул» тієї спеціальності, для якої формується цей навчальний план. Формули, за якими проводяться підрахунки в плані навчального процесу, безпосередньо залежать від графіку навчального процесу.</t>
  </si>
  <si>
    <t>У графи I, II, III, IV вносити зміни заборонено!</t>
  </si>
  <si>
    <t>Якщо графік має відмінності – звертайтесь до відповідального методисту навчального відділу (к.30 Ректорського корпусу або за тел.707-64-80)</t>
  </si>
  <si>
    <t xml:space="preserve"> При цьому сума кредитів ЕCTS як правило дорівнює 30.</t>
  </si>
  <si>
    <r>
      <t xml:space="preserve">        </t>
    </r>
    <r>
      <rPr>
        <b/>
        <i/>
        <sz val="12"/>
        <rFont val="Times New Roman"/>
        <family val="1"/>
        <charset val="204"/>
      </rPr>
      <t>Рядки, які залишилися незаповненими у «Плані НП» та «Змісті», потрібно прибрати не видаляючи , а приховуючи їх!</t>
    </r>
  </si>
  <si>
    <t>освітньо-професійний</t>
  </si>
  <si>
    <t>СП1</t>
  </si>
  <si>
    <t>СП2</t>
  </si>
  <si>
    <t>СП3</t>
  </si>
  <si>
    <t>СП4</t>
  </si>
  <si>
    <t>СП5</t>
  </si>
  <si>
    <t>СП6</t>
  </si>
  <si>
    <t>СП7</t>
  </si>
  <si>
    <t>СП8</t>
  </si>
  <si>
    <t>СП9</t>
  </si>
  <si>
    <t>СП10</t>
  </si>
  <si>
    <t>3</t>
  </si>
  <si>
    <t>підпис                                                                 ІП</t>
  </si>
  <si>
    <t xml:space="preserve">назва кафедри </t>
  </si>
  <si>
    <t>назва інституту/факультету</t>
  </si>
  <si>
    <t>Форма Моп1-21</t>
  </si>
  <si>
    <t>1</t>
  </si>
  <si>
    <t>122-Комп'ютерні науки</t>
  </si>
  <si>
    <t>Системи штучного інтелекту</t>
  </si>
  <si>
    <t>КІТ-М718</t>
  </si>
  <si>
    <t>011 - Освітні, педагогічні науки</t>
  </si>
  <si>
    <t>Педагогіка вищої школи</t>
  </si>
  <si>
    <t>СГТ-М618</t>
  </si>
  <si>
    <t>281 - Публічне управління та адміністрування</t>
  </si>
  <si>
    <t>Адміністратівний менеджмент</t>
  </si>
  <si>
    <t>СГТ-М718</t>
  </si>
  <si>
    <t>300</t>
  </si>
  <si>
    <t>6</t>
  </si>
  <si>
    <t>01</t>
  </si>
  <si>
    <t>011</t>
  </si>
  <si>
    <t>23</t>
  </si>
  <si>
    <t>Гарант освітньої програми зі спеціальності 011 Освітні, педагогічні науки</t>
  </si>
  <si>
    <t>Директор навчально-наукового інституту соціально-гуманітарних технологій</t>
  </si>
  <si>
    <t>__________________________Андрій КІПЕНСЬКИЙ</t>
  </si>
  <si>
    <t>Завідувач кафедри педагогіки та психології управління соціальними системами ім. акад. І.А. Зязюна</t>
  </si>
  <si>
    <t>"___"_______________ 2023 р.</t>
  </si>
  <si>
    <t>___________________Тетяна СОЛОДОВНИК</t>
  </si>
  <si>
    <t>______________Олександр РОМАНОВСЬКИЙ</t>
  </si>
  <si>
    <t>протокол №___5___  від __02.06.2023р.</t>
  </si>
  <si>
    <t>Fundamentals of scientific research</t>
  </si>
  <si>
    <t>Intellectual property</t>
  </si>
  <si>
    <t>Psychology of decision-making in education/pedagogy</t>
  </si>
  <si>
    <t>Didactic systems and educational technologies in higher education</t>
  </si>
  <si>
    <t>Pedagogical ethics</t>
  </si>
  <si>
    <t>Monitoring the quality of education in higher education</t>
  </si>
  <si>
    <t>Pedagogy and psychology of higher school</t>
  </si>
  <si>
    <t>Information Technologies in Education</t>
  </si>
  <si>
    <t>Pedagogical communication and rhetoric</t>
  </si>
  <si>
    <t>Leadership in teaching activities</t>
  </si>
  <si>
    <t>Pre-diploma practice</t>
  </si>
  <si>
    <t xml:space="preserve">Attestation </t>
  </si>
  <si>
    <t>Mandatory educational components</t>
  </si>
  <si>
    <t>General preparation</t>
  </si>
  <si>
    <t>Name of the discipline</t>
  </si>
  <si>
    <t xml:space="preserve">V. EDUCATIONAL PROCESS PLAN </t>
  </si>
  <si>
    <t>і.е</t>
  </si>
  <si>
    <t>Philosophy of education</t>
  </si>
  <si>
    <t>Fundamentals of personal development management</t>
  </si>
  <si>
    <t>Fundamentals of public relations</t>
  </si>
  <si>
    <t>World experience of higher school organization</t>
  </si>
  <si>
    <t>Modeling of professional training and activity of a specialist</t>
  </si>
  <si>
    <t>Legal regulation of professional activity of higher school teacher</t>
  </si>
  <si>
    <t>Coaching in education</t>
  </si>
  <si>
    <t>Pedagogical conflictology</t>
  </si>
  <si>
    <t>Facilitation pedagogy</t>
  </si>
  <si>
    <t>Psychology of team building</t>
  </si>
  <si>
    <t>Educational management</t>
  </si>
  <si>
    <t>Gender pedagogy</t>
  </si>
  <si>
    <t>Distribution by semesters</t>
  </si>
  <si>
    <t>Exams</t>
  </si>
  <si>
    <t>Credits</t>
  </si>
  <si>
    <t>Individual assignments</t>
  </si>
  <si>
    <t>Number of credits ЕCTS</t>
  </si>
  <si>
    <t>Total volume</t>
  </si>
  <si>
    <t>Total</t>
  </si>
  <si>
    <t>Number of hours</t>
  </si>
  <si>
    <t>including</t>
  </si>
  <si>
    <t>lectures</t>
  </si>
  <si>
    <t>laboratory</t>
  </si>
  <si>
    <t>practical</t>
  </si>
  <si>
    <t>Independent work</t>
  </si>
  <si>
    <t>Distribution of classroom hours per week and ECTS credits by semester</t>
  </si>
  <si>
    <t>1 course</t>
  </si>
  <si>
    <t>2 course</t>
  </si>
  <si>
    <t>semesters</t>
  </si>
  <si>
    <t>Number of weeks in the semester</t>
  </si>
  <si>
    <t>Class hours</t>
  </si>
  <si>
    <t xml:space="preserve"> ECTS credits</t>
  </si>
  <si>
    <t>Department</t>
  </si>
  <si>
    <t>Elective educational components</t>
  </si>
  <si>
    <t>Special (professional) training</t>
  </si>
  <si>
    <t>Specialized training</t>
  </si>
  <si>
    <t>Disciplines of free choice of specialized training according to the list (list is attached)</t>
  </si>
  <si>
    <t>Number of hours per week</t>
  </si>
  <si>
    <t>Number of exams</t>
  </si>
  <si>
    <t>Number of tests</t>
  </si>
  <si>
    <t>Number of course projects (works)</t>
  </si>
  <si>
    <t>Number of disciplines per semester</t>
  </si>
  <si>
    <t xml:space="preserve">Total number for the training period  </t>
  </si>
  <si>
    <t>List of disciplines of free choice of specialized training</t>
  </si>
  <si>
    <t>Disciplines of free choice of specialized training</t>
  </si>
  <si>
    <t>MINISTRY OF EDUCATION AND SCIENCE OF UKRAINE</t>
  </si>
  <si>
    <t>NATIONAL TECHNICAL UNIVERSITY "KHARKIV POLYTECHNIC INSTITUTE"</t>
  </si>
  <si>
    <t>CURRICULUM</t>
  </si>
  <si>
    <t>APPROVED</t>
  </si>
  <si>
    <t>EDUCATIONAL AND PROFESSIONAL PROGRAM</t>
  </si>
  <si>
    <t>Pedagogy of higher education</t>
  </si>
  <si>
    <t>Education/Pedagogy</t>
  </si>
  <si>
    <t>Educational and pedagogical sciences</t>
  </si>
  <si>
    <t>second (master's) level</t>
  </si>
  <si>
    <t>Master of Education, Pedagogical Sciences</t>
  </si>
  <si>
    <t>Rector of NTU "KhPI"</t>
  </si>
  <si>
    <t>preparation</t>
  </si>
  <si>
    <t>in the field of knowledge</t>
  </si>
  <si>
    <t>(educational level)</t>
  </si>
  <si>
    <t>(code and name of the field of knowledge)</t>
  </si>
  <si>
    <t>by specialty</t>
  </si>
  <si>
    <t>Qualifications</t>
  </si>
  <si>
    <t>Duration of training</t>
  </si>
  <si>
    <t>on the basis of</t>
  </si>
  <si>
    <t>Bachelor's degree in education</t>
  </si>
  <si>
    <t>І. Schedule of the educational process</t>
  </si>
  <si>
    <t>Course</t>
  </si>
  <si>
    <t>September</t>
  </si>
  <si>
    <t>October</t>
  </si>
  <si>
    <t>full-time</t>
  </si>
  <si>
    <t>Yevhen SOKOL</t>
  </si>
  <si>
    <t>Form of Training</t>
  </si>
  <si>
    <t>November</t>
  </si>
  <si>
    <t xml:space="preserve">December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</si>
  <si>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</si>
  <si>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</si>
  <si>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</si>
  <si>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</si>
  <si>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</si>
  <si>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</si>
  <si>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</si>
  <si>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</si>
  <si>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Theoretical training</t>
  </si>
  <si>
    <t>Examination session</t>
  </si>
  <si>
    <t>Practice</t>
  </si>
  <si>
    <t>Preparation of qualification work</t>
  </si>
  <si>
    <t>Score week</t>
  </si>
  <si>
    <t>Vacations</t>
  </si>
  <si>
    <t>Defense of qualification work</t>
  </si>
  <si>
    <t>Attestation</t>
  </si>
  <si>
    <t xml:space="preserve">Diploma project (work) </t>
  </si>
  <si>
    <t>Vacation</t>
  </si>
  <si>
    <t>Type of practice</t>
  </si>
  <si>
    <t xml:space="preserve">Duration (in weeks) </t>
  </si>
  <si>
    <t>Semester</t>
  </si>
  <si>
    <t>Pre-diploma</t>
  </si>
  <si>
    <t>Number of ECTS credits</t>
  </si>
  <si>
    <t>Events</t>
  </si>
  <si>
    <t xml:space="preserve">Preparation of qualification work </t>
  </si>
  <si>
    <t xml:space="preserve">Defense of qualification work </t>
  </si>
  <si>
    <t>Qualification exam</t>
  </si>
  <si>
    <t>ІІ. Consolidated time budgets (in weeks)</t>
  </si>
  <si>
    <t>III. Practice</t>
  </si>
  <si>
    <t>IV. Certification</t>
  </si>
  <si>
    <t>Calculation task</t>
  </si>
  <si>
    <t>Calculation and graphic task</t>
  </si>
  <si>
    <t>Summary</t>
  </si>
  <si>
    <t>Course project</t>
  </si>
  <si>
    <t>Course work</t>
  </si>
  <si>
    <t>Scientific research work</t>
  </si>
  <si>
    <t>CONTENT OF THE CURRICULUM</t>
  </si>
  <si>
    <t>Master's degree program:</t>
  </si>
  <si>
    <t>Total number of</t>
  </si>
  <si>
    <t>Department code</t>
  </si>
  <si>
    <t>ECTS credits</t>
  </si>
  <si>
    <t>hours</t>
  </si>
  <si>
    <t>offset</t>
  </si>
  <si>
    <t>Exam</t>
  </si>
  <si>
    <t>Offset</t>
  </si>
  <si>
    <t>Воробйова Євгенія Вячеславівна, 707-60-42</t>
  </si>
  <si>
    <t>__________________________Gennadiy KHRYPUNOV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</si>
</sst>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1" x14ac:knownFonts="1">
    <font>
      <sz val="10"/>
      <name val="Arial Cyr"/>
      <charset val="204"/>
    </font>
    <font>
      <sz val="10"/>
      <name val="Arial"/>
      <family val="2"/>
      <charset val="204"/>
    </font>
    <font>
      <sz val="36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2"/>
      <name val="Arial"/>
      <family val="2"/>
      <charset val="204"/>
    </font>
    <font>
      <sz val="14"/>
      <name val="Arial Cyr"/>
      <charset val="204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4"/>
      <name val="Arial Cyr"/>
      <charset val="204"/>
    </font>
    <font>
      <sz val="16"/>
      <name val="Arial"/>
      <family val="2"/>
      <charset val="204"/>
    </font>
    <font>
      <sz val="16"/>
      <name val="Arial Cyr"/>
      <charset val="204"/>
    </font>
    <font>
      <sz val="16"/>
      <name val="Arial"/>
      <family val="2"/>
    </font>
    <font>
      <b/>
      <sz val="18"/>
      <name val="Arial"/>
      <family val="2"/>
      <charset val="204"/>
    </font>
    <font>
      <sz val="8"/>
      <name val="Arial Cyr"/>
      <charset val="204"/>
    </font>
    <font>
      <sz val="2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Arial"/>
      <family val="2"/>
      <charset val="204"/>
    </font>
    <font>
      <b/>
      <sz val="22"/>
      <name val="Arial"/>
      <family val="2"/>
      <charset val="204"/>
    </font>
    <font>
      <b/>
      <sz val="24"/>
      <color indexed="10"/>
      <name val="Arial"/>
      <family val="2"/>
      <charset val="204"/>
    </font>
    <font>
      <b/>
      <sz val="16"/>
      <color indexed="12"/>
      <name val="Arial"/>
      <family val="2"/>
      <charset val="204"/>
    </font>
    <font>
      <b/>
      <sz val="18"/>
      <color indexed="12"/>
      <name val="Arial Cyr"/>
      <family val="2"/>
      <charset val="204"/>
    </font>
    <font>
      <b/>
      <sz val="16"/>
      <color indexed="16"/>
      <name val="Arial"/>
      <family val="2"/>
      <charset val="204"/>
    </font>
    <font>
      <b/>
      <sz val="18"/>
      <color indexed="16"/>
      <name val="Arial Cyr"/>
      <charset val="204"/>
    </font>
    <font>
      <b/>
      <sz val="18"/>
      <color indexed="16"/>
      <name val="Arial Cyr"/>
      <family val="2"/>
      <charset val="204"/>
    </font>
    <font>
      <b/>
      <sz val="16"/>
      <color indexed="59"/>
      <name val="Arial"/>
      <family val="2"/>
      <charset val="204"/>
    </font>
    <font>
      <b/>
      <sz val="18"/>
      <color indexed="59"/>
      <name val="Arial Cyr"/>
      <family val="2"/>
      <charset val="204"/>
    </font>
    <font>
      <b/>
      <sz val="16"/>
      <color indexed="59"/>
      <name val="Arial Cyr"/>
      <family val="2"/>
      <charset val="204"/>
    </font>
    <font>
      <b/>
      <sz val="18"/>
      <color indexed="59"/>
      <name val="Arial"/>
      <family val="2"/>
      <charset val="204"/>
    </font>
    <font>
      <b/>
      <sz val="18"/>
      <color indexed="12"/>
      <name val="Arial"/>
      <family val="2"/>
      <charset val="204"/>
    </font>
    <font>
      <b/>
      <sz val="18"/>
      <color indexed="16"/>
      <name val="Arial"/>
      <family val="2"/>
      <charset val="204"/>
    </font>
    <font>
      <b/>
      <sz val="18"/>
      <color indexed="10"/>
      <name val="Arial"/>
      <family val="2"/>
      <charset val="204"/>
    </font>
    <font>
      <b/>
      <sz val="16"/>
      <color indexed="12"/>
      <name val="Arial Cyr"/>
      <family val="2"/>
      <charset val="204"/>
    </font>
    <font>
      <sz val="18"/>
      <name val="Arial Cyr"/>
      <charset val="204"/>
    </font>
    <font>
      <sz val="22"/>
      <name val="Arial"/>
      <family val="2"/>
      <charset val="204"/>
    </font>
    <font>
      <sz val="18"/>
      <name val="Arial"/>
      <family val="2"/>
      <charset val="204"/>
    </font>
    <font>
      <sz val="20"/>
      <name val="Arial"/>
      <family val="2"/>
      <charset val="204"/>
    </font>
    <font>
      <b/>
      <sz val="21"/>
      <name val="Arial"/>
      <family val="2"/>
      <charset val="204"/>
    </font>
    <font>
      <sz val="21"/>
      <name val="Arial"/>
      <family val="2"/>
      <charset val="204"/>
    </font>
    <font>
      <sz val="21"/>
      <name val="Times New Roman"/>
      <family val="1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0"/>
      <name val="Arial Cyr"/>
      <charset val="204"/>
    </font>
    <font>
      <u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Arial Cyr"/>
      <charset val="204"/>
    </font>
    <font>
      <b/>
      <sz val="12"/>
      <color indexed="12"/>
      <name val="Arial"/>
      <family val="2"/>
      <charset val="204"/>
    </font>
    <font>
      <b/>
      <sz val="16"/>
      <name val="Times New Roman"/>
      <family val="1"/>
      <charset val="204"/>
    </font>
    <font>
      <b/>
      <sz val="24"/>
      <name val="Arial"/>
      <family val="2"/>
      <charset val="204"/>
    </font>
    <font>
      <b/>
      <sz val="26"/>
      <name val="Arial"/>
      <family val="2"/>
      <charset val="204"/>
    </font>
    <font>
      <b/>
      <sz val="22"/>
      <color indexed="10"/>
      <name val="Arial"/>
      <family val="2"/>
      <charset val="204"/>
    </font>
    <font>
      <b/>
      <sz val="18"/>
      <name val="Arial Cyr"/>
      <charset val="204"/>
    </font>
    <font>
      <b/>
      <sz val="10"/>
      <name val="Arial Cyr"/>
      <family val="2"/>
      <charset val="204"/>
    </font>
    <font>
      <b/>
      <sz val="12"/>
      <color indexed="9"/>
      <name val="Arial Cyr"/>
      <charset val="204"/>
    </font>
    <font>
      <b/>
      <sz val="16"/>
      <color indexed="9"/>
      <name val="Arial Cyr"/>
      <charset val="204"/>
    </font>
    <font>
      <sz val="10"/>
      <color indexed="12"/>
      <name val="Arial"/>
      <family val="2"/>
      <charset val="204"/>
    </font>
    <font>
      <b/>
      <sz val="14"/>
      <color indexed="12"/>
      <name val="Arial"/>
      <family val="2"/>
      <charset val="204"/>
    </font>
    <font>
      <b/>
      <sz val="11"/>
      <color indexed="12"/>
      <name val="Arial"/>
      <family val="2"/>
      <charset val="204"/>
    </font>
    <font>
      <sz val="11"/>
      <color indexed="12"/>
      <name val="Arial"/>
      <family val="2"/>
      <charset val="204"/>
    </font>
    <font>
      <sz val="12"/>
      <color indexed="12"/>
      <name val="Arial"/>
      <family val="2"/>
      <charset val="204"/>
    </font>
    <font>
      <b/>
      <sz val="16"/>
      <color indexed="12"/>
      <name val="Arial Cyr"/>
      <charset val="204"/>
    </font>
    <font>
      <b/>
      <sz val="10"/>
      <color indexed="12"/>
      <name val="Arial Cyr"/>
      <family val="2"/>
      <charset val="204"/>
    </font>
    <font>
      <sz val="14"/>
      <color indexed="22"/>
      <name val="Arial"/>
      <family val="2"/>
    </font>
    <font>
      <sz val="12"/>
      <color indexed="22"/>
      <name val="Arial"/>
      <family val="2"/>
    </font>
    <font>
      <b/>
      <sz val="16"/>
      <color indexed="10"/>
      <name val="Arial"/>
      <family val="2"/>
      <charset val="204"/>
    </font>
    <font>
      <b/>
      <sz val="8"/>
      <name val="Arial"/>
      <family val="2"/>
      <charset val="204"/>
    </font>
    <font>
      <b/>
      <sz val="18"/>
      <color indexed="18"/>
      <name val="Arial"/>
      <family val="2"/>
      <charset val="204"/>
    </font>
    <font>
      <vertAlign val="subscript"/>
      <sz val="20"/>
      <name val="Arial"/>
      <family val="2"/>
      <charset val="204"/>
    </font>
    <font>
      <sz val="20"/>
      <name val="Arial Cyr"/>
      <charset val="204"/>
    </font>
    <font>
      <b/>
      <sz val="20"/>
      <color indexed="12"/>
      <name val="Arial"/>
      <family val="2"/>
      <charset val="204"/>
    </font>
    <font>
      <sz val="24"/>
      <name val="Arial"/>
      <family val="2"/>
      <charset val="204"/>
    </font>
    <font>
      <sz val="24"/>
      <name val="Arial Cyr"/>
      <charset val="204"/>
    </font>
    <font>
      <b/>
      <i/>
      <sz val="11"/>
      <name val="Arial Cyr"/>
      <charset val="204"/>
    </font>
    <font>
      <sz val="12"/>
      <name val="Arial Cyr"/>
      <charset val="204"/>
    </font>
    <font>
      <b/>
      <i/>
      <sz val="8"/>
      <color indexed="10"/>
      <name val="Arial Cyr"/>
      <charset val="204"/>
    </font>
    <font>
      <sz val="10"/>
      <name val="Calibri"/>
      <family val="2"/>
      <charset val="204"/>
    </font>
    <font>
      <b/>
      <sz val="16"/>
      <name val="Arial Cyr"/>
      <charset val="204"/>
    </font>
    <font>
      <b/>
      <sz val="19"/>
      <name val="Arial"/>
      <family val="2"/>
      <charset val="204"/>
    </font>
    <font>
      <b/>
      <sz val="21"/>
      <color indexed="12"/>
      <name val="Arial"/>
      <family val="2"/>
      <charset val="204"/>
    </font>
    <font>
      <vertAlign val="superscript"/>
      <sz val="16"/>
      <name val="Arial"/>
      <family val="2"/>
      <charset val="204"/>
    </font>
    <font>
      <b/>
      <u/>
      <sz val="14"/>
      <name val="Arial"/>
      <family val="2"/>
      <charset val="204"/>
    </font>
    <font>
      <u/>
      <sz val="10"/>
      <name val="Arial Cyr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9">
    <xf numFmtId="0" fontId="0" fillId="0" borderId="0" xfId="0"/>
    <xf numFmtId="0" fontId="1" fillId="0" borderId="0" xfId="0" applyFont="1" applyBorder="1" applyProtection="1"/>
    <xf numFmtId="0" fontId="1" fillId="0" borderId="0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/>
    <xf numFmtId="0" fontId="8" fillId="0" borderId="0" xfId="0" applyFont="1" applyBorder="1" applyAlignment="1" applyProtection="1">
      <alignment horizontal="center"/>
    </xf>
    <xf numFmtId="49" fontId="1" fillId="0" borderId="0" xfId="0" applyNumberFormat="1" applyFont="1" applyBorder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NumberFormat="1" applyFont="1" applyBorder="1" applyProtection="1"/>
    <xf numFmtId="49" fontId="9" fillId="0" borderId="0" xfId="0" applyNumberFormat="1" applyFont="1" applyBorder="1" applyProtection="1"/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top"/>
    </xf>
    <xf numFmtId="0" fontId="15" fillId="0" borderId="0" xfId="0" applyFont="1" applyBorder="1" applyAlignment="1" applyProtection="1">
      <alignment horizontal="center" vertical="top"/>
    </xf>
    <xf numFmtId="0" fontId="15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/>
    <xf numFmtId="0" fontId="19" fillId="0" borderId="0" xfId="0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center"/>
    </xf>
    <xf numFmtId="0" fontId="19" fillId="0" borderId="0" xfId="0" applyNumberFormat="1" applyFont="1" applyBorder="1" applyAlignment="1" applyProtection="1">
      <alignment horizontal="center"/>
    </xf>
    <xf numFmtId="0" fontId="19" fillId="0" borderId="0" xfId="0" applyFont="1" applyBorder="1" applyAlignment="1" applyProtection="1"/>
    <xf numFmtId="0" fontId="7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top"/>
    </xf>
    <xf numFmtId="0" fontId="11" fillId="0" borderId="0" xfId="0" applyFont="1" applyBorder="1" applyProtection="1"/>
    <xf numFmtId="0" fontId="8" fillId="0" borderId="0" xfId="0" applyFont="1" applyBorder="1" applyProtection="1"/>
    <xf numFmtId="0" fontId="8" fillId="0" borderId="0" xfId="0" applyNumberFormat="1" applyFont="1" applyBorder="1" applyProtection="1"/>
    <xf numFmtId="49" fontId="8" fillId="0" borderId="0" xfId="0" applyNumberFormat="1" applyFont="1" applyBorder="1" applyProtection="1"/>
    <xf numFmtId="0" fontId="8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justify" wrapText="1"/>
    </xf>
    <xf numFmtId="49" fontId="11" fillId="0" borderId="0" xfId="0" applyNumberFormat="1" applyFont="1" applyBorder="1" applyAlignment="1" applyProtection="1">
      <alignment horizontal="left" vertical="justify" wrapText="1"/>
    </xf>
    <xf numFmtId="0" fontId="10" fillId="0" borderId="0" xfId="0" applyFont="1" applyBorder="1" applyAlignment="1" applyProtection="1">
      <alignment horizontal="center" vertical="center"/>
    </xf>
    <xf numFmtId="49" fontId="11" fillId="0" borderId="0" xfId="0" applyNumberFormat="1" applyFont="1" applyBorder="1" applyAlignment="1" applyProtection="1">
      <alignment horizontal="center" vertical="justify" wrapText="1"/>
    </xf>
    <xf numFmtId="11" fontId="11" fillId="0" borderId="0" xfId="0" applyNumberFormat="1" applyFont="1" applyBorder="1" applyAlignment="1" applyProtection="1">
      <alignment horizontal="left" vertical="justify" wrapText="1"/>
    </xf>
    <xf numFmtId="0" fontId="10" fillId="0" borderId="0" xfId="0" applyNumberFormat="1" applyFont="1" applyBorder="1" applyAlignment="1" applyProtection="1">
      <alignment horizontal="center" vertical="justify" wrapText="1"/>
    </xf>
    <xf numFmtId="0" fontId="10" fillId="0" borderId="0" xfId="0" applyNumberFormat="1" applyFont="1" applyBorder="1" applyAlignment="1" applyProtection="1">
      <alignment horizontal="left" vertical="justify"/>
    </xf>
    <xf numFmtId="49" fontId="10" fillId="0" borderId="0" xfId="0" applyNumberFormat="1" applyFont="1" applyBorder="1" applyAlignment="1" applyProtection="1">
      <alignment horizontal="left" vertical="justify"/>
    </xf>
    <xf numFmtId="49" fontId="10" fillId="0" borderId="0" xfId="0" applyNumberFormat="1" applyFont="1" applyBorder="1" applyAlignment="1" applyProtection="1">
      <alignment horizontal="center" vertical="justify" wrapText="1"/>
    </xf>
    <xf numFmtId="0" fontId="10" fillId="0" borderId="0" xfId="0" applyFont="1" applyBorder="1" applyAlignment="1" applyProtection="1">
      <alignment horizontal="left" vertical="justify"/>
    </xf>
    <xf numFmtId="0" fontId="1" fillId="0" borderId="0" xfId="0" applyNumberFormat="1" applyFont="1" applyBorder="1" applyAlignment="1" applyProtection="1">
      <alignment vertical="top" wrapText="1"/>
    </xf>
    <xf numFmtId="0" fontId="6" fillId="0" borderId="0" xfId="0" applyFont="1" applyBorder="1" applyProtection="1"/>
    <xf numFmtId="0" fontId="1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/>
    <xf numFmtId="0" fontId="10" fillId="0" borderId="0" xfId="0" applyNumberFormat="1" applyFont="1" applyBorder="1" applyAlignment="1" applyProtection="1">
      <alignment horizontal="center" vertical="justify"/>
    </xf>
    <xf numFmtId="0" fontId="1" fillId="0" borderId="0" xfId="0" applyFont="1" applyBorder="1" applyAlignment="1" applyProtection="1">
      <alignment horizontal="right"/>
    </xf>
    <xf numFmtId="0" fontId="10" fillId="0" borderId="0" xfId="0" applyNumberFormat="1" applyFont="1" applyBorder="1" applyAlignment="1" applyProtection="1">
      <alignment horizontal="center" vertical="center"/>
    </xf>
    <xf numFmtId="49" fontId="10" fillId="0" borderId="0" xfId="0" applyNumberFormat="1" applyFont="1" applyBorder="1" applyAlignment="1" applyProtection="1">
      <alignment horizontal="center" vertical="justify"/>
    </xf>
    <xf numFmtId="0" fontId="0" fillId="0" borderId="0" xfId="0" applyBorder="1" applyAlignment="1" applyProtection="1">
      <alignment horizontal="center" vertical="justify"/>
    </xf>
    <xf numFmtId="49" fontId="10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/>
    <xf numFmtId="0" fontId="10" fillId="0" borderId="0" xfId="0" applyFont="1" applyBorder="1" applyAlignment="1" applyProtection="1">
      <alignment horizontal="centerContinuous" vertical="top" wrapText="1"/>
    </xf>
    <xf numFmtId="0" fontId="10" fillId="0" borderId="0" xfId="0" applyFont="1" applyBorder="1" applyAlignment="1" applyProtection="1">
      <alignment horizontal="center" vertical="top" wrapText="1"/>
    </xf>
    <xf numFmtId="0" fontId="11" fillId="0" borderId="0" xfId="0" applyFont="1" applyBorder="1" applyAlignment="1" applyProtection="1">
      <alignment horizontal="center" vertical="center" textRotation="90" wrapText="1"/>
    </xf>
    <xf numFmtId="0" fontId="9" fillId="0" borderId="0" xfId="0" applyFont="1" applyBorder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wrapText="1"/>
    </xf>
    <xf numFmtId="0" fontId="14" fillId="0" borderId="0" xfId="0" applyNumberFormat="1" applyFont="1" applyBorder="1" applyAlignment="1" applyProtection="1">
      <alignment horizontal="center" wrapText="1"/>
    </xf>
    <xf numFmtId="11" fontId="15" fillId="0" borderId="0" xfId="0" applyNumberFormat="1" applyFont="1" applyBorder="1" applyAlignment="1" applyProtection="1">
      <alignment horizontal="left" vertical="justify" wrapText="1"/>
    </xf>
    <xf numFmtId="0" fontId="14" fillId="0" borderId="0" xfId="0" applyFont="1" applyBorder="1" applyProtection="1"/>
    <xf numFmtId="0" fontId="18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/>
    <xf numFmtId="0" fontId="13" fillId="0" borderId="0" xfId="0" applyFont="1" applyAlignment="1" applyProtection="1"/>
    <xf numFmtId="49" fontId="6" fillId="0" borderId="0" xfId="0" applyNumberFormat="1" applyFont="1" applyBorder="1" applyAlignment="1" applyProtection="1">
      <alignment horizontal="center" vertical="justify" wrapText="1"/>
    </xf>
    <xf numFmtId="0" fontId="7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vertical="justify"/>
    </xf>
    <xf numFmtId="11" fontId="7" fillId="0" borderId="0" xfId="0" applyNumberFormat="1" applyFont="1" applyBorder="1" applyAlignment="1" applyProtection="1">
      <alignment horizontal="left" vertical="justify" wrapText="1"/>
    </xf>
    <xf numFmtId="49" fontId="6" fillId="0" borderId="0" xfId="0" applyNumberFormat="1" applyFont="1" applyBorder="1" applyAlignment="1" applyProtection="1">
      <alignment horizontal="left" vertical="justify"/>
    </xf>
    <xf numFmtId="49" fontId="7" fillId="0" borderId="0" xfId="0" applyNumberFormat="1" applyFont="1" applyBorder="1" applyAlignment="1" applyProtection="1">
      <alignment horizontal="left" vertical="justify"/>
    </xf>
    <xf numFmtId="0" fontId="7" fillId="0" borderId="0" xfId="0" applyNumberFormat="1" applyFont="1" applyBorder="1" applyAlignment="1" applyProtection="1">
      <alignment vertical="top" wrapText="1"/>
    </xf>
    <xf numFmtId="0" fontId="7" fillId="0" borderId="0" xfId="0" applyNumberFormat="1" applyFont="1" applyBorder="1" applyProtection="1"/>
    <xf numFmtId="0" fontId="13" fillId="0" borderId="0" xfId="0" applyFont="1" applyBorder="1" applyAlignment="1" applyProtection="1">
      <alignment vertical="justify"/>
    </xf>
    <xf numFmtId="0" fontId="7" fillId="0" borderId="0" xfId="0" applyFont="1" applyBorder="1" applyAlignment="1" applyProtection="1">
      <alignment vertical="justify"/>
    </xf>
    <xf numFmtId="0" fontId="7" fillId="0" borderId="0" xfId="0" applyFont="1" applyBorder="1" applyAlignment="1" applyProtection="1">
      <alignment horizontal="right"/>
    </xf>
    <xf numFmtId="49" fontId="7" fillId="0" borderId="0" xfId="0" applyNumberFormat="1" applyFont="1" applyBorder="1" applyAlignment="1" applyProtection="1">
      <alignment horizontal="left" vertical="justify" wrapText="1"/>
    </xf>
    <xf numFmtId="0" fontId="5" fillId="0" borderId="0" xfId="0" applyFont="1" applyBorder="1" applyAlignment="1" applyProtection="1">
      <alignment horizontal="center" vertical="center" textRotation="90"/>
    </xf>
    <xf numFmtId="0" fontId="5" fillId="0" borderId="0" xfId="0" applyFont="1" applyBorder="1" applyAlignment="1" applyProtection="1">
      <alignment horizontal="right" vertical="top"/>
    </xf>
    <xf numFmtId="0" fontId="5" fillId="0" borderId="0" xfId="0" applyNumberFormat="1" applyFont="1" applyBorder="1" applyAlignment="1" applyProtection="1">
      <alignment horizontal="center" vertical="center"/>
    </xf>
    <xf numFmtId="49" fontId="24" fillId="0" borderId="0" xfId="0" applyNumberFormat="1" applyFont="1" applyBorder="1" applyAlignment="1" applyProtection="1">
      <alignment horizontal="left" wrapText="1"/>
    </xf>
    <xf numFmtId="0" fontId="24" fillId="0" borderId="0" xfId="0" applyFont="1" applyBorder="1" applyProtection="1"/>
    <xf numFmtId="0" fontId="5" fillId="0" borderId="0" xfId="0" applyFont="1" applyBorder="1" applyProtection="1"/>
    <xf numFmtId="0" fontId="16" fillId="0" borderId="0" xfId="0" applyFont="1" applyBorder="1" applyProtection="1"/>
    <xf numFmtId="49" fontId="9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25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wrapText="1"/>
    </xf>
    <xf numFmtId="0" fontId="18" fillId="0" borderId="0" xfId="0" applyFont="1" applyBorder="1" applyAlignment="1" applyProtection="1">
      <alignment horizontal="center" wrapText="1"/>
    </xf>
    <xf numFmtId="0" fontId="24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 wrapText="1"/>
    </xf>
    <xf numFmtId="164" fontId="5" fillId="0" borderId="0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wrapText="1"/>
    </xf>
    <xf numFmtId="0" fontId="6" fillId="0" borderId="0" xfId="0" applyNumberFormat="1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 textRotation="90"/>
    </xf>
    <xf numFmtId="49" fontId="10" fillId="0" borderId="0" xfId="0" applyNumberFormat="1" applyFont="1" applyBorder="1" applyAlignment="1" applyProtection="1">
      <alignment horizontal="center" vertical="center" textRotation="90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49" fontId="10" fillId="0" borderId="0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textRotation="90"/>
    </xf>
    <xf numFmtId="0" fontId="10" fillId="0" borderId="0" xfId="0" applyNumberFormat="1" applyFont="1" applyBorder="1" applyAlignment="1" applyProtection="1">
      <alignment horizontal="center" vertical="center" textRotation="90" wrapText="1"/>
    </xf>
    <xf numFmtId="0" fontId="10" fillId="0" borderId="0" xfId="0" applyFont="1" applyBorder="1" applyAlignment="1" applyProtection="1">
      <alignment horizontal="center" vertical="center" textRotation="90" wrapText="1"/>
    </xf>
    <xf numFmtId="164" fontId="6" fillId="0" borderId="0" xfId="0" applyNumberFormat="1" applyFont="1" applyBorder="1" applyAlignment="1" applyProtection="1">
      <alignment horizontal="center" vertical="center"/>
    </xf>
    <xf numFmtId="164" fontId="18" fillId="0" borderId="0" xfId="0" applyNumberFormat="1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left" wrapText="1"/>
    </xf>
    <xf numFmtId="0" fontId="15" fillId="0" borderId="0" xfId="0" applyFont="1" applyBorder="1" applyAlignment="1" applyProtection="1">
      <alignment horizontal="left" vertical="top" wrapText="1"/>
    </xf>
    <xf numFmtId="0" fontId="26" fillId="0" borderId="0" xfId="0" applyFont="1" applyBorder="1" applyAlignment="1" applyProtection="1">
      <alignment horizontal="left" vertical="top" wrapText="1"/>
    </xf>
    <xf numFmtId="49" fontId="12" fillId="0" borderId="0" xfId="0" applyNumberFormat="1" applyFont="1" applyBorder="1" applyAlignment="1" applyProtection="1">
      <alignment horizontal="left" vertical="justify"/>
    </xf>
    <xf numFmtId="0" fontId="6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vertical="justify" wrapText="1"/>
    </xf>
    <xf numFmtId="49" fontId="7" fillId="0" borderId="0" xfId="0" applyNumberFormat="1" applyFont="1" applyBorder="1" applyAlignment="1" applyProtection="1">
      <alignment horizontal="center" vertical="justify"/>
    </xf>
    <xf numFmtId="0" fontId="13" fillId="0" borderId="0" xfId="0" applyFont="1" applyBorder="1" applyAlignment="1" applyProtection="1"/>
    <xf numFmtId="0" fontId="9" fillId="0" borderId="0" xfId="0" applyNumberFormat="1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center" vertical="justify"/>
    </xf>
    <xf numFmtId="0" fontId="9" fillId="0" borderId="0" xfId="0" applyNumberFormat="1" applyFont="1" applyBorder="1" applyAlignment="1" applyProtection="1">
      <alignment horizontal="center" vertical="justify"/>
    </xf>
    <xf numFmtId="0" fontId="6" fillId="0" borderId="0" xfId="0" applyFont="1" applyBorder="1" applyAlignment="1" applyProtection="1">
      <alignment horizontal="right"/>
    </xf>
    <xf numFmtId="0" fontId="16" fillId="0" borderId="0" xfId="0" applyFont="1" applyBorder="1" applyAlignment="1" applyProtection="1">
      <alignment horizontal="right"/>
    </xf>
    <xf numFmtId="0" fontId="15" fillId="0" borderId="0" xfId="0" applyFont="1" applyBorder="1" applyAlignment="1" applyProtection="1">
      <alignment horizontal="right"/>
    </xf>
    <xf numFmtId="0" fontId="7" fillId="0" borderId="0" xfId="0" applyFont="1" applyBorder="1"/>
    <xf numFmtId="164" fontId="9" fillId="0" borderId="0" xfId="0" applyNumberFormat="1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center" vertical="center" textRotation="90"/>
    </xf>
    <xf numFmtId="49" fontId="9" fillId="0" borderId="0" xfId="0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8" fillId="0" borderId="0" xfId="0" applyNumberFormat="1" applyFont="1" applyBorder="1" applyAlignment="1" applyProtection="1">
      <alignment horizontal="left" vertical="justify"/>
    </xf>
    <xf numFmtId="49" fontId="8" fillId="0" borderId="0" xfId="0" applyNumberFormat="1" applyFont="1" applyBorder="1" applyAlignment="1" applyProtection="1">
      <alignment horizontal="left" vertical="justify"/>
    </xf>
    <xf numFmtId="49" fontId="8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justify"/>
    </xf>
    <xf numFmtId="0" fontId="23" fillId="0" borderId="0" xfId="0" applyFont="1" applyBorder="1" applyAlignment="1"/>
    <xf numFmtId="0" fontId="0" fillId="0" borderId="0" xfId="0" applyBorder="1" applyAlignment="1"/>
    <xf numFmtId="0" fontId="23" fillId="0" borderId="0" xfId="0" applyFont="1" applyBorder="1" applyAlignment="1">
      <alignment horizontal="left"/>
    </xf>
    <xf numFmtId="0" fontId="29" fillId="0" borderId="0" xfId="0" applyFont="1" applyAlignment="1"/>
    <xf numFmtId="0" fontId="29" fillId="0" borderId="0" xfId="0" applyFont="1" applyBorder="1" applyAlignment="1"/>
    <xf numFmtId="0" fontId="30" fillId="0" borderId="0" xfId="0" applyFont="1"/>
    <xf numFmtId="0" fontId="35" fillId="2" borderId="1" xfId="0" applyFont="1" applyFill="1" applyBorder="1" applyAlignment="1" applyProtection="1">
      <protection hidden="1"/>
    </xf>
    <xf numFmtId="0" fontId="36" fillId="2" borderId="2" xfId="0" applyFont="1" applyFill="1" applyBorder="1" applyAlignment="1" applyProtection="1">
      <alignment wrapText="1"/>
      <protection hidden="1"/>
    </xf>
    <xf numFmtId="0" fontId="37" fillId="3" borderId="3" xfId="0" applyFont="1" applyFill="1" applyBorder="1" applyAlignment="1" applyProtection="1">
      <alignment vertical="top" shrinkToFit="1"/>
      <protection hidden="1"/>
    </xf>
    <xf numFmtId="49" fontId="38" fillId="0" borderId="4" xfId="0" applyNumberFormat="1" applyFont="1" applyFill="1" applyBorder="1" applyAlignment="1" applyProtection="1">
      <alignment vertical="top" wrapText="1"/>
      <protection locked="0"/>
    </xf>
    <xf numFmtId="0" fontId="39" fillId="4" borderId="5" xfId="0" applyFont="1" applyFill="1" applyBorder="1" applyAlignment="1" applyProtection="1">
      <alignment vertical="top" shrinkToFit="1"/>
      <protection hidden="1"/>
    </xf>
    <xf numFmtId="49" fontId="40" fillId="0" borderId="6" xfId="0" applyNumberFormat="1" applyFont="1" applyFill="1" applyBorder="1" applyAlignment="1" applyProtection="1">
      <alignment horizontal="left" wrapText="1"/>
      <protection locked="0"/>
    </xf>
    <xf numFmtId="49" fontId="41" fillId="0" borderId="7" xfId="0" applyNumberFormat="1" applyFont="1" applyFill="1" applyBorder="1" applyAlignment="1" applyProtection="1">
      <alignment vertical="top" wrapText="1"/>
      <protection locked="0"/>
    </xf>
    <xf numFmtId="49" fontId="43" fillId="0" borderId="8" xfId="0" applyNumberFormat="1" applyFont="1" applyFill="1" applyBorder="1" applyAlignment="1" applyProtection="1">
      <alignment horizontal="left" wrapText="1"/>
      <protection locked="0"/>
    </xf>
    <xf numFmtId="49" fontId="45" fillId="0" borderId="7" xfId="0" applyNumberFormat="1" applyFont="1" applyFill="1" applyBorder="1" applyAlignment="1" applyProtection="1">
      <alignment vertical="top" wrapText="1"/>
      <protection locked="0"/>
    </xf>
    <xf numFmtId="0" fontId="37" fillId="5" borderId="9" xfId="0" applyFont="1" applyFill="1" applyBorder="1" applyAlignment="1" applyProtection="1">
      <alignment shrinkToFit="1"/>
      <protection hidden="1"/>
    </xf>
    <xf numFmtId="0" fontId="47" fillId="0" borderId="8" xfId="0" applyFont="1" applyFill="1" applyBorder="1" applyAlignment="1" applyProtection="1">
      <alignment vertical="top" wrapText="1"/>
      <protection locked="0"/>
    </xf>
    <xf numFmtId="49" fontId="48" fillId="0" borderId="4" xfId="0" applyNumberFormat="1" applyFont="1" applyFill="1" applyBorder="1" applyAlignment="1" applyProtection="1">
      <alignment horizontal="left" wrapText="1"/>
      <protection locked="0"/>
    </xf>
    <xf numFmtId="0" fontId="50" fillId="0" borderId="10" xfId="0" applyFont="1" applyFill="1" applyBorder="1" applyAlignment="1" applyProtection="1">
      <alignment wrapText="1"/>
      <protection locked="0"/>
    </xf>
    <xf numFmtId="0" fontId="0" fillId="6" borderId="0" xfId="0" applyFill="1" applyBorder="1" applyAlignment="1" applyProtection="1">
      <alignment shrinkToFit="1"/>
      <protection hidden="1"/>
    </xf>
    <xf numFmtId="0" fontId="0" fillId="0" borderId="0" xfId="0" applyBorder="1"/>
    <xf numFmtId="49" fontId="0" fillId="0" borderId="0" xfId="0" applyNumberFormat="1"/>
    <xf numFmtId="0" fontId="56" fillId="0" borderId="0" xfId="0" applyFont="1" applyAlignment="1"/>
    <xf numFmtId="0" fontId="52" fillId="0" borderId="0" xfId="0" applyNumberFormat="1" applyFont="1" applyAlignment="1" applyProtection="1">
      <alignment horizontal="right" wrapText="1"/>
      <protection hidden="1"/>
    </xf>
    <xf numFmtId="0" fontId="9" fillId="0" borderId="11" xfId="0" applyNumberFormat="1" applyFont="1" applyBorder="1" applyAlignment="1" applyProtection="1">
      <alignment horizontal="center" vertical="center" wrapText="1"/>
      <protection hidden="1"/>
    </xf>
    <xf numFmtId="0" fontId="33" fillId="0" borderId="0" xfId="0" applyFont="1"/>
    <xf numFmtId="0" fontId="32" fillId="0" borderId="0" xfId="0" applyFont="1"/>
    <xf numFmtId="0" fontId="5" fillId="0" borderId="0" xfId="0" applyNumberFormat="1" applyFont="1" applyAlignment="1" applyProtection="1">
      <alignment horizontal="center" wrapText="1"/>
      <protection hidden="1"/>
    </xf>
    <xf numFmtId="0" fontId="31" fillId="0" borderId="0" xfId="0" applyFont="1" applyFill="1" applyAlignment="1"/>
    <xf numFmtId="0" fontId="37" fillId="5" borderId="12" xfId="0" applyFont="1" applyFill="1" applyBorder="1" applyAlignment="1" applyProtection="1">
      <alignment shrinkToFit="1"/>
      <protection hidden="1"/>
    </xf>
    <xf numFmtId="49" fontId="46" fillId="0" borderId="13" xfId="0" applyNumberFormat="1" applyFont="1" applyFill="1" applyBorder="1" applyAlignment="1" applyProtection="1">
      <alignment horizontal="left" wrapText="1"/>
      <protection locked="0"/>
    </xf>
    <xf numFmtId="0" fontId="44" fillId="7" borderId="5" xfId="0" applyFont="1" applyFill="1" applyBorder="1" applyAlignment="1" applyProtection="1">
      <alignment shrinkToFit="1"/>
      <protection hidden="1"/>
    </xf>
    <xf numFmtId="49" fontId="45" fillId="0" borderId="8" xfId="0" applyNumberFormat="1" applyFont="1" applyFill="1" applyBorder="1" applyAlignment="1" applyProtection="1">
      <alignment vertical="top" wrapText="1"/>
      <protection locked="0"/>
    </xf>
    <xf numFmtId="0" fontId="44" fillId="7" borderId="9" xfId="0" applyFont="1" applyFill="1" applyBorder="1" applyAlignment="1" applyProtection="1">
      <alignment shrinkToFit="1"/>
      <protection hidden="1"/>
    </xf>
    <xf numFmtId="0" fontId="49" fillId="6" borderId="14" xfId="0" applyFont="1" applyFill="1" applyBorder="1" applyAlignment="1" applyProtection="1">
      <alignment shrinkToFit="1"/>
      <protection hidden="1"/>
    </xf>
    <xf numFmtId="0" fontId="34" fillId="3" borderId="3" xfId="0" applyFont="1" applyFill="1" applyBorder="1" applyAlignment="1" applyProtection="1">
      <alignment shrinkToFit="1"/>
      <protection hidden="1"/>
    </xf>
    <xf numFmtId="0" fontId="57" fillId="4" borderId="3" xfId="0" applyFont="1" applyFill="1" applyBorder="1" applyAlignment="1" applyProtection="1">
      <alignment shrinkToFit="1"/>
      <protection hidden="1"/>
    </xf>
    <xf numFmtId="49" fontId="50" fillId="0" borderId="4" xfId="0" applyNumberFormat="1" applyFont="1" applyFill="1" applyBorder="1" applyAlignment="1" applyProtection="1">
      <alignment wrapText="1"/>
      <protection locked="0"/>
    </xf>
    <xf numFmtId="0" fontId="48" fillId="0" borderId="8" xfId="0" applyFont="1" applyFill="1" applyBorder="1" applyAlignment="1" applyProtection="1">
      <alignment vertical="top" wrapText="1"/>
      <protection locked="0"/>
    </xf>
    <xf numFmtId="0" fontId="9" fillId="0" borderId="0" xfId="0" applyNumberFormat="1" applyFont="1" applyAlignment="1" applyProtection="1">
      <alignment horizontal="center" wrapText="1"/>
      <protection hidden="1"/>
    </xf>
    <xf numFmtId="0" fontId="0" fillId="0" borderId="0" xfId="0" applyNumberFormat="1" applyAlignment="1">
      <alignment horizontal="left" vertical="center" wrapText="1"/>
    </xf>
    <xf numFmtId="0" fontId="32" fillId="0" borderId="0" xfId="0" applyFont="1" applyAlignment="1">
      <alignment horizontal="left" indent="4"/>
    </xf>
    <xf numFmtId="0" fontId="32" fillId="0" borderId="0" xfId="0" applyFont="1" applyAlignment="1">
      <alignment horizontal="left" indent="2"/>
    </xf>
    <xf numFmtId="0" fontId="60" fillId="0" borderId="0" xfId="0" applyFont="1" applyAlignment="1">
      <alignment horizontal="left" indent="2"/>
    </xf>
    <xf numFmtId="0" fontId="64" fillId="0" borderId="0" xfId="0" applyFont="1"/>
    <xf numFmtId="0" fontId="35" fillId="0" borderId="0" xfId="0" applyFont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left"/>
      <protection hidden="1"/>
    </xf>
    <xf numFmtId="0" fontId="52" fillId="0" borderId="0" xfId="0" applyFont="1" applyFill="1" applyAlignment="1" applyProtection="1">
      <protection hidden="1"/>
    </xf>
    <xf numFmtId="49" fontId="52" fillId="0" borderId="0" xfId="0" applyNumberFormat="1" applyFont="1" applyFill="1" applyAlignment="1" applyProtection="1">
      <protection hidden="1"/>
    </xf>
    <xf numFmtId="0" fontId="53" fillId="0" borderId="15" xfId="0" applyFont="1" applyBorder="1" applyAlignment="1" applyProtection="1">
      <alignment horizontal="center" textRotation="90" wrapText="1"/>
      <protection hidden="1"/>
    </xf>
    <xf numFmtId="0" fontId="55" fillId="0" borderId="16" xfId="0" applyFont="1" applyBorder="1" applyAlignment="1" applyProtection="1">
      <alignment horizontal="center" vertical="center"/>
      <protection hidden="1"/>
    </xf>
    <xf numFmtId="0" fontId="55" fillId="0" borderId="0" xfId="0" applyFont="1" applyBorder="1" applyAlignment="1" applyProtection="1">
      <protection hidden="1"/>
    </xf>
    <xf numFmtId="0" fontId="55" fillId="0" borderId="0" xfId="0" applyFont="1" applyAlignment="1" applyProtection="1">
      <protection hidden="1"/>
    </xf>
    <xf numFmtId="0" fontId="55" fillId="0" borderId="17" xfId="0" applyFont="1" applyBorder="1" applyAlignment="1" applyProtection="1">
      <alignment horizontal="center" vertical="center"/>
      <protection hidden="1"/>
    </xf>
    <xf numFmtId="0" fontId="51" fillId="0" borderId="0" xfId="0" applyFont="1" applyAlignment="1" applyProtection="1">
      <protection hidden="1"/>
    </xf>
    <xf numFmtId="0" fontId="56" fillId="0" borderId="0" xfId="0" applyFont="1" applyAlignment="1" applyProtection="1">
      <protection locked="0"/>
    </xf>
    <xf numFmtId="0" fontId="8" fillId="0" borderId="0" xfId="0" applyFont="1"/>
    <xf numFmtId="0" fontId="63" fillId="0" borderId="0" xfId="0" applyFont="1" applyAlignment="1"/>
    <xf numFmtId="0" fontId="51" fillId="0" borderId="0" xfId="0" applyFont="1" applyAlignment="1"/>
    <xf numFmtId="0" fontId="55" fillId="0" borderId="0" xfId="0" applyFont="1" applyAlignment="1"/>
    <xf numFmtId="0" fontId="55" fillId="0" borderId="0" xfId="0" applyFont="1" applyAlignment="1" applyProtection="1">
      <protection locked="0"/>
    </xf>
    <xf numFmtId="0" fontId="50" fillId="0" borderId="0" xfId="0" applyFont="1" applyFill="1" applyBorder="1" applyAlignment="1" applyProtection="1">
      <alignment wrapText="1" shrinkToFit="1"/>
      <protection hidden="1"/>
    </xf>
    <xf numFmtId="0" fontId="0" fillId="0" borderId="0" xfId="0" applyProtection="1"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NumberFormat="1" applyFont="1" applyBorder="1" applyAlignment="1" applyProtection="1">
      <alignment vertical="top" wrapText="1"/>
      <protection hidden="1"/>
    </xf>
    <xf numFmtId="0" fontId="1" fillId="0" borderId="0" xfId="0" applyNumberFormat="1" applyFont="1" applyBorder="1" applyProtection="1">
      <protection hidden="1"/>
    </xf>
    <xf numFmtId="49" fontId="1" fillId="0" borderId="0" xfId="0" applyNumberFormat="1" applyFont="1" applyBorder="1" applyProtection="1">
      <protection hidden="1"/>
    </xf>
    <xf numFmtId="0" fontId="1" fillId="0" borderId="0" xfId="0" applyFont="1" applyBorder="1" applyAlignment="1" applyProtection="1">
      <protection hidden="1"/>
    </xf>
    <xf numFmtId="0" fontId="0" fillId="0" borderId="0" xfId="0" applyAlignment="1" applyProtection="1">
      <protection hidden="1"/>
    </xf>
    <xf numFmtId="0" fontId="4" fillId="0" borderId="0" xfId="0" applyNumberFormat="1" applyFont="1" applyBorder="1" applyAlignment="1" applyProtection="1">
      <alignment horizontal="centerContinuous"/>
      <protection hidden="1"/>
    </xf>
    <xf numFmtId="0" fontId="19" fillId="0" borderId="0" xfId="0" applyFont="1" applyBorder="1" applyAlignment="1" applyProtection="1">
      <protection hidden="1"/>
    </xf>
    <xf numFmtId="0" fontId="4" fillId="0" borderId="0" xfId="0" applyNumberFormat="1" applyFont="1" applyBorder="1" applyProtection="1">
      <protection hidden="1"/>
    </xf>
    <xf numFmtId="49" fontId="9" fillId="0" borderId="0" xfId="0" applyNumberFormat="1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6" fillId="0" borderId="0" xfId="0" applyNumberFormat="1" applyFont="1" applyBorder="1" applyAlignment="1" applyProtection="1">
      <alignment horizontal="left" vertical="top" wrapText="1"/>
      <protection hidden="1"/>
    </xf>
    <xf numFmtId="0" fontId="16" fillId="0" borderId="18" xfId="0" applyNumberFormat="1" applyFont="1" applyBorder="1" applyAlignment="1" applyProtection="1">
      <alignment horizontal="center"/>
      <protection hidden="1"/>
    </xf>
    <xf numFmtId="0" fontId="16" fillId="0" borderId="19" xfId="0" applyNumberFormat="1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19" fillId="0" borderId="0" xfId="0" applyNumberFormat="1" applyFont="1" applyBorder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19" fillId="0" borderId="0" xfId="0" applyNumberFormat="1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6" fillId="0" borderId="20" xfId="0" applyNumberFormat="1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49" fontId="19" fillId="0" borderId="0" xfId="0" applyNumberFormat="1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16" fillId="0" borderId="0" xfId="0" applyNumberFormat="1" applyFont="1" applyBorder="1" applyAlignment="1" applyProtection="1">
      <protection hidden="1"/>
    </xf>
    <xf numFmtId="49" fontId="20" fillId="0" borderId="0" xfId="0" applyNumberFormat="1" applyFont="1" applyBorder="1" applyAlignment="1" applyProtection="1">
      <protection hidden="1"/>
    </xf>
    <xf numFmtId="49" fontId="20" fillId="0" borderId="0" xfId="0" applyNumberFormat="1" applyFont="1" applyBorder="1" applyAlignment="1" applyProtection="1">
      <alignment horizontal="center"/>
      <protection hidden="1"/>
    </xf>
    <xf numFmtId="0" fontId="8" fillId="0" borderId="0" xfId="0" applyFont="1" applyBorder="1" applyProtection="1">
      <protection hidden="1"/>
    </xf>
    <xf numFmtId="0" fontId="55" fillId="0" borderId="0" xfId="0" applyFont="1" applyBorder="1" applyAlignment="1" applyProtection="1">
      <protection locked="0"/>
    </xf>
    <xf numFmtId="0" fontId="54" fillId="0" borderId="0" xfId="0" applyFont="1" applyBorder="1" applyAlignment="1" applyProtection="1">
      <protection locked="0"/>
    </xf>
    <xf numFmtId="0" fontId="51" fillId="0" borderId="0" xfId="0" applyFont="1" applyAlignment="1" applyProtection="1">
      <protection locked="0"/>
    </xf>
    <xf numFmtId="0" fontId="5" fillId="0" borderId="20" xfId="0" applyFont="1" applyBorder="1" applyAlignment="1" applyProtection="1">
      <alignment horizontal="center"/>
      <protection hidden="1"/>
    </xf>
    <xf numFmtId="0" fontId="5" fillId="0" borderId="21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protection hidden="1"/>
    </xf>
    <xf numFmtId="0" fontId="66" fillId="0" borderId="0" xfId="0" applyFont="1" applyAlignment="1"/>
    <xf numFmtId="0" fontId="9" fillId="0" borderId="22" xfId="0" applyNumberFormat="1" applyFont="1" applyBorder="1" applyAlignment="1" applyProtection="1">
      <alignment horizontal="center" vertical="center" wrapText="1"/>
      <protection hidden="1"/>
    </xf>
    <xf numFmtId="0" fontId="9" fillId="0" borderId="20" xfId="0" applyNumberFormat="1" applyFont="1" applyBorder="1" applyAlignment="1" applyProtection="1">
      <alignment horizontal="center" vertical="center" wrapText="1"/>
      <protection hidden="1"/>
    </xf>
    <xf numFmtId="0" fontId="9" fillId="0" borderId="23" xfId="0" applyNumberFormat="1" applyFont="1" applyBorder="1" applyAlignment="1" applyProtection="1">
      <alignment vertical="center" wrapText="1"/>
      <protection hidden="1"/>
    </xf>
    <xf numFmtId="0" fontId="9" fillId="0" borderId="24" xfId="0" applyNumberFormat="1" applyFont="1" applyBorder="1" applyAlignment="1" applyProtection="1">
      <alignment vertical="center" wrapText="1"/>
      <protection hidden="1"/>
    </xf>
    <xf numFmtId="0" fontId="9" fillId="0" borderId="25" xfId="0" applyNumberFormat="1" applyFont="1" applyBorder="1" applyAlignment="1" applyProtection="1">
      <alignment vertical="center" wrapText="1"/>
      <protection hidden="1"/>
    </xf>
    <xf numFmtId="0" fontId="56" fillId="4" borderId="0" xfId="0" applyFont="1" applyFill="1" applyAlignment="1"/>
    <xf numFmtId="49" fontId="67" fillId="4" borderId="20" xfId="0" applyNumberFormat="1" applyFont="1" applyFill="1" applyBorder="1" applyAlignment="1" applyProtection="1">
      <alignment horizontal="left" vertical="top" wrapText="1"/>
      <protection hidden="1"/>
    </xf>
    <xf numFmtId="0" fontId="62" fillId="0" borderId="0" xfId="0" applyFont="1" applyAlignment="1">
      <alignment horizontal="left" indent="2"/>
    </xf>
    <xf numFmtId="0" fontId="59" fillId="0" borderId="0" xfId="0" applyFont="1"/>
    <xf numFmtId="49" fontId="3" fillId="0" borderId="0" xfId="0" applyNumberFormat="1" applyFont="1" applyBorder="1" applyAlignment="1" applyProtection="1">
      <protection locked="0"/>
    </xf>
    <xf numFmtId="49" fontId="1" fillId="0" borderId="0" xfId="0" applyNumberFormat="1" applyFont="1" applyBorder="1" applyAlignment="1" applyProtection="1"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 horizontal="center"/>
      <protection locked="0"/>
    </xf>
    <xf numFmtId="164" fontId="55" fillId="8" borderId="17" xfId="0" applyNumberFormat="1" applyFont="1" applyFill="1" applyBorder="1" applyAlignment="1" applyProtection="1">
      <alignment horizontal="center" vertical="center"/>
      <protection hidden="1"/>
    </xf>
    <xf numFmtId="164" fontId="55" fillId="8" borderId="16" xfId="0" applyNumberFormat="1" applyFont="1" applyFill="1" applyBorder="1" applyAlignment="1" applyProtection="1">
      <alignment horizontal="center" vertical="center"/>
      <protection hidden="1"/>
    </xf>
    <xf numFmtId="164" fontId="55" fillId="0" borderId="26" xfId="0" applyNumberFormat="1" applyFont="1" applyBorder="1" applyAlignment="1" applyProtection="1">
      <alignment horizontal="center" vertical="center"/>
      <protection locked="0"/>
    </xf>
    <xf numFmtId="164" fontId="55" fillId="0" borderId="16" xfId="0" applyNumberFormat="1" applyFont="1" applyBorder="1" applyAlignment="1" applyProtection="1">
      <alignment horizontal="center" vertical="center"/>
      <protection locked="0"/>
    </xf>
    <xf numFmtId="164" fontId="55" fillId="0" borderId="27" xfId="0" applyNumberFormat="1" applyFont="1" applyBorder="1" applyAlignment="1" applyProtection="1">
      <alignment horizontal="center" vertical="center"/>
      <protection locked="0"/>
    </xf>
    <xf numFmtId="164" fontId="55" fillId="8" borderId="28" xfId="0" applyNumberFormat="1" applyFont="1" applyFill="1" applyBorder="1" applyAlignment="1" applyProtection="1">
      <alignment horizontal="center" vertical="center"/>
      <protection hidden="1"/>
    </xf>
    <xf numFmtId="164" fontId="3" fillId="4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Protection="1">
      <protection locked="0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1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protection hidden="1"/>
    </xf>
    <xf numFmtId="49" fontId="51" fillId="0" borderId="27" xfId="0" applyNumberFormat="1" applyFont="1" applyBorder="1" applyAlignment="1" applyProtection="1">
      <alignment horizontal="center" vertical="center" wrapText="1"/>
      <protection locked="0"/>
    </xf>
    <xf numFmtId="49" fontId="36" fillId="4" borderId="20" xfId="0" applyNumberFormat="1" applyFont="1" applyFill="1" applyBorder="1" applyAlignment="1" applyProtection="1">
      <alignment horizontal="center" vertical="center"/>
      <protection hidden="1"/>
    </xf>
    <xf numFmtId="0" fontId="6" fillId="4" borderId="3" xfId="0" applyNumberFormat="1" applyFont="1" applyFill="1" applyBorder="1" applyAlignment="1" applyProtection="1">
      <alignment horizontal="left" vertical="center" wrapText="1"/>
      <protection hidden="1"/>
    </xf>
    <xf numFmtId="0" fontId="6" fillId="4" borderId="24" xfId="0" applyNumberFormat="1" applyFont="1" applyFill="1" applyBorder="1" applyAlignment="1" applyProtection="1">
      <alignment horizontal="left" vertical="center" wrapText="1"/>
      <protection hidden="1"/>
    </xf>
    <xf numFmtId="0" fontId="6" fillId="4" borderId="29" xfId="0" applyNumberFormat="1" applyFont="1" applyFill="1" applyBorder="1" applyAlignment="1" applyProtection="1">
      <alignment horizontal="left" vertical="center" wrapText="1"/>
      <protection hidden="1"/>
    </xf>
    <xf numFmtId="0" fontId="6" fillId="4" borderId="25" xfId="0" applyNumberFormat="1" applyFont="1" applyFill="1" applyBorder="1" applyAlignment="1" applyProtection="1">
      <alignment horizontal="left" vertical="center" wrapText="1"/>
      <protection hidden="1"/>
    </xf>
    <xf numFmtId="49" fontId="8" fillId="0" borderId="12" xfId="0" applyNumberFormat="1" applyFont="1" applyBorder="1" applyAlignment="1" applyProtection="1">
      <alignment horizontal="left" vertical="center" wrapText="1"/>
      <protection hidden="1"/>
    </xf>
    <xf numFmtId="0" fontId="8" fillId="0" borderId="30" xfId="0" applyNumberFormat="1" applyFont="1" applyBorder="1" applyAlignment="1" applyProtection="1">
      <alignment horizontal="center" vertical="center" wrapText="1"/>
      <protection hidden="1"/>
    </xf>
    <xf numFmtId="0" fontId="8" fillId="0" borderId="31" xfId="0" applyNumberFormat="1" applyFont="1" applyBorder="1" applyAlignment="1" applyProtection="1">
      <alignment horizontal="center" vertical="center" wrapText="1"/>
      <protection hidden="1"/>
    </xf>
    <xf numFmtId="0" fontId="8" fillId="0" borderId="32" xfId="0" applyNumberFormat="1" applyFont="1" applyBorder="1" applyAlignment="1" applyProtection="1">
      <alignment horizontal="center" vertical="center" wrapText="1"/>
      <protection hidden="1"/>
    </xf>
    <xf numFmtId="0" fontId="65" fillId="0" borderId="27" xfId="0" applyNumberFormat="1" applyFont="1" applyBorder="1" applyAlignment="1" applyProtection="1">
      <alignment horizontal="center" vertical="center" wrapText="1"/>
      <protection hidden="1"/>
    </xf>
    <xf numFmtId="0" fontId="11" fillId="0" borderId="23" xfId="0" applyNumberFormat="1" applyFont="1" applyBorder="1" applyAlignment="1" applyProtection="1">
      <alignment horizontal="center" vertical="center" wrapText="1"/>
      <protection hidden="1"/>
    </xf>
    <xf numFmtId="0" fontId="11" fillId="0" borderId="33" xfId="0" applyNumberFormat="1" applyFont="1" applyBorder="1" applyAlignment="1" applyProtection="1">
      <alignment horizontal="center" vertical="center" wrapText="1"/>
      <protection hidden="1"/>
    </xf>
    <xf numFmtId="0" fontId="11" fillId="0" borderId="34" xfId="0" applyNumberFormat="1" applyFont="1" applyBorder="1" applyAlignment="1" applyProtection="1">
      <alignment horizontal="center" vertical="center" wrapText="1"/>
      <protection hidden="1"/>
    </xf>
    <xf numFmtId="0" fontId="11" fillId="0" borderId="24" xfId="0" applyNumberFormat="1" applyFont="1" applyBorder="1" applyAlignment="1" applyProtection="1">
      <alignment vertical="center" textRotation="90" wrapText="1"/>
      <protection hidden="1"/>
    </xf>
    <xf numFmtId="0" fontId="11" fillId="0" borderId="29" xfId="0" applyNumberFormat="1" applyFont="1" applyBorder="1" applyAlignment="1" applyProtection="1">
      <alignment vertical="center" textRotation="90" wrapText="1"/>
      <protection hidden="1"/>
    </xf>
    <xf numFmtId="0" fontId="11" fillId="0" borderId="25" xfId="0" applyNumberFormat="1" applyFont="1" applyBorder="1" applyAlignment="1" applyProtection="1">
      <alignment vertical="center" textRotation="90" wrapText="1"/>
      <protection hidden="1"/>
    </xf>
    <xf numFmtId="0" fontId="11" fillId="0" borderId="20" xfId="0" applyNumberFormat="1" applyFont="1" applyBorder="1" applyAlignment="1" applyProtection="1">
      <alignment horizontal="center" vertical="center" wrapText="1"/>
      <protection hidden="1"/>
    </xf>
    <xf numFmtId="49" fontId="67" fillId="4" borderId="20" xfId="0" applyNumberFormat="1" applyFont="1" applyFill="1" applyBorder="1" applyAlignment="1" applyProtection="1">
      <alignment horizontal="center" vertical="center" wrapText="1"/>
      <protection hidden="1"/>
    </xf>
    <xf numFmtId="0" fontId="55" fillId="0" borderId="0" xfId="0" applyFont="1" applyBorder="1" applyAlignment="1" applyProtection="1">
      <alignment vertical="center"/>
      <protection hidden="1"/>
    </xf>
    <xf numFmtId="0" fontId="55" fillId="0" borderId="0" xfId="0" applyFont="1" applyAlignment="1" applyProtection="1">
      <alignment vertical="center"/>
      <protection hidden="1"/>
    </xf>
    <xf numFmtId="0" fontId="56" fillId="0" borderId="0" xfId="0" applyFont="1" applyAlignment="1">
      <alignment vertical="center"/>
    </xf>
    <xf numFmtId="0" fontId="16" fillId="0" borderId="19" xfId="0" applyNumberFormat="1" applyFont="1" applyFill="1" applyBorder="1" applyAlignment="1" applyProtection="1">
      <alignment horizontal="center"/>
      <protection hidden="1"/>
    </xf>
    <xf numFmtId="0" fontId="7" fillId="0" borderId="19" xfId="0" applyNumberFormat="1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/>
    <xf numFmtId="49" fontId="51" fillId="0" borderId="35" xfId="0" applyNumberFormat="1" applyFont="1" applyBorder="1" applyAlignment="1" applyProtection="1">
      <alignment horizontal="center" vertical="center" wrapText="1"/>
      <protection locked="0"/>
    </xf>
    <xf numFmtId="49" fontId="53" fillId="0" borderId="27" xfId="0" applyNumberFormat="1" applyFont="1" applyBorder="1" applyAlignment="1" applyProtection="1">
      <alignment horizontal="left" vertical="center"/>
      <protection locked="0"/>
    </xf>
    <xf numFmtId="0" fontId="51" fillId="4" borderId="20" xfId="0" applyFont="1" applyFill="1" applyBorder="1" applyAlignment="1" applyProtection="1">
      <protection locked="0"/>
    </xf>
    <xf numFmtId="0" fontId="9" fillId="0" borderId="32" xfId="0" applyNumberFormat="1" applyFont="1" applyBorder="1" applyAlignment="1" applyProtection="1">
      <alignment horizontal="left" vertical="center" wrapText="1" shrinkToFit="1"/>
      <protection hidden="1"/>
    </xf>
    <xf numFmtId="0" fontId="6" fillId="4" borderId="23" xfId="0" applyNumberFormat="1" applyFont="1" applyFill="1" applyBorder="1" applyAlignment="1" applyProtection="1">
      <alignment horizontal="left" vertical="center" wrapText="1"/>
      <protection hidden="1"/>
    </xf>
    <xf numFmtId="0" fontId="6" fillId="4" borderId="2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27" xfId="0" applyNumberFormat="1" applyFont="1" applyBorder="1" applyAlignment="1" applyProtection="1">
      <alignment horizontal="center" vertical="center" wrapText="1"/>
      <protection hidden="1"/>
    </xf>
    <xf numFmtId="164" fontId="6" fillId="4" borderId="20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27" xfId="0" applyNumberFormat="1" applyFont="1" applyBorder="1" applyAlignment="1" applyProtection="1">
      <alignment horizontal="center" vertical="center" wrapText="1"/>
      <protection hidden="1"/>
    </xf>
    <xf numFmtId="0" fontId="71" fillId="9" borderId="0" xfId="0" applyFont="1" applyFill="1" applyProtection="1">
      <protection hidden="1"/>
    </xf>
    <xf numFmtId="0" fontId="72" fillId="0" borderId="0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57" fillId="0" borderId="0" xfId="0" applyFont="1" applyFill="1" applyBorder="1" applyAlignment="1">
      <alignment horizontal="center" vertical="center"/>
    </xf>
    <xf numFmtId="0" fontId="16" fillId="0" borderId="8" xfId="0" applyNumberFormat="1" applyFont="1" applyBorder="1" applyAlignment="1" applyProtection="1">
      <alignment horizontal="center"/>
      <protection hidden="1"/>
    </xf>
    <xf numFmtId="0" fontId="16" fillId="0" borderId="7" xfId="0" applyNumberFormat="1" applyFont="1" applyBorder="1" applyAlignment="1" applyProtection="1">
      <alignment horizontal="center"/>
      <protection hidden="1"/>
    </xf>
    <xf numFmtId="0" fontId="72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0" applyNumberFormat="1" applyFont="1" applyFill="1" applyBorder="1" applyAlignment="1" applyProtection="1">
      <alignment vertical="center"/>
      <protection hidden="1"/>
    </xf>
    <xf numFmtId="0" fontId="57" fillId="0" borderId="0" xfId="0" applyFont="1" applyFill="1" applyBorder="1" applyAlignment="1">
      <alignment vertical="center"/>
    </xf>
    <xf numFmtId="0" fontId="14" fillId="0" borderId="0" xfId="0" applyFont="1" applyBorder="1" applyAlignment="1" applyProtection="1">
      <alignment horizontal="center" vertical="top"/>
      <protection hidden="1"/>
    </xf>
    <xf numFmtId="0" fontId="15" fillId="0" borderId="0" xfId="0" applyFont="1" applyBorder="1" applyAlignment="1" applyProtection="1">
      <alignment horizontal="center" vertical="top"/>
      <protection hidden="1"/>
    </xf>
    <xf numFmtId="0" fontId="76" fillId="0" borderId="0" xfId="0" applyFont="1" applyBorder="1" applyAlignment="1" applyProtection="1">
      <alignment horizontal="center" vertical="top"/>
      <protection hidden="1"/>
    </xf>
    <xf numFmtId="0" fontId="77" fillId="0" borderId="31" xfId="0" applyFont="1" applyBorder="1" applyAlignment="1" applyProtection="1">
      <alignment horizontal="center" vertical="top"/>
      <protection hidden="1"/>
    </xf>
    <xf numFmtId="0" fontId="77" fillId="0" borderId="36" xfId="0" applyFont="1" applyBorder="1" applyAlignment="1" applyProtection="1">
      <alignment horizontal="center" vertical="top"/>
      <protection hidden="1"/>
    </xf>
    <xf numFmtId="0" fontId="77" fillId="0" borderId="0" xfId="0" applyFont="1" applyBorder="1" applyAlignment="1" applyProtection="1">
      <alignment horizontal="center" vertical="top"/>
      <protection hidden="1"/>
    </xf>
    <xf numFmtId="0" fontId="77" fillId="0" borderId="36" xfId="0" applyFont="1" applyBorder="1" applyAlignment="1" applyProtection="1">
      <alignment horizontal="center"/>
      <protection hidden="1"/>
    </xf>
    <xf numFmtId="0" fontId="77" fillId="0" borderId="37" xfId="0" applyFont="1" applyBorder="1" applyAlignment="1" applyProtection="1">
      <alignment horizontal="center"/>
      <protection hidden="1"/>
    </xf>
    <xf numFmtId="0" fontId="77" fillId="0" borderId="38" xfId="0" applyFont="1" applyBorder="1" applyAlignment="1" applyProtection="1">
      <alignment horizontal="center"/>
      <protection hidden="1"/>
    </xf>
    <xf numFmtId="0" fontId="77" fillId="0" borderId="36" xfId="0" applyFont="1" applyBorder="1" applyAlignment="1" applyProtection="1">
      <alignment horizontal="left"/>
      <protection hidden="1"/>
    </xf>
    <xf numFmtId="0" fontId="77" fillId="0" borderId="39" xfId="0" applyFont="1" applyBorder="1" applyAlignment="1" applyProtection="1">
      <alignment horizontal="center"/>
      <protection hidden="1"/>
    </xf>
    <xf numFmtId="0" fontId="78" fillId="0" borderId="36" xfId="0" applyFont="1" applyBorder="1" applyAlignment="1" applyProtection="1">
      <alignment horizontal="center"/>
      <protection hidden="1"/>
    </xf>
    <xf numFmtId="0" fontId="78" fillId="0" borderId="37" xfId="0" applyFont="1" applyBorder="1" applyAlignment="1" applyProtection="1">
      <alignment horizontal="center"/>
      <protection hidden="1"/>
    </xf>
    <xf numFmtId="0" fontId="78" fillId="0" borderId="36" xfId="0" applyFont="1" applyBorder="1" applyAlignment="1" applyProtection="1">
      <alignment horizontal="left"/>
      <protection hidden="1"/>
    </xf>
    <xf numFmtId="0" fontId="77" fillId="0" borderId="40" xfId="0" applyFont="1" applyBorder="1" applyAlignment="1" applyProtection="1">
      <alignment horizontal="center"/>
      <protection hidden="1"/>
    </xf>
    <xf numFmtId="0" fontId="78" fillId="0" borderId="0" xfId="0" applyFont="1" applyBorder="1" applyAlignment="1" applyProtection="1">
      <alignment horizontal="center"/>
      <protection hidden="1"/>
    </xf>
    <xf numFmtId="0" fontId="76" fillId="0" borderId="39" xfId="0" applyFont="1" applyBorder="1" applyAlignment="1" applyProtection="1">
      <alignment horizontal="center" vertical="center"/>
      <protection hidden="1"/>
    </xf>
    <xf numFmtId="0" fontId="77" fillId="0" borderId="41" xfId="0" applyFont="1" applyBorder="1" applyAlignment="1" applyProtection="1">
      <alignment horizontal="center" vertical="center" wrapText="1"/>
      <protection hidden="1"/>
    </xf>
    <xf numFmtId="0" fontId="78" fillId="0" borderId="41" xfId="0" applyNumberFormat="1" applyFont="1" applyBorder="1" applyAlignment="1" applyProtection="1">
      <alignment horizontal="right"/>
      <protection hidden="1"/>
    </xf>
    <xf numFmtId="0" fontId="78" fillId="0" borderId="39" xfId="0" applyNumberFormat="1" applyFont="1" applyBorder="1" applyAlignment="1" applyProtection="1">
      <alignment horizontal="center"/>
      <protection hidden="1"/>
    </xf>
    <xf numFmtId="0" fontId="19" fillId="0" borderId="39" xfId="0" applyNumberFormat="1" applyFont="1" applyBorder="1" applyAlignment="1" applyProtection="1">
      <alignment horizontal="center"/>
      <protection hidden="1"/>
    </xf>
    <xf numFmtId="0" fontId="16" fillId="0" borderId="38" xfId="0" applyFont="1" applyBorder="1" applyAlignment="1" applyProtection="1">
      <alignment horizontal="left"/>
      <protection hidden="1"/>
    </xf>
    <xf numFmtId="0" fontId="1" fillId="0" borderId="42" xfId="0" applyFont="1" applyBorder="1" applyProtection="1">
      <protection hidden="1"/>
    </xf>
    <xf numFmtId="0" fontId="16" fillId="0" borderId="42" xfId="0" applyFont="1" applyBorder="1" applyAlignment="1" applyProtection="1">
      <alignment horizontal="left"/>
      <protection hidden="1"/>
    </xf>
    <xf numFmtId="0" fontId="1" fillId="0" borderId="42" xfId="0" applyFont="1" applyBorder="1" applyAlignment="1" applyProtection="1">
      <protection hidden="1"/>
    </xf>
    <xf numFmtId="0" fontId="1" fillId="0" borderId="6" xfId="0" applyFont="1" applyBorder="1" applyProtection="1">
      <protection hidden="1"/>
    </xf>
    <xf numFmtId="0" fontId="1" fillId="0" borderId="39" xfId="0" applyFont="1" applyBorder="1" applyProtection="1">
      <protection hidden="1"/>
    </xf>
    <xf numFmtId="0" fontId="1" fillId="0" borderId="10" xfId="0" applyFont="1" applyBorder="1" applyProtection="1">
      <protection hidden="1"/>
    </xf>
    <xf numFmtId="0" fontId="74" fillId="0" borderId="39" xfId="0" applyFont="1" applyBorder="1" applyProtection="1">
      <protection hidden="1"/>
    </xf>
    <xf numFmtId="0" fontId="74" fillId="0" borderId="0" xfId="0" applyFont="1" applyBorder="1" applyProtection="1">
      <protection hidden="1"/>
    </xf>
    <xf numFmtId="0" fontId="14" fillId="0" borderId="10" xfId="0" applyFont="1" applyBorder="1" applyAlignment="1" applyProtection="1">
      <alignment horizontal="center" vertical="top"/>
      <protection hidden="1"/>
    </xf>
    <xf numFmtId="0" fontId="15" fillId="0" borderId="10" xfId="0" applyFont="1" applyBorder="1" applyAlignment="1" applyProtection="1">
      <alignment horizontal="center" vertical="top"/>
      <protection hidden="1"/>
    </xf>
    <xf numFmtId="0" fontId="15" fillId="0" borderId="10" xfId="0" applyFont="1" applyBorder="1" applyAlignment="1" applyProtection="1">
      <protection hidden="1"/>
    </xf>
    <xf numFmtId="0" fontId="19" fillId="0" borderId="10" xfId="0" applyFont="1" applyBorder="1" applyAlignment="1" applyProtection="1">
      <alignment horizontal="left"/>
      <protection hidden="1"/>
    </xf>
    <xf numFmtId="0" fontId="19" fillId="0" borderId="10" xfId="0" applyFont="1" applyBorder="1" applyAlignment="1" applyProtection="1">
      <protection hidden="1"/>
    </xf>
    <xf numFmtId="0" fontId="59" fillId="0" borderId="40" xfId="0" applyFont="1" applyBorder="1" applyProtection="1">
      <protection hidden="1"/>
    </xf>
    <xf numFmtId="0" fontId="19" fillId="0" borderId="43" xfId="0" applyFont="1" applyBorder="1" applyAlignment="1" applyProtection="1">
      <protection hidden="1"/>
    </xf>
    <xf numFmtId="0" fontId="19" fillId="0" borderId="43" xfId="0" applyFont="1" applyBorder="1" applyAlignment="1" applyProtection="1">
      <alignment horizontal="center"/>
      <protection hidden="1"/>
    </xf>
    <xf numFmtId="0" fontId="19" fillId="0" borderId="44" xfId="0" applyFont="1" applyBorder="1" applyAlignment="1" applyProtection="1">
      <protection hidden="1"/>
    </xf>
    <xf numFmtId="0" fontId="78" fillId="0" borderId="0" xfId="0" applyFont="1" applyFill="1" applyBorder="1" applyProtection="1">
      <protection hidden="1"/>
    </xf>
    <xf numFmtId="0" fontId="79" fillId="0" borderId="36" xfId="0" applyFont="1" applyBorder="1" applyProtection="1">
      <protection hidden="1"/>
    </xf>
    <xf numFmtId="164" fontId="55" fillId="0" borderId="45" xfId="0" applyNumberFormat="1" applyFont="1" applyBorder="1" applyAlignment="1" applyProtection="1">
      <alignment horizontal="center" vertical="center"/>
      <protection locked="0"/>
    </xf>
    <xf numFmtId="0" fontId="82" fillId="10" borderId="2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protection hidden="1"/>
    </xf>
    <xf numFmtId="0" fontId="15" fillId="0" borderId="36" xfId="0" applyFont="1" applyBorder="1" applyAlignment="1" applyProtection="1">
      <alignment horizontal="center"/>
      <protection hidden="1"/>
    </xf>
    <xf numFmtId="0" fontId="19" fillId="0" borderId="36" xfId="0" applyFont="1" applyBorder="1" applyAlignment="1" applyProtection="1">
      <alignment horizontal="left"/>
      <protection hidden="1"/>
    </xf>
    <xf numFmtId="0" fontId="19" fillId="0" borderId="36" xfId="0" applyFont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left"/>
      <protection locked="0" hidden="1"/>
    </xf>
    <xf numFmtId="0" fontId="35" fillId="0" borderId="0" xfId="0" applyFont="1" applyBorder="1" applyAlignment="1" applyProtection="1">
      <alignment horizontal="center"/>
      <protection locked="0" hidden="1"/>
    </xf>
    <xf numFmtId="0" fontId="51" fillId="0" borderId="0" xfId="0" applyFont="1" applyAlignment="1" applyProtection="1">
      <protection locked="0" hidden="1"/>
    </xf>
    <xf numFmtId="0" fontId="0" fillId="0" borderId="0" xfId="0" applyBorder="1" applyProtection="1"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Alignment="1" applyProtection="1">
      <protection locked="0"/>
    </xf>
    <xf numFmtId="0" fontId="52" fillId="0" borderId="0" xfId="0" applyFont="1" applyFill="1" applyAlignment="1" applyProtection="1">
      <protection locked="0" hidden="1"/>
    </xf>
    <xf numFmtId="49" fontId="52" fillId="0" borderId="0" xfId="0" applyNumberFormat="1" applyFont="1" applyFill="1" applyAlignment="1" applyProtection="1">
      <protection locked="0" hidden="1"/>
    </xf>
    <xf numFmtId="0" fontId="31" fillId="0" borderId="0" xfId="0" applyFont="1" applyFill="1" applyBorder="1" applyAlignment="1" applyProtection="1">
      <protection locked="0"/>
    </xf>
    <xf numFmtId="0" fontId="31" fillId="0" borderId="0" xfId="0" applyFont="1" applyFill="1" applyAlignment="1" applyProtection="1">
      <protection locked="0"/>
    </xf>
    <xf numFmtId="0" fontId="5" fillId="0" borderId="20" xfId="0" applyFont="1" applyBorder="1" applyAlignment="1" applyProtection="1">
      <alignment horizontal="center"/>
      <protection locked="0" hidden="1"/>
    </xf>
    <xf numFmtId="0" fontId="5" fillId="0" borderId="21" xfId="0" applyFont="1" applyBorder="1" applyAlignment="1" applyProtection="1">
      <alignment horizontal="center"/>
      <protection locked="0" hidden="1"/>
    </xf>
    <xf numFmtId="0" fontId="5" fillId="0" borderId="0" xfId="0" applyFont="1" applyAlignment="1" applyProtection="1">
      <protection locked="0" hidden="1"/>
    </xf>
    <xf numFmtId="0" fontId="66" fillId="0" borderId="0" xfId="0" applyFont="1" applyBorder="1" applyAlignment="1" applyProtection="1">
      <protection locked="0"/>
    </xf>
    <xf numFmtId="0" fontId="66" fillId="0" borderId="0" xfId="0" applyFont="1" applyAlignment="1" applyProtection="1">
      <protection locked="0"/>
    </xf>
    <xf numFmtId="0" fontId="55" fillId="0" borderId="0" xfId="0" applyFont="1" applyAlignment="1" applyProtection="1">
      <protection locked="0" hidden="1"/>
    </xf>
    <xf numFmtId="0" fontId="56" fillId="0" borderId="0" xfId="0" applyFont="1" applyBorder="1" applyAlignment="1" applyProtection="1">
      <protection locked="0"/>
    </xf>
    <xf numFmtId="0" fontId="56" fillId="0" borderId="0" xfId="0" applyFont="1" applyBorder="1" applyAlignment="1" applyProtection="1">
      <alignment wrapText="1"/>
      <protection locked="0"/>
    </xf>
    <xf numFmtId="0" fontId="56" fillId="0" borderId="0" xfId="0" applyFont="1" applyAlignment="1" applyProtection="1">
      <alignment wrapText="1"/>
      <protection locked="0"/>
    </xf>
    <xf numFmtId="0" fontId="56" fillId="0" borderId="0" xfId="0" applyFont="1" applyBorder="1" applyAlignment="1"/>
    <xf numFmtId="0" fontId="53" fillId="0" borderId="0" xfId="0" applyFont="1" applyFill="1" applyBorder="1" applyAlignment="1" applyProtection="1">
      <alignment horizontal="center" vertical="top"/>
      <protection hidden="1"/>
    </xf>
    <xf numFmtId="0" fontId="56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center"/>
      <protection hidden="1"/>
    </xf>
    <xf numFmtId="0" fontId="66" fillId="0" borderId="0" xfId="0" applyFont="1"/>
    <xf numFmtId="0" fontId="39" fillId="11" borderId="5" xfId="0" applyFont="1" applyFill="1" applyBorder="1" applyAlignment="1" applyProtection="1">
      <alignment vertical="top" shrinkToFit="1"/>
      <protection hidden="1"/>
    </xf>
    <xf numFmtId="0" fontId="83" fillId="11" borderId="5" xfId="0" applyFont="1" applyFill="1" applyBorder="1" applyAlignment="1" applyProtection="1">
      <alignment vertical="top" shrinkToFit="1"/>
      <protection hidden="1"/>
    </xf>
    <xf numFmtId="0" fontId="77" fillId="0" borderId="46" xfId="0" applyFont="1" applyBorder="1" applyAlignment="1" applyProtection="1">
      <alignment horizontal="right" vertical="center" wrapText="1"/>
      <protection hidden="1"/>
    </xf>
    <xf numFmtId="0" fontId="77" fillId="0" borderId="46" xfId="0" applyNumberFormat="1" applyFont="1" applyBorder="1" applyAlignment="1" applyProtection="1">
      <alignment horizontal="right"/>
      <protection hidden="1"/>
    </xf>
    <xf numFmtId="0" fontId="16" fillId="0" borderId="1" xfId="0" applyFont="1" applyBorder="1" applyAlignment="1" applyProtection="1">
      <alignment horizontal="center" vertical="center" wrapText="1"/>
      <protection hidden="1"/>
    </xf>
    <xf numFmtId="0" fontId="16" fillId="0" borderId="47" xfId="0" applyFont="1" applyBorder="1" applyAlignment="1" applyProtection="1">
      <alignment horizontal="center" vertical="center" wrapText="1"/>
      <protection hidden="1"/>
    </xf>
    <xf numFmtId="0" fontId="16" fillId="0" borderId="2" xfId="0" applyFont="1" applyBorder="1" applyAlignment="1" applyProtection="1">
      <alignment horizontal="center" vertical="center" wrapText="1"/>
      <protection hidden="1"/>
    </xf>
    <xf numFmtId="0" fontId="16" fillId="0" borderId="48" xfId="0" applyFont="1" applyBorder="1" applyAlignment="1" applyProtection="1">
      <alignment horizontal="center" vertical="center" wrapText="1"/>
      <protection hidden="1"/>
    </xf>
    <xf numFmtId="0" fontId="16" fillId="0" borderId="49" xfId="0" applyFont="1" applyBorder="1" applyAlignment="1" applyProtection="1">
      <alignment horizontal="center" vertical="center" wrapText="1"/>
      <protection hidden="1"/>
    </xf>
    <xf numFmtId="0" fontId="16" fillId="0" borderId="38" xfId="0" applyFont="1" applyBorder="1" applyAlignment="1" applyProtection="1">
      <alignment horizontal="center" vertical="center" wrapText="1"/>
      <protection hidden="1"/>
    </xf>
    <xf numFmtId="0" fontId="16" fillId="0" borderId="42" xfId="0" applyFont="1" applyBorder="1" applyAlignment="1" applyProtection="1">
      <alignment horizontal="center" vertical="center" wrapText="1"/>
      <protection hidden="1"/>
    </xf>
    <xf numFmtId="0" fontId="81" fillId="10" borderId="18" xfId="0" applyFont="1" applyFill="1" applyBorder="1" applyAlignment="1" applyProtection="1">
      <alignment horizontal="center" wrapText="1"/>
      <protection hidden="1"/>
    </xf>
    <xf numFmtId="0" fontId="67" fillId="4" borderId="20" xfId="0" applyFont="1" applyFill="1" applyBorder="1" applyAlignment="1" applyProtection="1">
      <alignment horizontal="left" vertical="center"/>
      <protection hidden="1"/>
    </xf>
    <xf numFmtId="0" fontId="9" fillId="0" borderId="0" xfId="0" applyNumberFormat="1" applyFont="1" applyBorder="1" applyAlignment="1" applyProtection="1">
      <alignment horizontal="center"/>
      <protection hidden="1"/>
    </xf>
    <xf numFmtId="164" fontId="3" fillId="4" borderId="20" xfId="0" applyNumberFormat="1" applyFont="1" applyFill="1" applyBorder="1" applyAlignment="1" applyProtection="1">
      <alignment horizontal="center" vertical="center"/>
      <protection hidden="1"/>
    </xf>
    <xf numFmtId="0" fontId="84" fillId="0" borderId="0" xfId="0" applyNumberFormat="1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left"/>
      <protection locked="0" hidden="1"/>
    </xf>
    <xf numFmtId="164" fontId="55" fillId="6" borderId="16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protection hidden="1"/>
    </xf>
    <xf numFmtId="1" fontId="55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Alignment="1" applyProtection="1">
      <protection locked="0"/>
    </xf>
    <xf numFmtId="49" fontId="1" fillId="0" borderId="0" xfId="0" applyNumberFormat="1" applyFont="1" applyBorder="1" applyAlignment="1" applyProtection="1">
      <alignment horizontal="centerContinuous"/>
      <protection locked="0"/>
    </xf>
    <xf numFmtId="0" fontId="52" fillId="0" borderId="0" xfId="0" applyNumberFormat="1" applyFont="1" applyAlignment="1" applyProtection="1">
      <alignment horizontal="right" vertical="center" wrapText="1"/>
      <protection hidden="1"/>
    </xf>
    <xf numFmtId="0" fontId="9" fillId="0" borderId="0" xfId="0" applyNumberFormat="1" applyFont="1" applyAlignment="1" applyProtection="1">
      <alignment horizontal="center" vertical="center" wrapText="1"/>
      <protection hidden="1"/>
    </xf>
    <xf numFmtId="0" fontId="9" fillId="0" borderId="0" xfId="0" applyNumberFormat="1" applyFont="1" applyBorder="1" applyAlignment="1" applyProtection="1">
      <alignment horizontal="left" vertical="center" wrapText="1"/>
      <protection hidden="1"/>
    </xf>
    <xf numFmtId="49" fontId="85" fillId="0" borderId="7" xfId="0" applyNumberFormat="1" applyFont="1" applyFill="1" applyBorder="1" applyAlignment="1" applyProtection="1">
      <alignment vertical="top" wrapText="1"/>
      <protection locked="0"/>
    </xf>
    <xf numFmtId="0" fontId="31" fillId="0" borderId="0" xfId="0" applyFont="1" applyFill="1" applyBorder="1" applyAlignment="1"/>
    <xf numFmtId="49" fontId="4" fillId="0" borderId="0" xfId="0" applyNumberFormat="1" applyFont="1" applyBorder="1" applyAlignment="1" applyProtection="1">
      <alignment horizontal="centerContinuous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49" fontId="19" fillId="0" borderId="0" xfId="0" applyNumberFormat="1" applyFont="1" applyBorder="1" applyAlignment="1" applyProtection="1">
      <protection locked="0"/>
    </xf>
    <xf numFmtId="49" fontId="1" fillId="0" borderId="0" xfId="0" applyNumberFormat="1" applyFont="1" applyBorder="1" applyAlignment="1" applyProtection="1">
      <alignment horizontal="left" wrapText="1"/>
      <protection locked="0"/>
    </xf>
    <xf numFmtId="49" fontId="1" fillId="0" borderId="0" xfId="0" applyNumberFormat="1" applyFont="1" applyBorder="1" applyAlignment="1" applyProtection="1">
      <alignment wrapText="1"/>
      <protection locked="0"/>
    </xf>
    <xf numFmtId="49" fontId="8" fillId="0" borderId="0" xfId="0" applyNumberFormat="1" applyFont="1" applyBorder="1" applyAlignment="1" applyProtection="1">
      <protection locked="0"/>
    </xf>
    <xf numFmtId="49" fontId="7" fillId="0" borderId="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Alignment="1" applyProtection="1">
      <protection locked="0"/>
    </xf>
    <xf numFmtId="49" fontId="16" fillId="0" borderId="0" xfId="0" applyNumberFormat="1" applyFont="1" applyBorder="1" applyAlignment="1" applyProtection="1">
      <protection locked="0"/>
    </xf>
    <xf numFmtId="49" fontId="34" fillId="0" borderId="0" xfId="0" applyNumberFormat="1" applyFont="1" applyBorder="1" applyAlignment="1" applyProtection="1">
      <alignment wrapText="1"/>
      <protection locked="0"/>
    </xf>
    <xf numFmtId="49" fontId="1" fillId="0" borderId="45" xfId="0" applyNumberFormat="1" applyFont="1" applyBorder="1" applyAlignment="1" applyProtection="1">
      <protection locked="0"/>
    </xf>
    <xf numFmtId="0" fontId="17" fillId="0" borderId="45" xfId="0" applyNumberFormat="1" applyFont="1" applyBorder="1" applyAlignment="1" applyProtection="1">
      <alignment horizontal="left"/>
      <protection locked="0"/>
    </xf>
    <xf numFmtId="49" fontId="6" fillId="0" borderId="45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protection locked="0"/>
    </xf>
    <xf numFmtId="49" fontId="9" fillId="0" borderId="0" xfId="0" applyNumberFormat="1" applyFont="1" applyBorder="1" applyAlignment="1" applyProtection="1">
      <protection locked="0"/>
    </xf>
    <xf numFmtId="49" fontId="34" fillId="0" borderId="0" xfId="0" applyNumberFormat="1" applyFont="1" applyBorder="1" applyAlignment="1" applyProtection="1">
      <alignment horizontal="left"/>
      <protection locked="0"/>
    </xf>
    <xf numFmtId="49" fontId="17" fillId="0" borderId="0" xfId="0" applyNumberFormat="1" applyFont="1" applyBorder="1" applyAlignment="1" applyProtection="1">
      <protection locked="0"/>
    </xf>
    <xf numFmtId="49" fontId="7" fillId="0" borderId="0" xfId="0" applyNumberFormat="1" applyFont="1" applyBorder="1" applyAlignment="1" applyProtection="1">
      <protection locked="0"/>
    </xf>
    <xf numFmtId="0" fontId="5" fillId="0" borderId="5" xfId="0" applyFont="1" applyFill="1" applyBorder="1" applyAlignment="1" applyProtection="1">
      <alignment wrapText="1" shrinkToFit="1"/>
      <protection hidden="1"/>
    </xf>
    <xf numFmtId="0" fontId="5" fillId="0" borderId="0" xfId="0" applyFont="1" applyBorder="1" applyAlignment="1" applyProtection="1">
      <alignment horizontal="center"/>
      <protection locked="0"/>
    </xf>
    <xf numFmtId="49" fontId="5" fillId="4" borderId="3" xfId="0" applyNumberFormat="1" applyFont="1" applyFill="1" applyBorder="1" applyAlignment="1" applyProtection="1">
      <alignment horizontal="left" vertical="center" wrapText="1"/>
      <protection hidden="1"/>
    </xf>
    <xf numFmtId="0" fontId="5" fillId="4" borderId="25" xfId="0" applyNumberFormat="1" applyFont="1" applyFill="1" applyBorder="1" applyAlignment="1" applyProtection="1">
      <alignment horizontal="left" vertical="center" wrapText="1" shrinkToFit="1"/>
      <protection hidden="1"/>
    </xf>
    <xf numFmtId="164" fontId="5" fillId="4" borderId="20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24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25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23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22" xfId="0" applyNumberFormat="1" applyFont="1" applyFill="1" applyBorder="1" applyAlignment="1" applyProtection="1">
      <alignment horizontal="center" vertical="center" wrapText="1"/>
      <protection hidden="1"/>
    </xf>
    <xf numFmtId="0" fontId="37" fillId="4" borderId="20" xfId="0" applyNumberFormat="1" applyFont="1" applyFill="1" applyBorder="1" applyAlignment="1" applyProtection="1">
      <alignment horizontal="center" vertical="center" wrapText="1"/>
      <protection hidden="1"/>
    </xf>
    <xf numFmtId="164" fontId="55" fillId="0" borderId="50" xfId="0" applyNumberFormat="1" applyFont="1" applyBorder="1" applyAlignment="1" applyProtection="1">
      <alignment horizontal="center" vertical="center"/>
      <protection locked="0"/>
    </xf>
    <xf numFmtId="164" fontId="55" fillId="0" borderId="28" xfId="0" applyNumberFormat="1" applyFont="1" applyBorder="1" applyAlignment="1" applyProtection="1">
      <alignment horizontal="center" vertical="center"/>
      <protection locked="0"/>
    </xf>
    <xf numFmtId="0" fontId="88" fillId="0" borderId="16" xfId="0" applyFont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wrapText="1"/>
      <protection locked="0" hidden="1"/>
    </xf>
    <xf numFmtId="49" fontId="85" fillId="0" borderId="51" xfId="0" applyNumberFormat="1" applyFont="1" applyFill="1" applyBorder="1" applyAlignment="1" applyProtection="1">
      <alignment vertical="top" wrapText="1"/>
      <protection locked="0"/>
    </xf>
    <xf numFmtId="0" fontId="5" fillId="0" borderId="52" xfId="0" applyFont="1" applyFill="1" applyBorder="1" applyAlignment="1" applyProtection="1">
      <alignment shrinkToFit="1"/>
      <protection hidden="1"/>
    </xf>
    <xf numFmtId="49" fontId="9" fillId="0" borderId="43" xfId="0" applyNumberFormat="1" applyFont="1" applyBorder="1" applyAlignment="1" applyProtection="1">
      <alignment vertical="center" wrapText="1"/>
      <protection hidden="1"/>
    </xf>
    <xf numFmtId="0" fontId="55" fillId="0" borderId="15" xfId="0" applyFont="1" applyBorder="1" applyAlignment="1" applyProtection="1">
      <alignment horizontal="center"/>
      <protection locked="0"/>
    </xf>
    <xf numFmtId="49" fontId="2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67" fillId="0" borderId="0" xfId="0" applyFont="1" applyBorder="1" applyAlignment="1" applyProtection="1">
      <protection locked="0"/>
    </xf>
    <xf numFmtId="0" fontId="86" fillId="0" borderId="0" xfId="0" applyFont="1" applyBorder="1" applyAlignment="1" applyProtection="1">
      <alignment horizontal="left" vertical="justify"/>
      <protection locked="0"/>
    </xf>
    <xf numFmtId="0" fontId="87" fillId="0" borderId="0" xfId="0" applyFont="1" applyAlignment="1" applyProtection="1">
      <alignment horizontal="left"/>
      <protection locked="0"/>
    </xf>
    <xf numFmtId="0" fontId="42" fillId="0" borderId="5" xfId="0" applyFont="1" applyFill="1" applyBorder="1" applyAlignment="1" applyProtection="1">
      <alignment vertical="top" shrinkToFit="1"/>
      <protection hidden="1"/>
    </xf>
    <xf numFmtId="0" fontId="44" fillId="0" borderId="9" xfId="0" applyFont="1" applyFill="1" applyBorder="1" applyAlignment="1" applyProtection="1">
      <alignment shrinkToFit="1"/>
      <protection hidden="1"/>
    </xf>
    <xf numFmtId="0" fontId="0" fillId="0" borderId="36" xfId="0" applyBorder="1" applyAlignment="1">
      <alignment horizontal="center"/>
    </xf>
    <xf numFmtId="49" fontId="53" fillId="2" borderId="27" xfId="0" applyNumberFormat="1" applyFont="1" applyFill="1" applyBorder="1" applyAlignment="1" applyProtection="1">
      <alignment horizontal="left" vertical="center"/>
      <protection locked="0"/>
    </xf>
    <xf numFmtId="49" fontId="51" fillId="2" borderId="27" xfId="0" applyNumberFormat="1" applyFont="1" applyFill="1" applyBorder="1" applyAlignment="1" applyProtection="1">
      <alignment horizontal="center" vertical="center" wrapText="1"/>
      <protection locked="0"/>
    </xf>
    <xf numFmtId="164" fontId="55" fillId="2" borderId="16" xfId="0" applyNumberFormat="1" applyFont="1" applyFill="1" applyBorder="1" applyAlignment="1" applyProtection="1">
      <alignment horizontal="center" vertical="center"/>
      <protection hidden="1"/>
    </xf>
    <xf numFmtId="164" fontId="55" fillId="2" borderId="45" xfId="0" applyNumberFormat="1" applyFont="1" applyFill="1" applyBorder="1" applyAlignment="1" applyProtection="1">
      <alignment horizontal="center" vertical="center"/>
      <protection locked="0"/>
    </xf>
    <xf numFmtId="164" fontId="55" fillId="2" borderId="16" xfId="0" applyNumberFormat="1" applyFont="1" applyFill="1" applyBorder="1" applyAlignment="1" applyProtection="1">
      <alignment horizontal="center" vertical="center"/>
      <protection locked="0"/>
    </xf>
    <xf numFmtId="164" fontId="55" fillId="2" borderId="53" xfId="0" applyNumberFormat="1" applyFont="1" applyFill="1" applyBorder="1" applyAlignment="1" applyProtection="1">
      <alignment horizontal="center" vertical="center"/>
      <protection locked="0"/>
    </xf>
    <xf numFmtId="164" fontId="55" fillId="2" borderId="27" xfId="0" applyNumberFormat="1" applyFont="1" applyFill="1" applyBorder="1" applyAlignment="1" applyProtection="1">
      <alignment horizontal="center" vertical="center"/>
      <protection locked="0"/>
    </xf>
    <xf numFmtId="0" fontId="88" fillId="2" borderId="27" xfId="0" applyFont="1" applyFill="1" applyBorder="1" applyAlignment="1" applyProtection="1">
      <alignment horizontal="center" vertical="center" wrapText="1"/>
      <protection locked="0"/>
    </xf>
    <xf numFmtId="164" fontId="55" fillId="12" borderId="16" xfId="0" applyNumberFormat="1" applyFont="1" applyFill="1" applyBorder="1" applyAlignment="1" applyProtection="1">
      <alignment horizontal="center" vertical="center"/>
      <protection hidden="1"/>
    </xf>
    <xf numFmtId="49" fontId="51" fillId="2" borderId="27" xfId="0" applyNumberFormat="1" applyFont="1" applyFill="1" applyBorder="1" applyAlignment="1" applyProtection="1">
      <alignment horizontal="center" vertical="center" wrapText="1"/>
    </xf>
    <xf numFmtId="0" fontId="89" fillId="0" borderId="0" xfId="0" applyFont="1" applyBorder="1" applyAlignment="1" applyProtection="1">
      <alignment vertical="center"/>
      <protection locked="0"/>
    </xf>
    <xf numFmtId="0" fontId="55" fillId="0" borderId="0" xfId="0" applyFont="1" applyBorder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/>
      <protection locked="0"/>
    </xf>
    <xf numFmtId="49" fontId="8" fillId="2" borderId="12" xfId="0" applyNumberFormat="1" applyFont="1" applyFill="1" applyBorder="1" applyAlignment="1" applyProtection="1">
      <alignment horizontal="left" vertical="center" wrapText="1"/>
      <protection hidden="1"/>
    </xf>
    <xf numFmtId="0" fontId="65" fillId="2" borderId="27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32" xfId="0" applyNumberFormat="1" applyFont="1" applyFill="1" applyBorder="1" applyAlignment="1" applyProtection="1">
      <alignment horizontal="left" vertical="center" wrapText="1" shrinkToFit="1"/>
      <protection hidden="1"/>
    </xf>
    <xf numFmtId="164" fontId="8" fillId="2" borderId="27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30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3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32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27" xfId="0" applyNumberFormat="1" applyFont="1" applyFill="1" applyBorder="1" applyAlignment="1" applyProtection="1">
      <alignment horizontal="center" vertical="center" wrapText="1"/>
      <protection hidden="1"/>
    </xf>
    <xf numFmtId="0" fontId="58" fillId="0" borderId="0" xfId="0" applyFont="1"/>
    <xf numFmtId="0" fontId="58" fillId="0" borderId="0" xfId="0" applyFont="1" applyBorder="1" applyAlignment="1">
      <alignment horizontal="center"/>
    </xf>
    <xf numFmtId="0" fontId="0" fillId="0" borderId="0" xfId="0" applyFill="1" applyBorder="1"/>
    <xf numFmtId="0" fontId="58" fillId="0" borderId="0" xfId="0" applyFont="1" applyFill="1" applyBorder="1" applyAlignment="1">
      <alignment horizontal="center"/>
    </xf>
    <xf numFmtId="0" fontId="58" fillId="0" borderId="0" xfId="0" applyFont="1" applyBorder="1"/>
    <xf numFmtId="0" fontId="58" fillId="0" borderId="54" xfId="0" applyFont="1" applyBorder="1" applyAlignment="1">
      <alignment horizontal="center"/>
    </xf>
    <xf numFmtId="164" fontId="55" fillId="12" borderId="27" xfId="0" applyNumberFormat="1" applyFont="1" applyFill="1" applyBorder="1" applyAlignment="1" applyProtection="1">
      <alignment horizontal="center" vertical="center"/>
      <protection hidden="1"/>
    </xf>
    <xf numFmtId="164" fontId="55" fillId="2" borderId="54" xfId="0" applyNumberFormat="1" applyFont="1" applyFill="1" applyBorder="1" applyAlignment="1" applyProtection="1">
      <alignment horizontal="center" vertical="center"/>
      <protection locked="0"/>
    </xf>
    <xf numFmtId="164" fontId="55" fillId="2" borderId="27" xfId="0" applyNumberFormat="1" applyFont="1" applyFill="1" applyBorder="1" applyAlignment="1" applyProtection="1">
      <alignment horizontal="center" vertical="center"/>
      <protection hidden="1"/>
    </xf>
    <xf numFmtId="0" fontId="59" fillId="0" borderId="0" xfId="0" applyFont="1" applyAlignment="1" applyProtection="1">
      <protection locked="0"/>
    </xf>
    <xf numFmtId="0" fontId="5" fillId="0" borderId="0" xfId="0" applyFont="1" applyBorder="1" applyAlignment="1" applyProtection="1">
      <alignment horizontal="center"/>
      <protection locked="0" hidden="1"/>
    </xf>
    <xf numFmtId="0" fontId="55" fillId="0" borderId="0" xfId="0" applyFont="1" applyBorder="1" applyAlignment="1" applyProtection="1">
      <alignment vertical="center"/>
      <protection locked="0" hidden="1"/>
    </xf>
    <xf numFmtId="0" fontId="32" fillId="0" borderId="0" xfId="0" applyFont="1" applyAlignment="1"/>
    <xf numFmtId="1" fontId="23" fillId="4" borderId="11" xfId="0" applyNumberFormat="1" applyFont="1" applyFill="1" applyBorder="1" applyAlignment="1" applyProtection="1">
      <alignment horizontal="center" vertical="center" wrapText="1"/>
      <protection hidden="1"/>
    </xf>
    <xf numFmtId="164" fontId="80" fillId="0" borderId="0" xfId="0" applyNumberFormat="1" applyFont="1" applyAlignment="1" applyProtection="1">
      <alignment horizontal="left"/>
      <protection hidden="1"/>
    </xf>
    <xf numFmtId="0" fontId="64" fillId="6" borderId="36" xfId="0" applyFont="1" applyFill="1" applyBorder="1"/>
    <xf numFmtId="0" fontId="91" fillId="6" borderId="36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94" fillId="0" borderId="44" xfId="0" applyFont="1" applyBorder="1" applyAlignment="1">
      <alignment horizontal="center" vertical="center" wrapText="1"/>
    </xf>
    <xf numFmtId="0" fontId="94" fillId="0" borderId="15" xfId="0" applyFont="1" applyBorder="1" applyAlignment="1">
      <alignment vertical="center" wrapText="1"/>
    </xf>
    <xf numFmtId="0" fontId="94" fillId="0" borderId="44" xfId="0" applyFont="1" applyBorder="1" applyAlignment="1">
      <alignment vertical="center" wrapText="1"/>
    </xf>
    <xf numFmtId="0" fontId="32" fillId="0" borderId="0" xfId="0" applyFont="1" applyAlignment="1">
      <alignment vertical="center"/>
    </xf>
    <xf numFmtId="0" fontId="32" fillId="0" borderId="44" xfId="0" applyFont="1" applyBorder="1" applyAlignment="1">
      <alignment vertical="center" wrapText="1"/>
    </xf>
    <xf numFmtId="0" fontId="42" fillId="0" borderId="5" xfId="0" applyFont="1" applyFill="1" applyBorder="1" applyAlignment="1" applyProtection="1">
      <alignment vertical="center" shrinkToFit="1"/>
      <protection hidden="1"/>
    </xf>
    <xf numFmtId="0" fontId="44" fillId="0" borderId="9" xfId="0" applyFont="1" applyFill="1" applyBorder="1" applyAlignment="1" applyProtection="1">
      <alignment vertical="center" shrinkToFit="1"/>
      <protection hidden="1"/>
    </xf>
    <xf numFmtId="49" fontId="43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45" fillId="0" borderId="7" xfId="0" applyNumberFormat="1" applyFont="1" applyFill="1" applyBorder="1" applyAlignment="1" applyProtection="1">
      <alignment vertical="center" wrapText="1"/>
      <protection locked="0"/>
    </xf>
    <xf numFmtId="0" fontId="7" fillId="0" borderId="19" xfId="0" applyNumberFormat="1" applyFont="1" applyBorder="1" applyAlignment="1" applyProtection="1">
      <alignment horizontal="center"/>
      <protection hidden="1"/>
    </xf>
    <xf numFmtId="49" fontId="67" fillId="4" borderId="20" xfId="0" applyNumberFormat="1" applyFont="1" applyFill="1" applyBorder="1" applyAlignment="1" applyProtection="1">
      <alignment horizontal="left" vertical="top"/>
      <protection hidden="1"/>
    </xf>
    <xf numFmtId="164" fontId="3" fillId="11" borderId="44" xfId="0" applyNumberFormat="1" applyFont="1" applyFill="1" applyBorder="1" applyAlignment="1" applyProtection="1">
      <alignment horizontal="center" vertical="center"/>
      <protection hidden="1"/>
    </xf>
    <xf numFmtId="49" fontId="35" fillId="11" borderId="20" xfId="0" applyNumberFormat="1" applyFont="1" applyFill="1" applyBorder="1" applyAlignment="1" applyProtection="1">
      <alignment horizontal="left" vertical="top" wrapText="1"/>
      <protection hidden="1"/>
    </xf>
    <xf numFmtId="49" fontId="69" fillId="11" borderId="20" xfId="0" applyNumberFormat="1" applyFont="1" applyFill="1" applyBorder="1" applyAlignment="1" applyProtection="1">
      <alignment horizontal="left" vertical="top"/>
      <protection hidden="1"/>
    </xf>
    <xf numFmtId="164" fontId="35" fillId="11" borderId="44" xfId="0" applyNumberFormat="1" applyFont="1" applyFill="1" applyBorder="1" applyAlignment="1" applyProtection="1">
      <alignment horizontal="center" vertical="center"/>
      <protection hidden="1"/>
    </xf>
    <xf numFmtId="49" fontId="35" fillId="11" borderId="20" xfId="0" applyNumberFormat="1" applyFont="1" applyFill="1" applyBorder="1" applyAlignment="1" applyProtection="1">
      <alignment horizontal="left" vertical="center"/>
      <protection hidden="1"/>
    </xf>
    <xf numFmtId="164" fontId="35" fillId="11" borderId="11" xfId="0" applyNumberFormat="1" applyFont="1" applyFill="1" applyBorder="1" applyAlignment="1" applyProtection="1">
      <alignment horizontal="center" vertical="center"/>
      <protection hidden="1"/>
    </xf>
    <xf numFmtId="49" fontId="3" fillId="2" borderId="16" xfId="0" applyNumberFormat="1" applyFont="1" applyFill="1" applyBorder="1" applyAlignment="1" applyProtection="1">
      <alignment horizontal="left" vertical="top" wrapText="1"/>
      <protection locked="0"/>
    </xf>
    <xf numFmtId="49" fontId="35" fillId="11" borderId="27" xfId="0" applyNumberFormat="1" applyFont="1" applyFill="1" applyBorder="1" applyAlignment="1" applyProtection="1">
      <alignment horizontal="left" vertical="center"/>
      <protection locked="0"/>
    </xf>
    <xf numFmtId="49" fontId="35" fillId="11" borderId="27" xfId="0" applyNumberFormat="1" applyFont="1" applyFill="1" applyBorder="1" applyAlignment="1" applyProtection="1">
      <alignment horizontal="left" vertical="center" wrapText="1"/>
      <protection locked="0"/>
    </xf>
    <xf numFmtId="49" fontId="51" fillId="11" borderId="27" xfId="0" applyNumberFormat="1" applyFont="1" applyFill="1" applyBorder="1" applyAlignment="1" applyProtection="1">
      <alignment horizontal="center" vertical="center" wrapText="1"/>
      <protection locked="0"/>
    </xf>
    <xf numFmtId="164" fontId="55" fillId="11" borderId="27" xfId="0" applyNumberFormat="1" applyFont="1" applyFill="1" applyBorder="1" applyAlignment="1" applyProtection="1">
      <alignment horizontal="center" vertical="center"/>
      <protection hidden="1"/>
    </xf>
    <xf numFmtId="0" fontId="88" fillId="11" borderId="27" xfId="0" applyFont="1" applyFill="1" applyBorder="1" applyAlignment="1" applyProtection="1">
      <alignment horizontal="center" vertical="center" wrapText="1"/>
      <protection locked="0"/>
    </xf>
    <xf numFmtId="49" fontId="67" fillId="4" borderId="20" xfId="0" applyNumberFormat="1" applyFont="1" applyFill="1" applyBorder="1" applyAlignment="1" applyProtection="1">
      <alignment horizontal="left" vertical="center"/>
      <protection locked="0"/>
    </xf>
    <xf numFmtId="49" fontId="35" fillId="11" borderId="17" xfId="0" applyNumberFormat="1" applyFont="1" applyFill="1" applyBorder="1" applyAlignment="1" applyProtection="1">
      <alignment horizontal="left" vertical="center"/>
      <protection locked="0"/>
    </xf>
    <xf numFmtId="0" fontId="35" fillId="11" borderId="17" xfId="0" applyNumberFormat="1" applyFont="1" applyFill="1" applyBorder="1" applyAlignment="1" applyProtection="1">
      <alignment horizontal="left" vertical="top" wrapText="1"/>
      <protection hidden="1"/>
    </xf>
    <xf numFmtId="49" fontId="51" fillId="11" borderId="17" xfId="0" applyNumberFormat="1" applyFont="1" applyFill="1" applyBorder="1" applyAlignment="1" applyProtection="1">
      <alignment horizontal="center" vertical="center" wrapText="1"/>
      <protection locked="0"/>
    </xf>
    <xf numFmtId="164" fontId="54" fillId="11" borderId="17" xfId="0" applyNumberFormat="1" applyFont="1" applyFill="1" applyBorder="1" applyAlignment="1" applyProtection="1">
      <alignment horizontal="center" vertical="center"/>
      <protection hidden="1"/>
    </xf>
    <xf numFmtId="49" fontId="69" fillId="11" borderId="20" xfId="0" applyNumberFormat="1" applyFont="1" applyFill="1" applyBorder="1" applyAlignment="1" applyProtection="1">
      <alignment horizontal="left" vertical="top"/>
      <protection locked="0"/>
    </xf>
    <xf numFmtId="49" fontId="35" fillId="11" borderId="20" xfId="0" applyNumberFormat="1" applyFont="1" applyFill="1" applyBorder="1" applyAlignment="1" applyProtection="1">
      <alignment horizontal="left" vertical="top" wrapText="1"/>
      <protection locked="0"/>
    </xf>
    <xf numFmtId="164" fontId="3" fillId="11" borderId="20" xfId="0" applyNumberFormat="1" applyFont="1" applyFill="1" applyBorder="1" applyAlignment="1" applyProtection="1">
      <alignment horizontal="center" vertical="center"/>
      <protection locked="0"/>
    </xf>
    <xf numFmtId="0" fontId="3" fillId="11" borderId="20" xfId="0" applyFont="1" applyFill="1" applyBorder="1" applyAlignment="1" applyProtection="1">
      <alignment wrapText="1"/>
      <protection locked="0"/>
    </xf>
    <xf numFmtId="49" fontId="35" fillId="11" borderId="20" xfId="0" applyNumberFormat="1" applyFont="1" applyFill="1" applyBorder="1" applyAlignment="1" applyProtection="1">
      <alignment horizontal="left" vertical="center"/>
      <protection locked="0"/>
    </xf>
    <xf numFmtId="164" fontId="3" fillId="11" borderId="11" xfId="0" applyNumberFormat="1" applyFont="1" applyFill="1" applyBorder="1" applyAlignment="1" applyProtection="1">
      <alignment horizontal="center" vertical="center"/>
      <protection locked="0"/>
    </xf>
    <xf numFmtId="0" fontId="35" fillId="11" borderId="20" xfId="0" applyNumberFormat="1" applyFont="1" applyFill="1" applyBorder="1" applyAlignment="1" applyProtection="1">
      <alignment horizontal="left" vertical="top" wrapText="1"/>
      <protection hidden="1"/>
    </xf>
    <xf numFmtId="0" fontId="61" fillId="0" borderId="0" xfId="0" applyFont="1" applyAlignment="1"/>
    <xf numFmtId="0" fontId="0" fillId="0" borderId="0" xfId="0" applyAlignment="1"/>
    <xf numFmtId="0" fontId="6" fillId="11" borderId="3" xfId="0" applyNumberFormat="1" applyFont="1" applyFill="1" applyBorder="1" applyAlignment="1" applyProtection="1">
      <alignment horizontal="left" vertical="center" wrapText="1"/>
      <protection hidden="1"/>
    </xf>
    <xf numFmtId="164" fontId="6" fillId="11" borderId="20" xfId="0" applyNumberFormat="1" applyFont="1" applyFill="1" applyBorder="1" applyAlignment="1" applyProtection="1">
      <alignment horizontal="center" vertical="center" wrapText="1"/>
      <protection hidden="1"/>
    </xf>
    <xf numFmtId="0" fontId="6" fillId="11" borderId="24" xfId="0" applyNumberFormat="1" applyFont="1" applyFill="1" applyBorder="1" applyAlignment="1" applyProtection="1">
      <alignment horizontal="left" vertical="center" wrapText="1"/>
      <protection hidden="1"/>
    </xf>
    <xf numFmtId="0" fontId="6" fillId="11" borderId="29" xfId="0" applyNumberFormat="1" applyFont="1" applyFill="1" applyBorder="1" applyAlignment="1" applyProtection="1">
      <alignment horizontal="left" vertical="center" wrapText="1"/>
      <protection hidden="1"/>
    </xf>
    <xf numFmtId="0" fontId="6" fillId="11" borderId="25" xfId="0" applyNumberFormat="1" applyFont="1" applyFill="1" applyBorder="1" applyAlignment="1" applyProtection="1">
      <alignment horizontal="left" vertical="center" wrapText="1"/>
      <protection hidden="1"/>
    </xf>
    <xf numFmtId="0" fontId="6" fillId="11" borderId="23" xfId="0" applyNumberFormat="1" applyFont="1" applyFill="1" applyBorder="1" applyAlignment="1" applyProtection="1">
      <alignment horizontal="left" vertical="center" wrapText="1"/>
      <protection hidden="1"/>
    </xf>
    <xf numFmtId="0" fontId="6" fillId="11" borderId="20" xfId="0" applyNumberFormat="1" applyFont="1" applyFill="1" applyBorder="1" applyAlignment="1" applyProtection="1">
      <alignment horizontal="left" vertical="center" wrapText="1"/>
      <protection hidden="1"/>
    </xf>
    <xf numFmtId="1" fontId="23" fillId="11" borderId="11" xfId="0" applyNumberFormat="1" applyFont="1" applyFill="1" applyBorder="1" applyAlignment="1" applyProtection="1">
      <alignment horizontal="center" vertical="center" wrapText="1"/>
      <protection hidden="1"/>
    </xf>
    <xf numFmtId="164" fontId="9" fillId="11" borderId="27" xfId="0" applyNumberFormat="1" applyFont="1" applyFill="1" applyBorder="1" applyAlignment="1" applyProtection="1">
      <alignment horizontal="center" vertical="center" wrapText="1"/>
      <protection hidden="1"/>
    </xf>
    <xf numFmtId="0" fontId="9" fillId="11" borderId="30" xfId="0" applyNumberFormat="1" applyFont="1" applyFill="1" applyBorder="1" applyAlignment="1" applyProtection="1">
      <alignment horizontal="center" vertical="center" wrapText="1"/>
      <protection hidden="1"/>
    </xf>
    <xf numFmtId="0" fontId="9" fillId="11" borderId="31" xfId="0" applyNumberFormat="1" applyFont="1" applyFill="1" applyBorder="1" applyAlignment="1" applyProtection="1">
      <alignment horizontal="center" vertical="center" wrapText="1"/>
      <protection hidden="1"/>
    </xf>
    <xf numFmtId="0" fontId="9" fillId="11" borderId="32" xfId="0" applyNumberFormat="1" applyFont="1" applyFill="1" applyBorder="1" applyAlignment="1" applyProtection="1">
      <alignment horizontal="center" vertical="center" wrapText="1"/>
      <protection hidden="1"/>
    </xf>
    <xf numFmtId="0" fontId="9" fillId="11" borderId="27" xfId="0" applyNumberFormat="1" applyFont="1" applyFill="1" applyBorder="1" applyAlignment="1" applyProtection="1">
      <alignment horizontal="center" vertical="center" wrapText="1"/>
      <protection hidden="1"/>
    </xf>
    <xf numFmtId="0" fontId="65" fillId="11" borderId="27" xfId="0" applyNumberFormat="1" applyFont="1" applyFill="1" applyBorder="1" applyAlignment="1" applyProtection="1">
      <alignment horizontal="center" vertical="center" wrapText="1"/>
      <protection hidden="1"/>
    </xf>
    <xf numFmtId="49" fontId="6" fillId="11" borderId="12" xfId="0" applyNumberFormat="1" applyFont="1" applyFill="1" applyBorder="1" applyAlignment="1" applyProtection="1">
      <alignment horizontal="left" vertical="center" wrapText="1"/>
      <protection hidden="1"/>
    </xf>
    <xf numFmtId="0" fontId="6" fillId="11" borderId="32" xfId="0" applyNumberFormat="1" applyFont="1" applyFill="1" applyBorder="1" applyAlignment="1" applyProtection="1">
      <alignment horizontal="left" vertical="center" wrapText="1" shrinkToFit="1"/>
      <protection hidden="1"/>
    </xf>
    <xf numFmtId="49" fontId="6" fillId="11" borderId="5" xfId="0" applyNumberFormat="1" applyFont="1" applyFill="1" applyBorder="1" applyAlignment="1" applyProtection="1">
      <alignment horizontal="left" vertical="center" wrapText="1"/>
      <protection hidden="1"/>
    </xf>
    <xf numFmtId="0" fontId="6" fillId="11" borderId="55" xfId="0" applyNumberFormat="1" applyFont="1" applyFill="1" applyBorder="1" applyAlignment="1" applyProtection="1">
      <alignment horizontal="left" vertical="center" wrapText="1" shrinkToFit="1"/>
      <protection hidden="1"/>
    </xf>
    <xf numFmtId="164" fontId="8" fillId="11" borderId="17" xfId="0" applyNumberFormat="1" applyFont="1" applyFill="1" applyBorder="1" applyAlignment="1" applyProtection="1">
      <alignment horizontal="center" vertical="center" wrapText="1"/>
      <protection hidden="1"/>
    </xf>
    <xf numFmtId="0" fontId="8" fillId="11" borderId="56" xfId="0" applyNumberFormat="1" applyFont="1" applyFill="1" applyBorder="1" applyAlignment="1" applyProtection="1">
      <alignment horizontal="center" vertical="center" wrapText="1"/>
      <protection hidden="1"/>
    </xf>
    <xf numFmtId="0" fontId="8" fillId="11" borderId="18" xfId="0" applyNumberFormat="1" applyFont="1" applyFill="1" applyBorder="1" applyAlignment="1" applyProtection="1">
      <alignment horizontal="center" vertical="center" wrapText="1"/>
      <protection hidden="1"/>
    </xf>
    <xf numFmtId="0" fontId="8" fillId="11" borderId="55" xfId="0" applyNumberFormat="1" applyFont="1" applyFill="1" applyBorder="1" applyAlignment="1" applyProtection="1">
      <alignment horizontal="center" vertical="center" wrapText="1"/>
      <protection hidden="1"/>
    </xf>
    <xf numFmtId="0" fontId="65" fillId="11" borderId="21" xfId="0" applyNumberFormat="1" applyFont="1" applyFill="1" applyBorder="1" applyAlignment="1" applyProtection="1">
      <alignment horizontal="center" vertical="center" wrapText="1"/>
      <protection hidden="1"/>
    </xf>
    <xf numFmtId="49" fontId="96" fillId="0" borderId="27" xfId="0" applyNumberFormat="1" applyFont="1" applyBorder="1" applyAlignment="1" applyProtection="1">
      <alignment horizontal="left" vertical="top" wrapText="1"/>
      <protection locked="0"/>
    </xf>
    <xf numFmtId="49" fontId="55" fillId="0" borderId="16" xfId="0" applyNumberFormat="1" applyFont="1" applyBorder="1" applyAlignment="1" applyProtection="1">
      <alignment horizontal="center" vertical="center" wrapText="1"/>
      <protection locked="0"/>
    </xf>
    <xf numFmtId="49" fontId="55" fillId="0" borderId="27" xfId="0" applyNumberFormat="1" applyFont="1" applyBorder="1" applyAlignment="1" applyProtection="1">
      <alignment horizontal="center" vertical="center" wrapText="1"/>
      <protection locked="0"/>
    </xf>
    <xf numFmtId="49" fontId="55" fillId="0" borderId="35" xfId="0" applyNumberFormat="1" applyFont="1" applyBorder="1" applyAlignment="1" applyProtection="1">
      <alignment horizontal="center" vertical="center" wrapText="1"/>
      <protection locked="0"/>
    </xf>
    <xf numFmtId="164" fontId="55" fillId="0" borderId="35" xfId="0" applyNumberFormat="1" applyFont="1" applyBorder="1" applyAlignment="1" applyProtection="1">
      <alignment horizontal="center" vertical="center"/>
      <protection locked="0"/>
    </xf>
    <xf numFmtId="0" fontId="97" fillId="0" borderId="16" xfId="0" applyFont="1" applyBorder="1" applyAlignment="1" applyProtection="1">
      <alignment horizontal="center" vertical="center" wrapText="1"/>
      <protection locked="0"/>
    </xf>
    <xf numFmtId="164" fontId="55" fillId="0" borderId="53" xfId="0" applyNumberFormat="1" applyFont="1" applyBorder="1" applyAlignment="1" applyProtection="1">
      <alignment horizontal="center" vertical="center"/>
      <protection locked="0"/>
    </xf>
    <xf numFmtId="164" fontId="55" fillId="6" borderId="27" xfId="0" applyNumberFormat="1" applyFont="1" applyFill="1" applyBorder="1" applyAlignment="1" applyProtection="1">
      <alignment horizontal="center" vertical="center"/>
      <protection locked="0"/>
    </xf>
    <xf numFmtId="164" fontId="55" fillId="6" borderId="45" xfId="0" applyNumberFormat="1" applyFont="1" applyFill="1" applyBorder="1" applyAlignment="1" applyProtection="1">
      <alignment horizontal="center" vertical="center"/>
      <protection locked="0"/>
    </xf>
    <xf numFmtId="164" fontId="55" fillId="0" borderId="50" xfId="0" applyNumberFormat="1" applyFont="1" applyFill="1" applyBorder="1" applyAlignment="1" applyProtection="1">
      <alignment horizontal="center" vertical="center"/>
      <protection locked="0"/>
    </xf>
    <xf numFmtId="164" fontId="55" fillId="0" borderId="28" xfId="0" applyNumberFormat="1" applyFont="1" applyFill="1" applyBorder="1" applyAlignment="1" applyProtection="1">
      <alignment horizontal="center" vertical="center"/>
      <protection locked="0"/>
    </xf>
    <xf numFmtId="164" fontId="55" fillId="0" borderId="37" xfId="0" applyNumberFormat="1" applyFont="1" applyFill="1" applyBorder="1" applyAlignment="1" applyProtection="1">
      <alignment horizontal="center" vertical="center"/>
      <protection locked="0"/>
    </xf>
    <xf numFmtId="164" fontId="55" fillId="0" borderId="16" xfId="0" applyNumberFormat="1" applyFont="1" applyFill="1" applyBorder="1" applyAlignment="1" applyProtection="1">
      <alignment horizontal="center" vertical="center"/>
      <protection locked="0"/>
    </xf>
    <xf numFmtId="164" fontId="55" fillId="0" borderId="41" xfId="0" applyNumberFormat="1" applyFont="1" applyFill="1" applyBorder="1" applyAlignment="1" applyProtection="1">
      <alignment horizontal="center" vertical="center"/>
      <protection locked="0"/>
    </xf>
    <xf numFmtId="49" fontId="96" fillId="0" borderId="16" xfId="0" applyNumberFormat="1" applyFont="1" applyBorder="1" applyAlignment="1" applyProtection="1">
      <alignment horizontal="left" vertical="top" wrapText="1"/>
      <protection locked="0"/>
    </xf>
    <xf numFmtId="1" fontId="53" fillId="13" borderId="16" xfId="0" applyNumberFormat="1" applyFont="1" applyFill="1" applyBorder="1" applyAlignment="1" applyProtection="1">
      <alignment horizontal="center" vertical="center" wrapText="1"/>
      <protection locked="0"/>
    </xf>
    <xf numFmtId="49" fontId="53" fillId="13" borderId="16" xfId="0" applyNumberFormat="1" applyFont="1" applyFill="1" applyBorder="1" applyAlignment="1" applyProtection="1">
      <alignment horizontal="center" vertical="center" wrapText="1"/>
      <protection locked="0"/>
    </xf>
    <xf numFmtId="49" fontId="96" fillId="0" borderId="36" xfId="0" applyNumberFormat="1" applyFont="1" applyBorder="1" applyAlignment="1" applyProtection="1">
      <alignment horizontal="left" vertical="top" wrapText="1"/>
      <protection locked="0"/>
    </xf>
    <xf numFmtId="164" fontId="55" fillId="0" borderId="45" xfId="0" applyNumberFormat="1" applyFont="1" applyFill="1" applyBorder="1" applyAlignment="1" applyProtection="1">
      <alignment horizontal="center" vertical="center"/>
      <protection locked="0"/>
    </xf>
    <xf numFmtId="164" fontId="53" fillId="13" borderId="16" xfId="0" applyNumberFormat="1" applyFont="1" applyFill="1" applyBorder="1" applyAlignment="1" applyProtection="1">
      <alignment horizontal="center" vertical="center"/>
      <protection locked="0"/>
    </xf>
    <xf numFmtId="1" fontId="88" fillId="0" borderId="27" xfId="0" applyNumberFormat="1" applyFont="1" applyBorder="1" applyAlignment="1" applyProtection="1">
      <alignment horizontal="center" vertical="center" wrapText="1"/>
      <protection locked="0"/>
    </xf>
    <xf numFmtId="164" fontId="53" fillId="6" borderId="27" xfId="0" applyNumberFormat="1" applyFont="1" applyFill="1" applyBorder="1" applyAlignment="1" applyProtection="1">
      <alignment horizontal="center" vertical="center"/>
      <protection locked="0"/>
    </xf>
    <xf numFmtId="164" fontId="53" fillId="0" borderId="16" xfId="0" applyNumberFormat="1" applyFont="1" applyBorder="1" applyAlignment="1" applyProtection="1">
      <alignment horizontal="center" vertical="center"/>
      <protection locked="0"/>
    </xf>
    <xf numFmtId="0" fontId="88" fillId="0" borderId="27" xfId="0" applyFont="1" applyBorder="1" applyAlignment="1" applyProtection="1">
      <alignment horizontal="center" vertical="center" wrapText="1"/>
      <protection locked="0"/>
    </xf>
    <xf numFmtId="49" fontId="8" fillId="11" borderId="57" xfId="0" applyNumberFormat="1" applyFont="1" applyFill="1" applyBorder="1" applyAlignment="1" applyProtection="1">
      <alignment horizontal="center" vertical="center" wrapText="1"/>
      <protection hidden="1"/>
    </xf>
    <xf numFmtId="49" fontId="8" fillId="11" borderId="58" xfId="0" applyNumberFormat="1" applyFont="1" applyFill="1" applyBorder="1" applyAlignment="1" applyProtection="1">
      <alignment horizontal="center" vertical="center" wrapText="1"/>
      <protection hidden="1"/>
    </xf>
    <xf numFmtId="0" fontId="81" fillId="0" borderId="19" xfId="0" applyFont="1" applyFill="1" applyBorder="1" applyAlignment="1" applyProtection="1">
      <alignment horizontal="center" wrapText="1"/>
      <protection hidden="1"/>
    </xf>
    <xf numFmtId="0" fontId="81" fillId="10" borderId="56" xfId="0" applyFont="1" applyFill="1" applyBorder="1" applyAlignment="1" applyProtection="1">
      <alignment horizontal="center" wrapText="1"/>
      <protection hidden="1"/>
    </xf>
    <xf numFmtId="0" fontId="7" fillId="0" borderId="59" xfId="0" applyNumberFormat="1" applyFont="1" applyBorder="1" applyAlignment="1" applyProtection="1">
      <alignment horizontal="center"/>
      <protection hidden="1"/>
    </xf>
    <xf numFmtId="0" fontId="16" fillId="0" borderId="17" xfId="0" applyFont="1" applyBorder="1" applyAlignment="1" applyProtection="1">
      <alignment horizontal="center" wrapText="1"/>
      <protection hidden="1"/>
    </xf>
    <xf numFmtId="0" fontId="16" fillId="0" borderId="60" xfId="0" applyFont="1" applyBorder="1" applyAlignment="1" applyProtection="1">
      <alignment horizontal="center" wrapText="1"/>
      <protection hidden="1"/>
    </xf>
    <xf numFmtId="164" fontId="54" fillId="0" borderId="17" xfId="0" applyNumberFormat="1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49" fontId="51" fillId="0" borderId="27" xfId="0" applyNumberFormat="1" applyFont="1" applyBorder="1" applyAlignment="1" applyProtection="1">
      <alignment horizontal="left" vertical="top" wrapText="1"/>
      <protection locked="0"/>
    </xf>
    <xf numFmtId="0" fontId="54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6" fillId="0" borderId="0" xfId="0" applyNumberFormat="1" applyFont="1" applyBorder="1" applyAlignment="1" applyProtection="1">
      <alignment horizontal="center"/>
      <protection hidden="1"/>
    </xf>
    <xf numFmtId="0" fontId="54" fillId="0" borderId="0" xfId="0" applyFont="1" applyBorder="1" applyAlignment="1" applyProtection="1">
      <protection locked="0"/>
    </xf>
    <xf numFmtId="0" fontId="55" fillId="0" borderId="0" xfId="0" applyFont="1" applyBorder="1" applyAlignment="1" applyProtection="1">
      <protection locked="0"/>
    </xf>
    <xf numFmtId="0" fontId="54" fillId="0" borderId="0" xfId="0" applyFont="1" applyBorder="1" applyAlignment="1" applyProtection="1">
      <alignment vertical="center" wrapText="1"/>
      <protection locked="0"/>
    </xf>
    <xf numFmtId="0" fontId="53" fillId="0" borderId="27" xfId="0" applyNumberFormat="1" applyFont="1" applyFill="1" applyBorder="1" applyAlignment="1" applyProtection="1">
      <alignment horizontal="left" vertical="top" wrapText="1"/>
      <protection locked="0"/>
    </xf>
    <xf numFmtId="0" fontId="67" fillId="0" borderId="0" xfId="0" applyFont="1" applyBorder="1" applyAlignment="1" applyProtection="1">
      <protection locked="0"/>
    </xf>
    <xf numFmtId="49" fontId="17" fillId="0" borderId="0" xfId="0" applyNumberFormat="1" applyFont="1" applyBorder="1" applyAlignment="1" applyProtection="1">
      <alignment horizontal="left"/>
      <protection locked="0"/>
    </xf>
    <xf numFmtId="0" fontId="55" fillId="0" borderId="45" xfId="0" applyFont="1" applyBorder="1" applyAlignment="1" applyProtection="1">
      <alignment vertical="center"/>
      <protection hidden="1"/>
    </xf>
    <xf numFmtId="0" fontId="55" fillId="0" borderId="26" xfId="0" applyFont="1" applyBorder="1" applyAlignment="1" applyProtection="1">
      <alignment vertical="center"/>
      <protection hidden="1"/>
    </xf>
    <xf numFmtId="0" fontId="55" fillId="0" borderId="43" xfId="0" applyFont="1" applyBorder="1" applyAlignment="1" applyProtection="1">
      <alignment horizontal="left"/>
      <protection locked="0"/>
    </xf>
    <xf numFmtId="0" fontId="55" fillId="0" borderId="44" xfId="0" applyFont="1" applyBorder="1" applyAlignment="1" applyProtection="1">
      <alignment horizontal="left"/>
      <protection locked="0"/>
    </xf>
    <xf numFmtId="0" fontId="55" fillId="0" borderId="58" xfId="0" applyFont="1" applyBorder="1" applyAlignment="1" applyProtection="1">
      <alignment vertical="center"/>
      <protection hidden="1"/>
    </xf>
    <xf numFmtId="0" fontId="55" fillId="0" borderId="63" xfId="0" applyFont="1" applyBorder="1" applyAlignment="1" applyProtection="1">
      <alignment vertical="center"/>
      <protection hidden="1"/>
    </xf>
    <xf numFmtId="49" fontId="54" fillId="0" borderId="22" xfId="0" applyNumberFormat="1" applyFont="1" applyBorder="1" applyAlignment="1" applyProtection="1">
      <alignment horizontal="left" vertical="top"/>
      <protection hidden="1"/>
    </xf>
    <xf numFmtId="49" fontId="54" fillId="0" borderId="23" xfId="0" applyNumberFormat="1" applyFont="1" applyBorder="1" applyAlignment="1" applyProtection="1">
      <alignment horizontal="left" vertical="top"/>
      <protection hidden="1"/>
    </xf>
    <xf numFmtId="49" fontId="54" fillId="0" borderId="11" xfId="0" applyNumberFormat="1" applyFont="1" applyBorder="1" applyAlignment="1" applyProtection="1">
      <alignment horizontal="left" vertical="top"/>
      <protection hidden="1"/>
    </xf>
    <xf numFmtId="49" fontId="54" fillId="4" borderId="22" xfId="0" applyNumberFormat="1" applyFont="1" applyFill="1" applyBorder="1" applyAlignment="1" applyProtection="1">
      <alignment horizontal="left" vertical="top"/>
      <protection hidden="1"/>
    </xf>
    <xf numFmtId="49" fontId="54" fillId="4" borderId="23" xfId="0" applyNumberFormat="1" applyFont="1" applyFill="1" applyBorder="1" applyAlignment="1" applyProtection="1">
      <alignment horizontal="left" vertical="top"/>
      <protection hidden="1"/>
    </xf>
    <xf numFmtId="49" fontId="54" fillId="4" borderId="11" xfId="0" applyNumberFormat="1" applyFont="1" applyFill="1" applyBorder="1" applyAlignment="1" applyProtection="1">
      <alignment horizontal="left" vertical="top"/>
      <protection hidden="1"/>
    </xf>
    <xf numFmtId="0" fontId="96" fillId="0" borderId="27" xfId="0" applyNumberFormat="1" applyFont="1" applyFill="1" applyBorder="1" applyAlignment="1" applyProtection="1">
      <alignment horizontal="left" vertical="top" wrapText="1"/>
      <protection locked="0"/>
    </xf>
    <xf numFmtId="0" fontId="55" fillId="0" borderId="17" xfId="0" applyFont="1" applyBorder="1" applyAlignment="1" applyProtection="1">
      <alignment wrapText="1"/>
      <protection locked="0"/>
    </xf>
    <xf numFmtId="49" fontId="35" fillId="4" borderId="20" xfId="0" applyNumberFormat="1" applyFont="1" applyFill="1" applyBorder="1" applyAlignment="1" applyProtection="1">
      <alignment horizontal="left" vertical="top" wrapText="1"/>
      <protection hidden="1"/>
    </xf>
    <xf numFmtId="0" fontId="96" fillId="0" borderId="17" xfId="0" applyFont="1" applyBorder="1" applyAlignment="1" applyProtection="1">
      <alignment wrapText="1"/>
      <protection locked="0"/>
    </xf>
    <xf numFmtId="0" fontId="28" fillId="0" borderId="62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93" fillId="0" borderId="62" xfId="0" applyFont="1" applyBorder="1" applyAlignment="1">
      <alignment horizontal="center" vertical="center" wrapText="1"/>
    </xf>
    <xf numFmtId="0" fontId="93" fillId="0" borderId="14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13" fillId="0" borderId="14" xfId="0" applyFont="1" applyBorder="1" applyAlignment="1"/>
    <xf numFmtId="0" fontId="13" fillId="0" borderId="31" xfId="0" applyFont="1" applyBorder="1" applyAlignment="1"/>
    <xf numFmtId="0" fontId="57" fillId="0" borderId="62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92" fillId="0" borderId="3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wrapText="1"/>
    </xf>
    <xf numFmtId="0" fontId="94" fillId="0" borderId="21" xfId="0" applyFont="1" applyBorder="1" applyAlignment="1">
      <alignment horizontal="center" vertical="center" wrapText="1"/>
    </xf>
    <xf numFmtId="0" fontId="94" fillId="0" borderId="15" xfId="0" applyFont="1" applyBorder="1" applyAlignment="1">
      <alignment horizontal="center" vertical="center" wrapText="1"/>
    </xf>
    <xf numFmtId="0" fontId="62" fillId="0" borderId="0" xfId="0" applyFont="1" applyAlignment="1">
      <alignment horizontal="right" vertical="center" wrapText="1"/>
    </xf>
    <xf numFmtId="0" fontId="92" fillId="0" borderId="0" xfId="0" applyFont="1" applyAlignment="1">
      <alignment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94" fillId="0" borderId="22" xfId="0" applyFont="1" applyBorder="1" applyAlignment="1">
      <alignment horizontal="center" vertical="center" wrapText="1"/>
    </xf>
    <xf numFmtId="0" fontId="94" fillId="0" borderId="23" xfId="0" applyFont="1" applyBorder="1" applyAlignment="1">
      <alignment horizontal="center" vertical="center" wrapText="1"/>
    </xf>
    <xf numFmtId="0" fontId="94" fillId="0" borderId="11" xfId="0" applyFont="1" applyBorder="1" applyAlignment="1">
      <alignment horizontal="center" vertical="center" wrapText="1"/>
    </xf>
    <xf numFmtId="1" fontId="16" fillId="0" borderId="20" xfId="0" applyNumberFormat="1" applyFont="1" applyBorder="1" applyAlignment="1" applyProtection="1">
      <alignment horizontal="center"/>
      <protection hidden="1"/>
    </xf>
    <xf numFmtId="0" fontId="57" fillId="0" borderId="0" xfId="0" applyFont="1" applyAlignment="1" applyProtection="1">
      <protection hidden="1"/>
    </xf>
    <xf numFmtId="1" fontId="6" fillId="5" borderId="20" xfId="0" applyNumberFormat="1" applyFont="1" applyFill="1" applyBorder="1" applyAlignment="1" applyProtection="1">
      <alignment horizontal="center"/>
      <protection hidden="1"/>
    </xf>
    <xf numFmtId="0" fontId="9" fillId="0" borderId="20" xfId="0" applyFont="1" applyBorder="1" applyAlignment="1" applyProtection="1">
      <alignment horizontal="center" vertical="center" wrapText="1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17" fillId="0" borderId="22" xfId="0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horizontal="center" vertical="center"/>
      <protection hidden="1"/>
    </xf>
    <xf numFmtId="49" fontId="27" fillId="0" borderId="0" xfId="0" applyNumberFormat="1" applyFont="1" applyBorder="1" applyAlignment="1" applyProtection="1">
      <alignment horizontal="center" wrapText="1"/>
      <protection locked="0"/>
    </xf>
    <xf numFmtId="0" fontId="50" fillId="0" borderId="0" xfId="0" applyNumberFormat="1" applyFont="1" applyAlignment="1">
      <alignment horizontal="center" wrapText="1"/>
    </xf>
    <xf numFmtId="49" fontId="17" fillId="0" borderId="0" xfId="0" applyNumberFormat="1" applyFont="1" applyBorder="1" applyAlignment="1" applyProtection="1">
      <alignment horizontal="left"/>
      <protection locked="0"/>
    </xf>
    <xf numFmtId="0" fontId="19" fillId="0" borderId="38" xfId="0" applyNumberFormat="1" applyFont="1" applyBorder="1" applyAlignment="1" applyProtection="1">
      <alignment horizontal="left" vertical="center" wrapText="1"/>
      <protection locked="0"/>
    </xf>
    <xf numFmtId="0" fontId="19" fillId="0" borderId="42" xfId="0" applyNumberFormat="1" applyFont="1" applyBorder="1" applyAlignment="1" applyProtection="1">
      <alignment horizontal="left" vertical="center" wrapText="1"/>
      <protection locked="0"/>
    </xf>
    <xf numFmtId="0" fontId="19" fillId="0" borderId="6" xfId="0" applyNumberFormat="1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164" fontId="17" fillId="0" borderId="38" xfId="0" applyNumberFormat="1" applyFont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1" fontId="6" fillId="14" borderId="22" xfId="0" applyNumberFormat="1" applyFont="1" applyFill="1" applyBorder="1" applyAlignment="1" applyProtection="1">
      <alignment horizontal="center"/>
      <protection hidden="1"/>
    </xf>
    <xf numFmtId="1" fontId="6" fillId="14" borderId="23" xfId="0" applyNumberFormat="1" applyFont="1" applyFill="1" applyBorder="1" applyAlignment="1" applyProtection="1">
      <alignment horizontal="center"/>
      <protection hidden="1"/>
    </xf>
    <xf numFmtId="1" fontId="6" fillId="14" borderId="11" xfId="0" applyNumberFormat="1" applyFont="1" applyFill="1" applyBorder="1" applyAlignment="1" applyProtection="1">
      <alignment horizontal="center"/>
      <protection hidden="1"/>
    </xf>
    <xf numFmtId="1" fontId="6" fillId="14" borderId="20" xfId="0" applyNumberFormat="1" applyFont="1" applyFill="1" applyBorder="1" applyAlignment="1" applyProtection="1">
      <alignment horizontal="center"/>
      <protection hidden="1"/>
    </xf>
    <xf numFmtId="49" fontId="17" fillId="0" borderId="22" xfId="0" applyNumberFormat="1" applyFont="1" applyBorder="1" applyAlignment="1" applyProtection="1">
      <alignment horizontal="center" vertical="center"/>
      <protection hidden="1"/>
    </xf>
    <xf numFmtId="49" fontId="17" fillId="0" borderId="23" xfId="0" applyNumberFormat="1" applyFont="1" applyBorder="1" applyAlignment="1" applyProtection="1">
      <alignment horizontal="center" vertical="center"/>
      <protection hidden="1"/>
    </xf>
    <xf numFmtId="49" fontId="17" fillId="0" borderId="11" xfId="0" applyNumberFormat="1" applyFont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center"/>
      <protection hidden="1"/>
    </xf>
    <xf numFmtId="1" fontId="16" fillId="0" borderId="22" xfId="0" applyNumberFormat="1" applyFont="1" applyBorder="1" applyAlignment="1" applyProtection="1">
      <alignment horizontal="center"/>
      <protection hidden="1"/>
    </xf>
    <xf numFmtId="1" fontId="16" fillId="0" borderId="23" xfId="0" applyNumberFormat="1" applyFont="1" applyBorder="1" applyAlignment="1" applyProtection="1">
      <alignment horizontal="center"/>
      <protection hidden="1"/>
    </xf>
    <xf numFmtId="0" fontId="9" fillId="0" borderId="38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0" fontId="9" fillId="0" borderId="40" xfId="0" applyFont="1" applyBorder="1" applyAlignment="1" applyProtection="1">
      <alignment horizontal="center" vertical="center" wrapText="1"/>
      <protection hidden="1"/>
    </xf>
    <xf numFmtId="0" fontId="9" fillId="0" borderId="44" xfId="0" applyFont="1" applyBorder="1" applyAlignment="1" applyProtection="1">
      <alignment horizontal="center" vertical="center" wrapText="1"/>
      <protection hidden="1"/>
    </xf>
    <xf numFmtId="0" fontId="9" fillId="0" borderId="21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17" fillId="0" borderId="21" xfId="0" applyFont="1" applyBorder="1" applyAlignment="1" applyProtection="1">
      <alignment horizontal="center" vertical="center" textRotation="90"/>
      <protection hidden="1"/>
    </xf>
    <xf numFmtId="0" fontId="17" fillId="0" borderId="15" xfId="0" applyFont="1" applyBorder="1" applyAlignment="1" applyProtection="1">
      <alignment horizontal="center" vertical="center" textRotation="90"/>
      <protection hidden="1"/>
    </xf>
    <xf numFmtId="0" fontId="17" fillId="0" borderId="22" xfId="0" applyFont="1" applyBorder="1" applyAlignment="1" applyProtection="1">
      <alignment horizontal="center" vertical="center" wrapText="1"/>
      <protection hidden="1"/>
    </xf>
    <xf numFmtId="0" fontId="17" fillId="0" borderId="23" xfId="0" applyFont="1" applyBorder="1" applyAlignment="1" applyProtection="1">
      <alignment horizontal="center" vertical="center" wrapText="1"/>
      <protection hidden="1"/>
    </xf>
    <xf numFmtId="0" fontId="17" fillId="0" borderId="11" xfId="0" applyFont="1" applyBorder="1" applyAlignment="1" applyProtection="1">
      <alignment horizontal="center" vertical="center" wrapText="1"/>
      <protection hidden="1"/>
    </xf>
    <xf numFmtId="0" fontId="17" fillId="0" borderId="22" xfId="0" applyNumberFormat="1" applyFont="1" applyBorder="1" applyAlignment="1" applyProtection="1">
      <alignment horizontal="center" vertical="center"/>
      <protection hidden="1"/>
    </xf>
    <xf numFmtId="0" fontId="17" fillId="0" borderId="23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22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20" xfId="0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 vertical="center" wrapText="1"/>
      <protection hidden="1"/>
    </xf>
    <xf numFmtId="0" fontId="9" fillId="0" borderId="43" xfId="0" applyFont="1" applyBorder="1" applyAlignment="1" applyProtection="1">
      <alignment horizontal="center" vertical="center" wrapText="1"/>
      <protection hidden="1"/>
    </xf>
    <xf numFmtId="0" fontId="27" fillId="0" borderId="0" xfId="0" applyFont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top" wrapText="1"/>
      <protection locked="0" hidden="1"/>
    </xf>
    <xf numFmtId="0" fontId="6" fillId="0" borderId="54" xfId="0" applyNumberFormat="1" applyFont="1" applyBorder="1" applyAlignment="1" applyProtection="1">
      <alignment horizontal="left" vertical="center" wrapText="1"/>
      <protection locked="0"/>
    </xf>
    <xf numFmtId="0" fontId="0" fillId="0" borderId="54" xfId="0" applyNumberFormat="1" applyBorder="1" applyAlignment="1" applyProtection="1">
      <alignment vertical="center" wrapText="1"/>
      <protection locked="0"/>
    </xf>
    <xf numFmtId="49" fontId="17" fillId="0" borderId="0" xfId="0" applyNumberFormat="1" applyFont="1" applyBorder="1" applyAlignment="1" applyProtection="1">
      <alignment horizontal="left" vertical="center" wrapText="1"/>
      <protection locked="0"/>
    </xf>
    <xf numFmtId="49" fontId="27" fillId="0" borderId="0" xfId="0" applyNumberFormat="1" applyFont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Alignment="1" applyProtection="1">
      <protection locked="0"/>
    </xf>
    <xf numFmtId="49" fontId="6" fillId="0" borderId="54" xfId="0" applyNumberFormat="1" applyFont="1" applyBorder="1" applyAlignment="1" applyProtection="1">
      <alignment horizontal="left"/>
      <protection locked="0"/>
    </xf>
    <xf numFmtId="49" fontId="6" fillId="0" borderId="54" xfId="0" applyNumberFormat="1" applyFont="1" applyBorder="1" applyAlignment="1" applyProtection="1">
      <alignment horizontal="left" wrapText="1"/>
      <protection locked="0"/>
    </xf>
    <xf numFmtId="0" fontId="6" fillId="0" borderId="54" xfId="0" applyNumberFormat="1" applyFont="1" applyBorder="1" applyAlignment="1" applyProtection="1">
      <alignment horizontal="left" wrapText="1"/>
      <protection locked="0"/>
    </xf>
    <xf numFmtId="49" fontId="99" fillId="0" borderId="0" xfId="0" applyNumberFormat="1" applyFont="1" applyBorder="1" applyAlignment="1" applyProtection="1">
      <alignment horizontal="left"/>
      <protection locked="0"/>
    </xf>
    <xf numFmtId="49" fontId="100" fillId="0" borderId="0" xfId="0" applyNumberFormat="1" applyFont="1" applyBorder="1" applyAlignment="1" applyProtection="1">
      <alignment horizontal="left"/>
      <protection locked="0"/>
    </xf>
    <xf numFmtId="0" fontId="100" fillId="0" borderId="0" xfId="0" applyFont="1" applyAlignment="1" applyProtection="1">
      <alignment horizontal="left"/>
      <protection locked="0"/>
    </xf>
    <xf numFmtId="0" fontId="6" fillId="0" borderId="22" xfId="0" applyNumberFormat="1" applyFont="1" applyBorder="1" applyAlignment="1" applyProtection="1">
      <alignment horizontal="center" vertical="center" wrapText="1"/>
      <protection hidden="1"/>
    </xf>
    <xf numFmtId="0" fontId="0" fillId="0" borderId="2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 vertical="top"/>
      <protection hidden="1"/>
    </xf>
    <xf numFmtId="0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3" xfId="0" applyNumberFormat="1" applyFont="1" applyBorder="1" applyAlignment="1" applyProtection="1">
      <alignment horizontal="left" vertical="center" wrapText="1"/>
      <protection locked="0"/>
    </xf>
    <xf numFmtId="0" fontId="19" fillId="0" borderId="11" xfId="0" applyNumberFormat="1" applyFont="1" applyBorder="1" applyAlignment="1" applyProtection="1">
      <alignment horizontal="left" vertical="center" wrapText="1"/>
      <protection locked="0"/>
    </xf>
    <xf numFmtId="164" fontId="17" fillId="0" borderId="40" xfId="0" applyNumberFormat="1" applyFont="1" applyBorder="1" applyAlignment="1" applyProtection="1">
      <alignment horizontal="center" vertical="center"/>
      <protection hidden="1"/>
    </xf>
    <xf numFmtId="164" fontId="17" fillId="0" borderId="43" xfId="0" applyNumberFormat="1" applyFont="1" applyBorder="1" applyAlignment="1" applyProtection="1">
      <alignment horizontal="center" vertical="center"/>
      <protection hidden="1"/>
    </xf>
    <xf numFmtId="164" fontId="17" fillId="0" borderId="44" xfId="0" applyNumberFormat="1" applyFont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center" vertical="center" wrapText="1"/>
      <protection hidden="1"/>
    </xf>
    <xf numFmtId="0" fontId="10" fillId="0" borderId="23" xfId="0" applyFont="1" applyBorder="1" applyAlignment="1" applyProtection="1">
      <alignment horizontal="center" vertical="center" wrapText="1"/>
      <protection hidden="1"/>
    </xf>
    <xf numFmtId="0" fontId="10" fillId="0" borderId="11" xfId="0" applyFont="1" applyBorder="1" applyAlignment="1" applyProtection="1">
      <alignment horizontal="center" vertical="center" wrapText="1"/>
      <protection hidden="1"/>
    </xf>
    <xf numFmtId="49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6" fillId="0" borderId="0" xfId="0" applyNumberFormat="1" applyFont="1" applyBorder="1" applyAlignment="1" applyProtection="1">
      <alignment horizontal="left" wrapText="1"/>
      <protection locked="0"/>
    </xf>
    <xf numFmtId="0" fontId="6" fillId="0" borderId="54" xfId="0" applyNumberFormat="1" applyFont="1" applyBorder="1" applyAlignment="1" applyProtection="1">
      <alignment horizontal="left"/>
      <protection locked="0"/>
    </xf>
    <xf numFmtId="49" fontId="8" fillId="0" borderId="38" xfId="0" applyNumberFormat="1" applyFont="1" applyBorder="1" applyAlignment="1" applyProtection="1">
      <alignment horizontal="left" vertical="center" wrapText="1"/>
      <protection locked="0"/>
    </xf>
    <xf numFmtId="49" fontId="8" fillId="0" borderId="42" xfId="0" applyNumberFormat="1" applyFont="1" applyBorder="1" applyAlignment="1" applyProtection="1">
      <alignment horizontal="left" vertical="center" wrapText="1"/>
      <protection locked="0"/>
    </xf>
    <xf numFmtId="49" fontId="8" fillId="0" borderId="6" xfId="0" applyNumberFormat="1" applyFont="1" applyBorder="1" applyAlignment="1" applyProtection="1">
      <alignment horizontal="left" vertical="center" wrapText="1"/>
      <protection locked="0"/>
    </xf>
    <xf numFmtId="0" fontId="6" fillId="0" borderId="3" xfId="0" applyNumberFormat="1" applyFont="1" applyBorder="1" applyAlignment="1" applyProtection="1">
      <alignment horizontal="center" vertical="center"/>
      <protection hidden="1"/>
    </xf>
    <xf numFmtId="0" fontId="6" fillId="0" borderId="29" xfId="0" applyNumberFormat="1" applyFont="1" applyBorder="1" applyAlignment="1" applyProtection="1">
      <alignment horizontal="center" vertical="center"/>
      <protection hidden="1"/>
    </xf>
    <xf numFmtId="0" fontId="6" fillId="0" borderId="4" xfId="0" applyNumberFormat="1" applyFont="1" applyBorder="1" applyAlignment="1" applyProtection="1">
      <alignment horizontal="center" vertical="center"/>
      <protection hidden="1"/>
    </xf>
    <xf numFmtId="164" fontId="6" fillId="0" borderId="38" xfId="0" applyNumberFormat="1" applyFont="1" applyBorder="1" applyAlignment="1" applyProtection="1">
      <alignment horizontal="center" vertical="center"/>
      <protection hidden="1"/>
    </xf>
    <xf numFmtId="164" fontId="6" fillId="0" borderId="42" xfId="0" applyNumberFormat="1" applyFont="1" applyBorder="1" applyAlignment="1" applyProtection="1">
      <alignment horizontal="center" vertical="center"/>
      <protection hidden="1"/>
    </xf>
    <xf numFmtId="164" fontId="6" fillId="0" borderId="6" xfId="0" applyNumberFormat="1" applyFont="1" applyBorder="1" applyAlignment="1" applyProtection="1">
      <alignment horizontal="center" vertical="center"/>
      <protection hidden="1"/>
    </xf>
    <xf numFmtId="0" fontId="77" fillId="0" borderId="54" xfId="0" applyFont="1" applyBorder="1" applyAlignment="1" applyProtection="1">
      <alignment horizontal="center" vertical="top"/>
      <protection hidden="1"/>
    </xf>
    <xf numFmtId="0" fontId="75" fillId="0" borderId="22" xfId="0" applyFont="1" applyBorder="1" applyAlignment="1" applyProtection="1">
      <alignment horizontal="center" vertical="top"/>
      <protection hidden="1"/>
    </xf>
    <xf numFmtId="0" fontId="75" fillId="0" borderId="11" xfId="0" applyFont="1" applyBorder="1" applyAlignment="1" applyProtection="1">
      <alignment horizontal="center" vertical="top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17" fillId="0" borderId="47" xfId="0" applyFont="1" applyBorder="1" applyAlignment="1" applyProtection="1">
      <alignment horizontal="center" vertical="center"/>
      <protection hidden="1"/>
    </xf>
    <xf numFmtId="0" fontId="17" fillId="0" borderId="2" xfId="0" applyFont="1" applyBorder="1" applyAlignment="1" applyProtection="1">
      <alignment horizontal="center" vertical="center"/>
      <protection hidden="1"/>
    </xf>
    <xf numFmtId="0" fontId="75" fillId="0" borderId="22" xfId="0" applyFont="1" applyBorder="1" applyAlignment="1" applyProtection="1">
      <alignment horizontal="center"/>
      <protection hidden="1"/>
    </xf>
    <xf numFmtId="0" fontId="75" fillId="0" borderId="23" xfId="0" applyFont="1" applyBorder="1" applyAlignment="1" applyProtection="1">
      <alignment horizontal="center"/>
      <protection hidden="1"/>
    </xf>
    <xf numFmtId="0" fontId="75" fillId="0" borderId="11" xfId="0" applyFont="1" applyBorder="1" applyAlignment="1" applyProtection="1">
      <alignment horizontal="center"/>
      <protection hidden="1"/>
    </xf>
    <xf numFmtId="0" fontId="10" fillId="0" borderId="38" xfId="0" applyFont="1" applyBorder="1" applyAlignment="1" applyProtection="1">
      <alignment horizontal="center" vertical="center" wrapText="1"/>
      <protection hidden="1"/>
    </xf>
    <xf numFmtId="0" fontId="10" fillId="0" borderId="42" xfId="0" applyFont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10" fillId="0" borderId="39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1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10" fillId="0" borderId="38" xfId="0" applyNumberFormat="1" applyFont="1" applyBorder="1" applyAlignment="1" applyProtection="1">
      <alignment horizontal="center" vertical="center" wrapText="1"/>
      <protection locked="0"/>
    </xf>
    <xf numFmtId="49" fontId="10" fillId="0" borderId="42" xfId="0" applyNumberFormat="1" applyFont="1" applyBorder="1" applyAlignment="1" applyProtection="1">
      <alignment horizontal="center" vertical="center" wrapText="1"/>
      <protection locked="0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" fontId="6" fillId="0" borderId="38" xfId="0" applyNumberFormat="1" applyFont="1" applyBorder="1" applyAlignment="1" applyProtection="1">
      <alignment horizontal="center" vertical="center"/>
      <protection hidden="1"/>
    </xf>
    <xf numFmtId="1" fontId="6" fillId="0" borderId="42" xfId="0" applyNumberFormat="1" applyFont="1" applyBorder="1" applyAlignment="1" applyProtection="1">
      <alignment horizontal="center" vertical="center"/>
      <protection hidden="1"/>
    </xf>
    <xf numFmtId="1" fontId="6" fillId="0" borderId="6" xfId="0" applyNumberFormat="1" applyFont="1" applyBorder="1" applyAlignment="1" applyProtection="1">
      <alignment horizontal="center" vertical="center"/>
      <protection hidden="1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0" borderId="38" xfId="0" applyNumberFormat="1" applyFont="1" applyBorder="1" applyAlignment="1" applyProtection="1">
      <alignment horizontal="center" vertical="center"/>
      <protection hidden="1"/>
    </xf>
    <xf numFmtId="0" fontId="6" fillId="0" borderId="42" xfId="0" applyNumberFormat="1" applyFont="1" applyBorder="1" applyAlignment="1" applyProtection="1">
      <alignment horizontal="center" vertical="center"/>
      <protection hidden="1"/>
    </xf>
    <xf numFmtId="0" fontId="6" fillId="0" borderId="6" xfId="0" applyNumberFormat="1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6" fillId="0" borderId="38" xfId="0" applyNumberFormat="1" applyFont="1" applyBorder="1" applyAlignment="1" applyProtection="1">
      <alignment horizontal="center" vertical="center" wrapText="1"/>
      <protection hidden="1"/>
    </xf>
    <xf numFmtId="0" fontId="67" fillId="0" borderId="0" xfId="0" applyFont="1" applyBorder="1" applyAlignment="1" applyProtection="1">
      <protection locked="0"/>
    </xf>
    <xf numFmtId="0" fontId="90" fillId="0" borderId="0" xfId="0" applyFont="1" applyAlignment="1" applyProtection="1">
      <protection locked="0"/>
    </xf>
    <xf numFmtId="0" fontId="86" fillId="0" borderId="0" xfId="0" applyFont="1" applyBorder="1" applyAlignment="1" applyProtection="1">
      <alignment horizontal="left" vertical="justify"/>
      <protection locked="0"/>
    </xf>
    <xf numFmtId="0" fontId="87" fillId="0" borderId="0" xfId="0" applyFont="1" applyAlignment="1" applyProtection="1">
      <alignment horizontal="left" vertical="justify"/>
      <protection locked="0"/>
    </xf>
    <xf numFmtId="0" fontId="87" fillId="0" borderId="0" xfId="0" applyFont="1" applyAlignment="1" applyProtection="1">
      <alignment horizontal="left"/>
      <protection locked="0"/>
    </xf>
    <xf numFmtId="0" fontId="98" fillId="0" borderId="0" xfId="0" applyFont="1" applyBorder="1" applyAlignment="1" applyProtection="1">
      <alignment horizontal="left" vertical="top"/>
      <protection locked="0"/>
    </xf>
    <xf numFmtId="0" fontId="55" fillId="0" borderId="22" xfId="0" applyFont="1" applyBorder="1" applyAlignment="1" applyProtection="1">
      <alignment horizontal="center" vertical="center"/>
      <protection hidden="1"/>
    </xf>
    <xf numFmtId="0" fontId="55" fillId="0" borderId="23" xfId="0" applyFont="1" applyBorder="1" applyAlignment="1" applyProtection="1">
      <alignment horizontal="center" vertical="center"/>
      <protection hidden="1"/>
    </xf>
    <xf numFmtId="0" fontId="55" fillId="0" borderId="11" xfId="0" applyFont="1" applyBorder="1" applyAlignment="1" applyProtection="1">
      <alignment horizontal="center" vertical="center"/>
      <protection hidden="1"/>
    </xf>
    <xf numFmtId="0" fontId="54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54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55" fillId="0" borderId="0" xfId="0" applyFont="1" applyBorder="1" applyAlignment="1" applyProtection="1">
      <protection locked="0"/>
    </xf>
    <xf numFmtId="0" fontId="0" fillId="0" borderId="0" xfId="0" applyAlignment="1"/>
    <xf numFmtId="0" fontId="54" fillId="0" borderId="0" xfId="0" applyFont="1" applyBorder="1" applyAlignment="1" applyProtection="1">
      <protection locked="0"/>
    </xf>
    <xf numFmtId="0" fontId="98" fillId="0" borderId="0" xfId="0" applyFont="1" applyBorder="1" applyAlignment="1" applyProtection="1">
      <alignment horizontal="left" vertical="justify"/>
      <protection locked="0"/>
    </xf>
    <xf numFmtId="0" fontId="55" fillId="0" borderId="35" xfId="0" applyFont="1" applyBorder="1" applyAlignment="1" applyProtection="1">
      <alignment vertical="center" wrapText="1"/>
      <protection hidden="1"/>
    </xf>
    <xf numFmtId="0" fontId="0" fillId="0" borderId="4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1" fillId="0" borderId="0" xfId="0" applyFont="1" applyBorder="1" applyAlignment="1" applyProtection="1">
      <alignment horizontal="center" vertical="top"/>
      <protection locked="0"/>
    </xf>
    <xf numFmtId="0" fontId="98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54" fillId="0" borderId="0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164" fontId="55" fillId="3" borderId="22" xfId="0" applyNumberFormat="1" applyFont="1" applyFill="1" applyBorder="1" applyAlignment="1" applyProtection="1">
      <alignment horizontal="center" vertical="center"/>
      <protection hidden="1"/>
    </xf>
    <xf numFmtId="164" fontId="55" fillId="3" borderId="11" xfId="0" applyNumberFormat="1" applyFont="1" applyFill="1" applyBorder="1" applyAlignment="1" applyProtection="1">
      <alignment horizontal="center" vertical="center"/>
      <protection hidden="1"/>
    </xf>
    <xf numFmtId="1" fontId="55" fillId="0" borderId="22" xfId="0" applyNumberFormat="1" applyFont="1" applyBorder="1" applyAlignment="1" applyProtection="1">
      <alignment horizontal="center" vertical="center"/>
      <protection locked="0"/>
    </xf>
    <xf numFmtId="1" fontId="55" fillId="0" borderId="11" xfId="0" applyNumberFormat="1" applyFont="1" applyBorder="1" applyAlignment="1" applyProtection="1">
      <alignment horizontal="center" vertical="center"/>
      <protection locked="0"/>
    </xf>
    <xf numFmtId="164" fontId="55" fillId="4" borderId="22" xfId="0" applyNumberFormat="1" applyFont="1" applyFill="1" applyBorder="1" applyAlignment="1" applyProtection="1">
      <alignment horizontal="center"/>
      <protection hidden="1"/>
    </xf>
    <xf numFmtId="0" fontId="55" fillId="4" borderId="11" xfId="0" applyNumberFormat="1" applyFont="1" applyFill="1" applyBorder="1" applyAlignment="1" applyProtection="1">
      <alignment horizontal="center"/>
      <protection hidden="1"/>
    </xf>
    <xf numFmtId="0" fontId="55" fillId="0" borderId="22" xfId="0" applyFont="1" applyBorder="1" applyAlignment="1" applyProtection="1">
      <alignment horizontal="center"/>
      <protection locked="0"/>
    </xf>
    <xf numFmtId="0" fontId="55" fillId="0" borderId="11" xfId="0" applyFont="1" applyBorder="1" applyAlignment="1" applyProtection="1">
      <alignment horizontal="center"/>
      <protection locked="0"/>
    </xf>
    <xf numFmtId="0" fontId="53" fillId="0" borderId="21" xfId="0" applyFont="1" applyBorder="1" applyAlignment="1" applyProtection="1">
      <alignment horizontal="center" textRotation="90"/>
      <protection hidden="1"/>
    </xf>
    <xf numFmtId="0" fontId="53" fillId="0" borderId="61" xfId="0" applyFont="1" applyBorder="1" applyAlignment="1" applyProtection="1">
      <alignment horizontal="center" textRotation="90"/>
      <protection hidden="1"/>
    </xf>
    <xf numFmtId="0" fontId="53" fillId="0" borderId="15" xfId="0" applyFont="1" applyBorder="1" applyAlignment="1" applyProtection="1">
      <alignment horizontal="center" textRotation="90"/>
      <protection hidden="1"/>
    </xf>
    <xf numFmtId="0" fontId="53" fillId="0" borderId="22" xfId="0" applyFont="1" applyFill="1" applyBorder="1" applyAlignment="1" applyProtection="1">
      <alignment horizontal="center" vertical="top"/>
      <protection hidden="1"/>
    </xf>
    <xf numFmtId="0" fontId="53" fillId="0" borderId="11" xfId="0" applyFont="1" applyFill="1" applyBorder="1" applyAlignment="1" applyProtection="1">
      <alignment horizontal="center" vertical="top"/>
      <protection hidden="1"/>
    </xf>
    <xf numFmtId="0" fontId="53" fillId="0" borderId="22" xfId="0" applyFont="1" applyFill="1" applyBorder="1" applyAlignment="1" applyProtection="1">
      <alignment horizontal="center" vertical="center"/>
      <protection hidden="1"/>
    </xf>
    <xf numFmtId="0" fontId="53" fillId="0" borderId="23" xfId="0" applyFont="1" applyFill="1" applyBorder="1" applyAlignment="1" applyProtection="1">
      <alignment horizontal="center" vertical="center"/>
      <protection hidden="1"/>
    </xf>
    <xf numFmtId="0" fontId="53" fillId="0" borderId="11" xfId="0" applyFont="1" applyFill="1" applyBorder="1" applyAlignment="1" applyProtection="1">
      <alignment horizontal="center" vertical="center"/>
      <protection hidden="1"/>
    </xf>
    <xf numFmtId="0" fontId="53" fillId="0" borderId="23" xfId="0" applyFont="1" applyFill="1" applyBorder="1" applyAlignment="1" applyProtection="1">
      <alignment horizontal="center" vertical="top"/>
      <protection hidden="1"/>
    </xf>
    <xf numFmtId="49" fontId="35" fillId="4" borderId="22" xfId="0" applyNumberFormat="1" applyFont="1" applyFill="1" applyBorder="1" applyAlignment="1" applyProtection="1">
      <alignment horizontal="left" vertical="top"/>
      <protection hidden="1"/>
    </xf>
    <xf numFmtId="49" fontId="35" fillId="4" borderId="23" xfId="0" applyNumberFormat="1" applyFont="1" applyFill="1" applyBorder="1" applyAlignment="1" applyProtection="1">
      <alignment horizontal="left" vertical="top"/>
      <protection hidden="1"/>
    </xf>
    <xf numFmtId="49" fontId="35" fillId="4" borderId="11" xfId="0" applyNumberFormat="1" applyFont="1" applyFill="1" applyBorder="1" applyAlignment="1" applyProtection="1">
      <alignment horizontal="left" vertical="top"/>
      <protection hidden="1"/>
    </xf>
    <xf numFmtId="0" fontId="53" fillId="0" borderId="21" xfId="0" applyFont="1" applyBorder="1" applyAlignment="1" applyProtection="1">
      <alignment horizontal="center" vertical="center" textRotation="90"/>
      <protection hidden="1"/>
    </xf>
    <xf numFmtId="0" fontId="53" fillId="0" borderId="61" xfId="0" applyFont="1" applyBorder="1" applyAlignment="1" applyProtection="1">
      <alignment horizontal="center"/>
      <protection hidden="1"/>
    </xf>
    <xf numFmtId="0" fontId="53" fillId="0" borderId="15" xfId="0" applyFont="1" applyBorder="1" applyAlignment="1" applyProtection="1">
      <alignment horizontal="center"/>
      <protection hidden="1"/>
    </xf>
    <xf numFmtId="0" fontId="53" fillId="0" borderId="0" xfId="0" applyFont="1" applyBorder="1" applyAlignment="1" applyProtection="1">
      <alignment horizontal="center" vertical="center"/>
      <protection hidden="1"/>
    </xf>
    <xf numFmtId="0" fontId="53" fillId="0" borderId="23" xfId="0" applyFont="1" applyBorder="1" applyAlignment="1" applyProtection="1">
      <alignment horizontal="center" vertical="center"/>
      <protection hidden="1"/>
    </xf>
    <xf numFmtId="0" fontId="53" fillId="0" borderId="11" xfId="0" applyFont="1" applyBorder="1" applyAlignment="1" applyProtection="1">
      <alignment horizontal="center" vertical="center"/>
      <protection hidden="1"/>
    </xf>
    <xf numFmtId="0" fontId="53" fillId="0" borderId="38" xfId="0" applyFont="1" applyBorder="1" applyAlignment="1" applyProtection="1">
      <alignment horizontal="center" vertical="center"/>
      <protection hidden="1"/>
    </xf>
    <xf numFmtId="0" fontId="53" fillId="0" borderId="42" xfId="0" applyFont="1" applyBorder="1" applyAlignment="1" applyProtection="1">
      <alignment horizontal="center" vertical="center"/>
      <protection hidden="1"/>
    </xf>
    <xf numFmtId="0" fontId="53" fillId="0" borderId="6" xfId="0" applyFont="1" applyBorder="1" applyAlignment="1" applyProtection="1">
      <alignment horizontal="center" vertical="center"/>
      <protection hidden="1"/>
    </xf>
    <xf numFmtId="0" fontId="53" fillId="0" borderId="40" xfId="0" applyFont="1" applyBorder="1" applyAlignment="1" applyProtection="1">
      <alignment horizontal="center" vertical="center"/>
      <protection hidden="1"/>
    </xf>
    <xf numFmtId="0" fontId="53" fillId="0" borderId="43" xfId="0" applyFont="1" applyBorder="1" applyAlignment="1" applyProtection="1">
      <alignment horizontal="center" vertical="center"/>
      <protection hidden="1"/>
    </xf>
    <xf numFmtId="0" fontId="53" fillId="0" borderId="44" xfId="0" applyFont="1" applyBorder="1" applyAlignment="1" applyProtection="1">
      <alignment horizontal="center" vertical="center"/>
      <protection hidden="1"/>
    </xf>
    <xf numFmtId="0" fontId="53" fillId="0" borderId="21" xfId="0" applyFont="1" applyBorder="1" applyAlignment="1" applyProtection="1">
      <alignment horizontal="center" vertical="center"/>
      <protection hidden="1"/>
    </xf>
    <xf numFmtId="0" fontId="53" fillId="0" borderId="61" xfId="0" applyFont="1" applyBorder="1" applyAlignment="1" applyProtection="1">
      <alignment horizontal="center" vertical="center"/>
      <protection hidden="1"/>
    </xf>
    <xf numFmtId="0" fontId="53" fillId="0" borderId="15" xfId="0" applyFont="1" applyBorder="1" applyAlignment="1" applyProtection="1">
      <alignment horizontal="center" vertical="center"/>
      <protection hidden="1"/>
    </xf>
    <xf numFmtId="0" fontId="70" fillId="0" borderId="0" xfId="0" applyFont="1" applyAlignment="1" applyProtection="1">
      <protection hidden="1"/>
    </xf>
    <xf numFmtId="0" fontId="68" fillId="0" borderId="0" xfId="0" applyFont="1" applyBorder="1" applyAlignment="1" applyProtection="1">
      <alignment horizontal="center"/>
      <protection hidden="1"/>
    </xf>
    <xf numFmtId="0" fontId="53" fillId="0" borderId="42" xfId="0" applyFont="1" applyBorder="1" applyAlignment="1" applyProtection="1">
      <alignment horizontal="center" textRotation="90"/>
      <protection hidden="1"/>
    </xf>
    <xf numFmtId="0" fontId="53" fillId="0" borderId="0" xfId="0" applyFont="1" applyBorder="1" applyAlignment="1" applyProtection="1">
      <alignment horizontal="center" textRotation="90"/>
      <protection hidden="1"/>
    </xf>
    <xf numFmtId="0" fontId="53" fillId="0" borderId="43" xfId="0" applyFont="1" applyBorder="1" applyAlignment="1" applyProtection="1">
      <alignment horizontal="center" textRotation="90"/>
      <protection hidden="1"/>
    </xf>
    <xf numFmtId="0" fontId="53" fillId="0" borderId="22" xfId="0" applyFont="1" applyBorder="1" applyAlignment="1" applyProtection="1">
      <alignment horizontal="center" vertical="center"/>
      <protection hidden="1"/>
    </xf>
    <xf numFmtId="0" fontId="53" fillId="0" borderId="22" xfId="0" applyFont="1" applyFill="1" applyBorder="1" applyAlignment="1" applyProtection="1">
      <alignment horizontal="center" vertical="center" wrapText="1"/>
      <protection hidden="1"/>
    </xf>
    <xf numFmtId="0" fontId="53" fillId="0" borderId="23" xfId="0" applyFont="1" applyFill="1" applyBorder="1" applyAlignment="1" applyProtection="1">
      <alignment horizontal="center" vertical="center" wrapText="1"/>
      <protection hidden="1"/>
    </xf>
    <xf numFmtId="0" fontId="53" fillId="0" borderId="11" xfId="0" applyFont="1" applyFill="1" applyBorder="1" applyAlignment="1" applyProtection="1">
      <alignment horizontal="center" vertical="center" wrapText="1"/>
      <protection hidden="1"/>
    </xf>
    <xf numFmtId="0" fontId="53" fillId="0" borderId="22" xfId="0" applyFont="1" applyBorder="1" applyAlignment="1" applyProtection="1">
      <alignment horizontal="center" vertical="center" wrapText="1"/>
      <protection hidden="1"/>
    </xf>
    <xf numFmtId="0" fontId="53" fillId="0" borderId="23" xfId="0" applyFont="1" applyBorder="1" applyAlignment="1" applyProtection="1">
      <alignment horizontal="center" vertical="center" wrapText="1"/>
      <protection hidden="1"/>
    </xf>
    <xf numFmtId="0" fontId="53" fillId="0" borderId="11" xfId="0" applyFont="1" applyBorder="1" applyAlignment="1" applyProtection="1">
      <alignment horizontal="center" vertical="center" wrapText="1"/>
      <protection hidden="1"/>
    </xf>
    <xf numFmtId="1" fontId="55" fillId="4" borderId="0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 applyProtection="1">
      <protection locked="0" hidden="1"/>
    </xf>
    <xf numFmtId="0" fontId="68" fillId="0" borderId="0" xfId="0" applyFont="1" applyBorder="1" applyAlignment="1" applyProtection="1">
      <alignment horizontal="center"/>
      <protection locked="0" hidden="1"/>
    </xf>
    <xf numFmtId="0" fontId="8" fillId="0" borderId="0" xfId="0" applyFont="1" applyAlignment="1"/>
    <xf numFmtId="0" fontId="1" fillId="0" borderId="0" xfId="0" applyFont="1" applyAlignment="1"/>
    <xf numFmtId="49" fontId="9" fillId="0" borderId="43" xfId="0" applyNumberFormat="1" applyFont="1" applyBorder="1" applyAlignment="1" applyProtection="1">
      <alignment horizontal="center" vertical="center" wrapText="1"/>
      <protection hidden="1"/>
    </xf>
    <xf numFmtId="0" fontId="9" fillId="0" borderId="43" xfId="0" applyNumberFormat="1" applyFont="1" applyBorder="1" applyAlignment="1" applyProtection="1">
      <alignment horizontal="center" vertical="center" wrapText="1"/>
      <protection hidden="1"/>
    </xf>
    <xf numFmtId="0" fontId="11" fillId="0" borderId="64" xfId="0" applyNumberFormat="1" applyFont="1" applyBorder="1" applyAlignment="1" applyProtection="1">
      <alignment horizontal="center" vertical="center" wrapText="1"/>
      <protection hidden="1"/>
    </xf>
    <xf numFmtId="0" fontId="11" fillId="0" borderId="44" xfId="0" applyNumberFormat="1" applyFont="1" applyBorder="1" applyAlignment="1" applyProtection="1">
      <alignment horizontal="center" vertical="center" wrapText="1"/>
      <protection hidden="1"/>
    </xf>
    <xf numFmtId="49" fontId="5" fillId="0" borderId="0" xfId="0" applyNumberFormat="1" applyFont="1" applyBorder="1" applyAlignment="1" applyProtection="1">
      <alignment horizontal="left" wrapText="1"/>
      <protection hidden="1"/>
    </xf>
    <xf numFmtId="0" fontId="5" fillId="0" borderId="0" xfId="0" applyFont="1" applyBorder="1" applyAlignment="1" applyProtection="1">
      <alignment horizontal="left" wrapText="1"/>
      <protection hidden="1"/>
    </xf>
    <xf numFmtId="0" fontId="11" fillId="0" borderId="17" xfId="0" applyNumberFormat="1" applyFont="1" applyBorder="1" applyAlignment="1" applyProtection="1">
      <alignment horizontal="center" vertical="center" wrapText="1"/>
      <protection hidden="1"/>
    </xf>
    <xf numFmtId="0" fontId="11" fillId="0" borderId="16" xfId="0" applyNumberFormat="1" applyFont="1" applyBorder="1" applyAlignment="1" applyProtection="1">
      <alignment horizontal="center" vertical="center" wrapText="1"/>
      <protection hidden="1"/>
    </xf>
    <xf numFmtId="0" fontId="11" fillId="0" borderId="60" xfId="0" applyNumberFormat="1" applyFont="1" applyBorder="1" applyAlignment="1" applyProtection="1">
      <alignment horizontal="center" vertical="center" wrapText="1"/>
      <protection hidden="1"/>
    </xf>
    <xf numFmtId="0" fontId="11" fillId="0" borderId="58" xfId="0" applyNumberFormat="1" applyFont="1" applyBorder="1" applyAlignment="1" applyProtection="1">
      <alignment horizontal="center" vertical="center" wrapText="1"/>
      <protection hidden="1"/>
    </xf>
    <xf numFmtId="0" fontId="11" fillId="0" borderId="45" xfId="0" applyNumberFormat="1" applyFont="1" applyBorder="1" applyAlignment="1" applyProtection="1">
      <alignment horizontal="center" vertical="center" wrapText="1"/>
      <protection hidden="1"/>
    </xf>
    <xf numFmtId="0" fontId="11" fillId="0" borderId="65" xfId="0" applyNumberFormat="1" applyFont="1" applyBorder="1" applyAlignment="1" applyProtection="1">
      <alignment horizontal="center" vertical="center" wrapText="1"/>
      <protection hidden="1"/>
    </xf>
    <xf numFmtId="0" fontId="10" fillId="0" borderId="6" xfId="0" applyNumberFormat="1" applyFont="1" applyBorder="1" applyAlignment="1" applyProtection="1">
      <alignment horizontal="center" vertical="center" wrapText="1"/>
      <protection hidden="1"/>
    </xf>
    <xf numFmtId="0" fontId="10" fillId="0" borderId="10" xfId="0" applyNumberFormat="1" applyFont="1" applyBorder="1" applyAlignment="1" applyProtection="1">
      <alignment horizontal="center" vertical="center" wrapText="1"/>
      <protection hidden="1"/>
    </xf>
    <xf numFmtId="0" fontId="10" fillId="0" borderId="44" xfId="0" applyNumberFormat="1" applyFont="1" applyBorder="1" applyAlignment="1" applyProtection="1">
      <alignment horizontal="center" vertical="center" wrapText="1"/>
      <protection hidden="1"/>
    </xf>
    <xf numFmtId="49" fontId="9" fillId="0" borderId="0" xfId="0" applyNumberFormat="1" applyFont="1" applyBorder="1" applyAlignment="1" applyProtection="1">
      <alignment horizontal="center" vertical="center" wrapText="1"/>
      <protection hidden="1"/>
    </xf>
    <xf numFmtId="0" fontId="9" fillId="0" borderId="0" xfId="0" applyNumberFormat="1" applyFont="1" applyBorder="1" applyAlignment="1" applyProtection="1">
      <alignment horizontal="center" vertical="center" wrapText="1"/>
      <protection hidden="1"/>
    </xf>
    <xf numFmtId="0" fontId="11" fillId="0" borderId="22" xfId="0" applyNumberFormat="1" applyFont="1" applyBorder="1" applyAlignment="1" applyProtection="1">
      <alignment horizontal="center" vertical="center" wrapText="1"/>
      <protection hidden="1"/>
    </xf>
    <xf numFmtId="0" fontId="11" fillId="0" borderId="23" xfId="0" applyNumberFormat="1" applyFont="1" applyBorder="1" applyAlignment="1" applyProtection="1">
      <alignment horizontal="center" vertical="center" wrapText="1"/>
      <protection hidden="1"/>
    </xf>
    <xf numFmtId="0" fontId="11" fillId="0" borderId="11" xfId="0" applyNumberFormat="1" applyFont="1" applyBorder="1" applyAlignment="1" applyProtection="1">
      <alignment horizontal="center" vertical="center" wrapText="1"/>
      <protection hidden="1"/>
    </xf>
    <xf numFmtId="0" fontId="11" fillId="0" borderId="21" xfId="0" applyNumberFormat="1" applyFont="1" applyBorder="1" applyAlignment="1" applyProtection="1">
      <alignment horizontal="center" vertical="center" wrapText="1"/>
      <protection hidden="1"/>
    </xf>
    <xf numFmtId="0" fontId="11" fillId="0" borderId="15" xfId="0" applyNumberFormat="1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/>
    <xf numFmtId="0" fontId="9" fillId="0" borderId="0" xfId="0" applyNumberFormat="1" applyFont="1" applyBorder="1" applyAlignment="1" applyProtection="1">
      <alignment horizontal="left" wrapText="1"/>
      <protection hidden="1"/>
    </xf>
    <xf numFmtId="49" fontId="9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9" fillId="0" borderId="0" xfId="0" applyNumberFormat="1" applyFont="1" applyBorder="1" applyAlignment="1" applyProtection="1">
      <alignment horizontal="left" vertical="center" wrapText="1"/>
      <protection hidden="1"/>
    </xf>
    <xf numFmtId="0" fontId="63" fillId="0" borderId="0" xfId="0" applyFont="1" applyAlignment="1">
      <alignment horizontal="left" wrapText="1" indent="1"/>
    </xf>
    <xf numFmtId="0" fontId="0" fillId="0" borderId="0" xfId="0" applyAlignment="1">
      <alignment horizontal="left" inden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66" fillId="0" borderId="0" xfId="0" applyFont="1" applyAlignment="1">
      <alignment horizontal="center" wrapText="1"/>
    </xf>
    <xf numFmtId="0" fontId="95" fillId="0" borderId="0" xfId="0" applyFont="1" applyAlignment="1">
      <alignment horizontal="center" wrapText="1"/>
    </xf>
    <xf numFmtId="0" fontId="32" fillId="0" borderId="0" xfId="0" applyFont="1" applyAlignment="1">
      <alignment horizontal="left" wrapText="1" indent="2"/>
    </xf>
    <xf numFmtId="0" fontId="0" fillId="0" borderId="0" xfId="0" applyAlignment="1">
      <alignment horizontal="left" wrapText="1" indent="2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4</xdr:row>
      <xdr:rowOff>0</xdr:rowOff>
    </xdr:from>
    <xdr:to>
      <xdr:col>0</xdr:col>
      <xdr:colOff>1095375</xdr:colOff>
      <xdr:row>5</xdr:row>
      <xdr:rowOff>28575</xdr:rowOff>
    </xdr:to>
    <xdr:pic>
      <xdr:nvPicPr>
        <xdr:cNvPr id="24761" name="Picture 1" descr="kpi_logo">
          <a:extLst>
            <a:ext uri="{FF2B5EF4-FFF2-40B4-BE49-F238E27FC236}">
              <a16:creationId xmlns:a16="http://schemas.microsoft.com/office/drawing/2014/main" xmlns="" id="{00000000-0008-0000-0300-0000B9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94000" contrast="100000"/>
        </a:blip>
        <a:srcRect/>
        <a:stretch>
          <a:fillRect/>
        </a:stretch>
      </xdr:blipFill>
      <xdr:spPr bwMode="auto">
        <a:xfrm>
          <a:off x="228600" y="10763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238125</xdr:colOff>
      <xdr:row>3</xdr:row>
      <xdr:rowOff>28575</xdr:rowOff>
    </xdr:from>
    <xdr:to>
      <xdr:col>6</xdr:col>
      <xdr:colOff>28575</xdr:colOff>
      <xdr:row>5</xdr:row>
      <xdr:rowOff>0</xdr:rowOff>
    </xdr:to>
    <xdr:pic>
      <xdr:nvPicPr>
        <xdr:cNvPr id="24762" name="Picture 6" descr="logo">
          <a:extLst>
            <a:ext uri="{FF2B5EF4-FFF2-40B4-BE49-F238E27FC236}">
              <a16:creationId xmlns:a16="http://schemas.microsoft.com/office/drawing/2014/main" xmlns="" id="{00000000-0008-0000-0300-0000BA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-6000" contrast="12000"/>
        </a:blip>
        <a:srcRect/>
        <a:stretch>
          <a:fillRect/>
        </a:stretch>
      </xdr:blipFill>
      <xdr:spPr bwMode="auto">
        <a:xfrm>
          <a:off x="847725" y="704850"/>
          <a:ext cx="9715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657225</xdr:colOff>
      <xdr:row>4</xdr:row>
      <xdr:rowOff>0</xdr:rowOff>
    </xdr:from>
    <xdr:to>
      <xdr:col>0</xdr:col>
      <xdr:colOff>1095375</xdr:colOff>
      <xdr:row>5</xdr:row>
      <xdr:rowOff>28575</xdr:rowOff>
    </xdr:to>
    <xdr:pic>
      <xdr:nvPicPr>
        <xdr:cNvPr id="24763" name="Picture 1" descr="kpi_logo">
          <a:extLst>
            <a:ext uri="{FF2B5EF4-FFF2-40B4-BE49-F238E27FC236}">
              <a16:creationId xmlns:a16="http://schemas.microsoft.com/office/drawing/2014/main" xmlns="" id="{00000000-0008-0000-0300-0000BB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94000" contrast="100000"/>
        </a:blip>
        <a:srcRect/>
        <a:stretch>
          <a:fillRect/>
        </a:stretch>
      </xdr:blipFill>
      <xdr:spPr bwMode="auto">
        <a:xfrm>
          <a:off x="228600" y="10763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238125</xdr:colOff>
      <xdr:row>3</xdr:row>
      <xdr:rowOff>28575</xdr:rowOff>
    </xdr:from>
    <xdr:to>
      <xdr:col>6</xdr:col>
      <xdr:colOff>28575</xdr:colOff>
      <xdr:row>5</xdr:row>
      <xdr:rowOff>0</xdr:rowOff>
    </xdr:to>
    <xdr:pic>
      <xdr:nvPicPr>
        <xdr:cNvPr id="24764" name="Picture 6" descr="logo">
          <a:extLst>
            <a:ext uri="{FF2B5EF4-FFF2-40B4-BE49-F238E27FC236}">
              <a16:creationId xmlns:a16="http://schemas.microsoft.com/office/drawing/2014/main" xmlns="" id="{00000000-0008-0000-0300-0000BC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-6000" contrast="12000"/>
        </a:blip>
        <a:srcRect/>
        <a:stretch>
          <a:fillRect/>
        </a:stretch>
      </xdr:blipFill>
      <xdr:spPr bwMode="auto">
        <a:xfrm>
          <a:off x="847725" y="704850"/>
          <a:ext cx="9715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43</xdr:row>
      <xdr:rowOff>0</xdr:rowOff>
    </xdr:from>
    <xdr:to>
      <xdr:col>1</xdr:col>
      <xdr:colOff>123825</xdr:colOff>
      <xdr:row>204</xdr:row>
      <xdr:rowOff>123825</xdr:rowOff>
    </xdr:to>
    <xdr:pic>
      <xdr:nvPicPr>
        <xdr:cNvPr id="14300" name="Picture 44">
          <a:extLst>
            <a:ext uri="{FF2B5EF4-FFF2-40B4-BE49-F238E27FC236}">
              <a16:creationId xmlns:a16="http://schemas.microsoft.com/office/drawing/2014/main" xmlns="" id="{00000000-0008-0000-0400-0000DC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" y="20716875"/>
          <a:ext cx="12382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123825</xdr:colOff>
      <xdr:row>204</xdr:row>
      <xdr:rowOff>123825</xdr:rowOff>
    </xdr:to>
    <xdr:pic>
      <xdr:nvPicPr>
        <xdr:cNvPr id="14301" name="Picture 45">
          <a:extLst>
            <a:ext uri="{FF2B5EF4-FFF2-40B4-BE49-F238E27FC236}">
              <a16:creationId xmlns:a16="http://schemas.microsoft.com/office/drawing/2014/main" xmlns="" id="{00000000-0008-0000-0400-0000DD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" y="20716875"/>
          <a:ext cx="12382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123825</xdr:colOff>
      <xdr:row>204</xdr:row>
      <xdr:rowOff>123825</xdr:rowOff>
    </xdr:to>
    <xdr:pic>
      <xdr:nvPicPr>
        <xdr:cNvPr id="14302" name="Picture 46">
          <a:extLst>
            <a:ext uri="{FF2B5EF4-FFF2-40B4-BE49-F238E27FC236}">
              <a16:creationId xmlns:a16="http://schemas.microsoft.com/office/drawing/2014/main" xmlns="" id="{00000000-0008-0000-0400-0000DE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" y="20373975"/>
          <a:ext cx="12382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123825</xdr:colOff>
      <xdr:row>204</xdr:row>
      <xdr:rowOff>123825</xdr:rowOff>
    </xdr:to>
    <xdr:pic>
      <xdr:nvPicPr>
        <xdr:cNvPr id="14303" name="Picture 47">
          <a:extLst>
            <a:ext uri="{FF2B5EF4-FFF2-40B4-BE49-F238E27FC236}">
              <a16:creationId xmlns:a16="http://schemas.microsoft.com/office/drawing/2014/main" xmlns="" id="{00000000-0008-0000-0400-0000DF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" y="20373975"/>
          <a:ext cx="12382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123825</xdr:colOff>
      <xdr:row>204</xdr:row>
      <xdr:rowOff>123825</xdr:rowOff>
    </xdr:to>
    <xdr:pic>
      <xdr:nvPicPr>
        <xdr:cNvPr id="14304" name="Picture 48">
          <a:extLst>
            <a:ext uri="{FF2B5EF4-FFF2-40B4-BE49-F238E27FC236}">
              <a16:creationId xmlns:a16="http://schemas.microsoft.com/office/drawing/2014/main" xmlns="" id="{00000000-0008-0000-0400-0000E0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" y="20373975"/>
          <a:ext cx="12382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123825</xdr:colOff>
      <xdr:row>204</xdr:row>
      <xdr:rowOff>123825</xdr:rowOff>
    </xdr:to>
    <xdr:pic>
      <xdr:nvPicPr>
        <xdr:cNvPr id="14305" name="Picture 49">
          <a:extLst>
            <a:ext uri="{FF2B5EF4-FFF2-40B4-BE49-F238E27FC236}">
              <a16:creationId xmlns:a16="http://schemas.microsoft.com/office/drawing/2014/main" xmlns="" id="{00000000-0008-0000-0400-0000E1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" y="20373975"/>
          <a:ext cx="12382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123825</xdr:colOff>
      <xdr:row>204</xdr:row>
      <xdr:rowOff>123825</xdr:rowOff>
    </xdr:to>
    <xdr:pic>
      <xdr:nvPicPr>
        <xdr:cNvPr id="14306" name="Picture 50">
          <a:extLst>
            <a:ext uri="{FF2B5EF4-FFF2-40B4-BE49-F238E27FC236}">
              <a16:creationId xmlns:a16="http://schemas.microsoft.com/office/drawing/2014/main" xmlns="" id="{00000000-0008-0000-0400-0000E2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" y="20031075"/>
          <a:ext cx="12382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123825</xdr:colOff>
      <xdr:row>204</xdr:row>
      <xdr:rowOff>123825</xdr:rowOff>
    </xdr:to>
    <xdr:pic>
      <xdr:nvPicPr>
        <xdr:cNvPr id="14307" name="Picture 51">
          <a:extLst>
            <a:ext uri="{FF2B5EF4-FFF2-40B4-BE49-F238E27FC236}">
              <a16:creationId xmlns:a16="http://schemas.microsoft.com/office/drawing/2014/main" xmlns="" id="{00000000-0008-0000-0400-0000E3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" y="20031075"/>
          <a:ext cx="12382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123825</xdr:colOff>
      <xdr:row>204</xdr:row>
      <xdr:rowOff>123825</xdr:rowOff>
    </xdr:to>
    <xdr:pic>
      <xdr:nvPicPr>
        <xdr:cNvPr id="14308" name="Picture 52">
          <a:extLst>
            <a:ext uri="{FF2B5EF4-FFF2-40B4-BE49-F238E27FC236}">
              <a16:creationId xmlns:a16="http://schemas.microsoft.com/office/drawing/2014/main" xmlns="" id="{00000000-0008-0000-0400-0000E4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" y="20373975"/>
          <a:ext cx="12382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123825</xdr:colOff>
      <xdr:row>204</xdr:row>
      <xdr:rowOff>123825</xdr:rowOff>
    </xdr:to>
    <xdr:pic>
      <xdr:nvPicPr>
        <xdr:cNvPr id="14309" name="Picture 53">
          <a:extLst>
            <a:ext uri="{FF2B5EF4-FFF2-40B4-BE49-F238E27FC236}">
              <a16:creationId xmlns:a16="http://schemas.microsoft.com/office/drawing/2014/main" xmlns="" id="{00000000-0008-0000-0400-0000E5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" y="20373975"/>
          <a:ext cx="12382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123825</xdr:colOff>
      <xdr:row>204</xdr:row>
      <xdr:rowOff>123825</xdr:rowOff>
    </xdr:to>
    <xdr:pic>
      <xdr:nvPicPr>
        <xdr:cNvPr id="14310" name="Picture 54">
          <a:extLst>
            <a:ext uri="{FF2B5EF4-FFF2-40B4-BE49-F238E27FC236}">
              <a16:creationId xmlns:a16="http://schemas.microsoft.com/office/drawing/2014/main" xmlns="" id="{00000000-0008-0000-0400-0000E6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" y="20031075"/>
          <a:ext cx="12382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123825</xdr:colOff>
      <xdr:row>204</xdr:row>
      <xdr:rowOff>123825</xdr:rowOff>
    </xdr:to>
    <xdr:pic>
      <xdr:nvPicPr>
        <xdr:cNvPr id="14311" name="Picture 55">
          <a:extLst>
            <a:ext uri="{FF2B5EF4-FFF2-40B4-BE49-F238E27FC236}">
              <a16:creationId xmlns:a16="http://schemas.microsoft.com/office/drawing/2014/main" xmlns="" id="{00000000-0008-0000-0400-0000E7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" y="20031075"/>
          <a:ext cx="12382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123825</xdr:colOff>
      <xdr:row>204</xdr:row>
      <xdr:rowOff>123825</xdr:rowOff>
    </xdr:to>
    <xdr:pic>
      <xdr:nvPicPr>
        <xdr:cNvPr id="14312" name="Picture 56">
          <a:extLst>
            <a:ext uri="{FF2B5EF4-FFF2-40B4-BE49-F238E27FC236}">
              <a16:creationId xmlns:a16="http://schemas.microsoft.com/office/drawing/2014/main" xmlns="" id="{00000000-0008-0000-0400-0000E8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" y="20031075"/>
          <a:ext cx="12382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123825</xdr:colOff>
      <xdr:row>204</xdr:row>
      <xdr:rowOff>123825</xdr:rowOff>
    </xdr:to>
    <xdr:pic>
      <xdr:nvPicPr>
        <xdr:cNvPr id="14313" name="Picture 57">
          <a:extLst>
            <a:ext uri="{FF2B5EF4-FFF2-40B4-BE49-F238E27FC236}">
              <a16:creationId xmlns:a16="http://schemas.microsoft.com/office/drawing/2014/main" xmlns="" id="{00000000-0008-0000-0400-0000E9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" y="20031075"/>
          <a:ext cx="12382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123825</xdr:colOff>
      <xdr:row>204</xdr:row>
      <xdr:rowOff>123825</xdr:rowOff>
    </xdr:to>
    <xdr:pic>
      <xdr:nvPicPr>
        <xdr:cNvPr id="14314" name="Picture 58">
          <a:extLst>
            <a:ext uri="{FF2B5EF4-FFF2-40B4-BE49-F238E27FC236}">
              <a16:creationId xmlns:a16="http://schemas.microsoft.com/office/drawing/2014/main" xmlns="" id="{00000000-0008-0000-0400-0000EA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" y="19688175"/>
          <a:ext cx="12382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123825</xdr:colOff>
      <xdr:row>204</xdr:row>
      <xdr:rowOff>123825</xdr:rowOff>
    </xdr:to>
    <xdr:pic>
      <xdr:nvPicPr>
        <xdr:cNvPr id="14315" name="Picture 59">
          <a:extLst>
            <a:ext uri="{FF2B5EF4-FFF2-40B4-BE49-F238E27FC236}">
              <a16:creationId xmlns:a16="http://schemas.microsoft.com/office/drawing/2014/main" xmlns="" id="{00000000-0008-0000-0400-0000EB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" y="19688175"/>
          <a:ext cx="12382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D359"/>
  <sheetViews>
    <sheetView view="pageBreakPreview" topLeftCell="A52" zoomScaleSheetLayoutView="100" workbookViewId="0">
      <selection sqref="A1:D65536"/>
    </sheetView>
  </sheetViews>
  <sheetFormatPr defaultRowHeight="14.25" x14ac:dyDescent="0.2"/>
  <cols>
    <col min="1" max="1" width="7.7109375" customWidth="1"/>
    <col min="2" max="2" width="8.5703125" customWidth="1"/>
    <col min="3" max="3" width="69.140625" customWidth="1"/>
    <col min="4" max="4" width="6.85546875" style="485" customWidth="1"/>
  </cols>
  <sheetData>
    <row r="2" spans="1:4" x14ac:dyDescent="0.2">
      <c r="C2" s="490"/>
      <c r="D2" s="486"/>
    </row>
    <row r="3" spans="1:4" ht="12.75" customHeight="1" x14ac:dyDescent="0.2">
      <c r="A3" s="622" t="s">
        <v>68</v>
      </c>
      <c r="B3" s="624" t="s">
        <v>69</v>
      </c>
      <c r="C3" s="626" t="s">
        <v>13</v>
      </c>
      <c r="D3" s="627" t="s">
        <v>70</v>
      </c>
    </row>
    <row r="4" spans="1:4" ht="12.75" x14ac:dyDescent="0.2">
      <c r="A4" s="623"/>
      <c r="B4" s="625"/>
      <c r="C4" s="622"/>
      <c r="D4" s="628"/>
    </row>
    <row r="5" spans="1:4" ht="14.25" customHeight="1" x14ac:dyDescent="0.2">
      <c r="A5" s="634" t="s">
        <v>71</v>
      </c>
      <c r="B5" s="634">
        <v>120</v>
      </c>
      <c r="C5" s="500" t="s">
        <v>72</v>
      </c>
      <c r="D5" s="501">
        <v>121</v>
      </c>
    </row>
    <row r="6" spans="1:4" ht="14.25" customHeight="1" x14ac:dyDescent="0.2">
      <c r="A6" s="635"/>
      <c r="B6" s="635"/>
      <c r="C6" s="500" t="s">
        <v>73</v>
      </c>
      <c r="D6" s="501">
        <v>122</v>
      </c>
    </row>
    <row r="7" spans="1:4" ht="14.25" customHeight="1" x14ac:dyDescent="0.2">
      <c r="A7" s="635"/>
      <c r="B7" s="635"/>
      <c r="C7" s="500" t="s">
        <v>74</v>
      </c>
      <c r="D7" s="501">
        <v>123</v>
      </c>
    </row>
    <row r="8" spans="1:4" ht="14.25" customHeight="1" x14ac:dyDescent="0.2">
      <c r="A8" s="635"/>
      <c r="B8" s="635"/>
      <c r="C8" s="500" t="s">
        <v>75</v>
      </c>
      <c r="D8" s="501">
        <v>124</v>
      </c>
    </row>
    <row r="9" spans="1:4" ht="14.25" customHeight="1" x14ac:dyDescent="0.2">
      <c r="A9" s="635"/>
      <c r="B9" s="635"/>
      <c r="C9" s="500" t="s">
        <v>76</v>
      </c>
      <c r="D9" s="501">
        <v>125</v>
      </c>
    </row>
    <row r="10" spans="1:4" ht="14.25" customHeight="1" x14ac:dyDescent="0.2">
      <c r="A10" s="635"/>
      <c r="B10" s="635"/>
      <c r="C10" s="500" t="s">
        <v>77</v>
      </c>
      <c r="D10" s="501">
        <v>126</v>
      </c>
    </row>
    <row r="11" spans="1:4" ht="14.25" customHeight="1" x14ac:dyDescent="0.2">
      <c r="A11" s="635"/>
      <c r="B11" s="635"/>
      <c r="C11" s="500" t="s">
        <v>78</v>
      </c>
      <c r="D11" s="501">
        <v>127</v>
      </c>
    </row>
    <row r="12" spans="1:4" ht="14.25" customHeight="1" x14ac:dyDescent="0.2">
      <c r="A12" s="635"/>
      <c r="B12" s="635"/>
      <c r="C12" s="500" t="s">
        <v>79</v>
      </c>
      <c r="D12" s="501">
        <v>128</v>
      </c>
    </row>
    <row r="13" spans="1:4" ht="14.25" customHeight="1" x14ac:dyDescent="0.2">
      <c r="A13" s="635"/>
      <c r="B13" s="635"/>
      <c r="C13" s="500" t="s">
        <v>80</v>
      </c>
      <c r="D13" s="501">
        <v>129</v>
      </c>
    </row>
    <row r="14" spans="1:4" ht="14.25" customHeight="1" x14ac:dyDescent="0.2">
      <c r="A14" s="635"/>
      <c r="B14" s="635"/>
      <c r="C14" s="500" t="s">
        <v>66</v>
      </c>
      <c r="D14" s="501">
        <v>130</v>
      </c>
    </row>
    <row r="15" spans="1:4" ht="14.25" customHeight="1" x14ac:dyDescent="0.2">
      <c r="A15" s="635"/>
      <c r="B15" s="635"/>
      <c r="C15" s="500" t="s">
        <v>81</v>
      </c>
      <c r="D15" s="501">
        <v>131</v>
      </c>
    </row>
    <row r="16" spans="1:4" ht="14.25" customHeight="1" x14ac:dyDescent="0.2">
      <c r="A16" s="635"/>
      <c r="B16" s="635"/>
      <c r="C16" s="500" t="s">
        <v>82</v>
      </c>
      <c r="D16" s="501">
        <v>132</v>
      </c>
    </row>
    <row r="17" spans="1:4" ht="14.25" customHeight="1" x14ac:dyDescent="0.2">
      <c r="A17" s="635"/>
      <c r="B17" s="635"/>
      <c r="C17" s="500" t="s">
        <v>83</v>
      </c>
      <c r="D17" s="501">
        <v>133</v>
      </c>
    </row>
    <row r="18" spans="1:4" ht="14.25" customHeight="1" x14ac:dyDescent="0.2">
      <c r="A18" s="635"/>
      <c r="B18" s="635"/>
      <c r="C18" s="500" t="s">
        <v>84</v>
      </c>
      <c r="D18" s="501">
        <v>134</v>
      </c>
    </row>
    <row r="19" spans="1:4" ht="14.25" customHeight="1" x14ac:dyDescent="0.2">
      <c r="A19" s="635"/>
      <c r="B19" s="635"/>
      <c r="C19" s="500" t="s">
        <v>85</v>
      </c>
      <c r="D19" s="501">
        <v>135</v>
      </c>
    </row>
    <row r="20" spans="1:4" ht="14.25" customHeight="1" x14ac:dyDescent="0.2">
      <c r="A20" s="635"/>
      <c r="B20" s="635"/>
      <c r="C20" s="500" t="s">
        <v>86</v>
      </c>
      <c r="D20" s="501">
        <v>136</v>
      </c>
    </row>
    <row r="21" spans="1:4" ht="14.25" customHeight="1" x14ac:dyDescent="0.2">
      <c r="A21" s="636"/>
      <c r="B21" s="636"/>
      <c r="C21" s="500" t="s">
        <v>87</v>
      </c>
      <c r="D21" s="501">
        <v>137</v>
      </c>
    </row>
    <row r="22" spans="1:4" ht="14.25" customHeight="1" x14ac:dyDescent="0.2">
      <c r="A22" s="634" t="s">
        <v>88</v>
      </c>
      <c r="B22" s="634">
        <v>140</v>
      </c>
      <c r="C22" s="500" t="s">
        <v>89</v>
      </c>
      <c r="D22" s="501">
        <v>141</v>
      </c>
    </row>
    <row r="23" spans="1:4" ht="14.25" customHeight="1" x14ac:dyDescent="0.2">
      <c r="A23" s="639"/>
      <c r="B23" s="639"/>
      <c r="C23" s="500" t="s">
        <v>90</v>
      </c>
      <c r="D23" s="501">
        <v>142</v>
      </c>
    </row>
    <row r="24" spans="1:4" ht="14.25" customHeight="1" x14ac:dyDescent="0.2">
      <c r="A24" s="639"/>
      <c r="B24" s="639"/>
      <c r="C24" s="500" t="s">
        <v>91</v>
      </c>
      <c r="D24" s="501">
        <v>143</v>
      </c>
    </row>
    <row r="25" spans="1:4" ht="14.25" customHeight="1" x14ac:dyDescent="0.2">
      <c r="A25" s="639"/>
      <c r="B25" s="639"/>
      <c r="C25" s="500" t="s">
        <v>171</v>
      </c>
      <c r="D25" s="501">
        <v>144</v>
      </c>
    </row>
    <row r="26" spans="1:4" ht="14.25" customHeight="1" x14ac:dyDescent="0.2">
      <c r="A26" s="639"/>
      <c r="B26" s="639"/>
      <c r="C26" s="500" t="s">
        <v>92</v>
      </c>
      <c r="D26" s="501">
        <v>145</v>
      </c>
    </row>
    <row r="27" spans="1:4" ht="14.25" customHeight="1" x14ac:dyDescent="0.2">
      <c r="A27" s="639"/>
      <c r="B27" s="639"/>
      <c r="C27" s="500" t="s">
        <v>93</v>
      </c>
      <c r="D27" s="501">
        <v>146</v>
      </c>
    </row>
    <row r="28" spans="1:4" ht="14.25" customHeight="1" x14ac:dyDescent="0.2">
      <c r="A28" s="639"/>
      <c r="B28" s="639"/>
      <c r="C28" s="500" t="s">
        <v>94</v>
      </c>
      <c r="D28" s="501">
        <v>147</v>
      </c>
    </row>
    <row r="29" spans="1:4" ht="14.25" customHeight="1" x14ac:dyDescent="0.2">
      <c r="A29" s="639"/>
      <c r="B29" s="639"/>
      <c r="C29" s="500" t="s">
        <v>95</v>
      </c>
      <c r="D29" s="501">
        <v>148</v>
      </c>
    </row>
    <row r="30" spans="1:4" ht="14.25" customHeight="1" x14ac:dyDescent="0.2">
      <c r="A30" s="639"/>
      <c r="B30" s="639"/>
      <c r="C30" s="500" t="s">
        <v>96</v>
      </c>
      <c r="D30" s="501">
        <v>149</v>
      </c>
    </row>
    <row r="31" spans="1:4" ht="14.25" customHeight="1" x14ac:dyDescent="0.2">
      <c r="A31" s="639"/>
      <c r="B31" s="639"/>
      <c r="C31" s="500" t="s">
        <v>97</v>
      </c>
      <c r="D31" s="501">
        <v>150</v>
      </c>
    </row>
    <row r="32" spans="1:4" ht="14.25" customHeight="1" x14ac:dyDescent="0.2">
      <c r="A32" s="639"/>
      <c r="B32" s="639"/>
      <c r="C32" s="500" t="s">
        <v>98</v>
      </c>
      <c r="D32" s="501">
        <v>151</v>
      </c>
    </row>
    <row r="33" spans="1:4" ht="14.25" customHeight="1" x14ac:dyDescent="0.2">
      <c r="A33" s="639"/>
      <c r="B33" s="639"/>
      <c r="C33" s="500" t="s">
        <v>99</v>
      </c>
      <c r="D33" s="501">
        <v>152</v>
      </c>
    </row>
    <row r="34" spans="1:4" ht="14.25" customHeight="1" x14ac:dyDescent="0.2">
      <c r="A34" s="639"/>
      <c r="B34" s="639"/>
      <c r="C34" s="500" t="s">
        <v>100</v>
      </c>
      <c r="D34" s="501">
        <v>153</v>
      </c>
    </row>
    <row r="35" spans="1:4" ht="14.25" customHeight="1" x14ac:dyDescent="0.2">
      <c r="A35" s="640"/>
      <c r="B35" s="640"/>
      <c r="C35" s="500" t="s">
        <v>101</v>
      </c>
      <c r="D35" s="501">
        <v>154</v>
      </c>
    </row>
    <row r="36" spans="1:4" ht="14.25" customHeight="1" x14ac:dyDescent="0.2">
      <c r="A36" s="629" t="s">
        <v>103</v>
      </c>
      <c r="B36" s="629">
        <v>160</v>
      </c>
      <c r="C36" s="500" t="s">
        <v>104</v>
      </c>
      <c r="D36" s="501">
        <v>161</v>
      </c>
    </row>
    <row r="37" spans="1:4" ht="14.25" customHeight="1" x14ac:dyDescent="0.2">
      <c r="A37" s="630"/>
      <c r="B37" s="630"/>
      <c r="C37" s="500" t="s">
        <v>105</v>
      </c>
      <c r="D37" s="501">
        <v>162</v>
      </c>
    </row>
    <row r="38" spans="1:4" ht="14.25" customHeight="1" x14ac:dyDescent="0.2">
      <c r="A38" s="630"/>
      <c r="B38" s="630"/>
      <c r="C38" s="500" t="s">
        <v>106</v>
      </c>
      <c r="D38" s="501">
        <v>163</v>
      </c>
    </row>
    <row r="39" spans="1:4" ht="14.25" customHeight="1" x14ac:dyDescent="0.2">
      <c r="A39" s="630"/>
      <c r="B39" s="630"/>
      <c r="C39" s="500" t="s">
        <v>107</v>
      </c>
      <c r="D39" s="501">
        <v>164</v>
      </c>
    </row>
    <row r="40" spans="1:4" ht="14.25" customHeight="1" x14ac:dyDescent="0.2">
      <c r="A40" s="630"/>
      <c r="B40" s="630"/>
      <c r="C40" s="500" t="s">
        <v>108</v>
      </c>
      <c r="D40" s="501">
        <v>165</v>
      </c>
    </row>
    <row r="41" spans="1:4" ht="14.25" customHeight="1" x14ac:dyDescent="0.2">
      <c r="A41" s="630"/>
      <c r="B41" s="630"/>
      <c r="C41" s="500" t="s">
        <v>109</v>
      </c>
      <c r="D41" s="501">
        <v>166</v>
      </c>
    </row>
    <row r="42" spans="1:4" ht="14.25" customHeight="1" x14ac:dyDescent="0.2">
      <c r="A42" s="630"/>
      <c r="B42" s="630"/>
      <c r="C42" s="500" t="s">
        <v>110</v>
      </c>
      <c r="D42" s="501">
        <v>167</v>
      </c>
    </row>
    <row r="43" spans="1:4" ht="14.25" customHeight="1" x14ac:dyDescent="0.2">
      <c r="A43" s="630"/>
      <c r="B43" s="630"/>
      <c r="C43" s="500" t="s">
        <v>111</v>
      </c>
      <c r="D43" s="501">
        <v>168</v>
      </c>
    </row>
    <row r="44" spans="1:4" ht="14.25" customHeight="1" x14ac:dyDescent="0.2">
      <c r="A44" s="630"/>
      <c r="B44" s="630"/>
      <c r="C44" s="500" t="s">
        <v>112</v>
      </c>
      <c r="D44" s="501">
        <v>169</v>
      </c>
    </row>
    <row r="45" spans="1:4" ht="14.25" customHeight="1" x14ac:dyDescent="0.2">
      <c r="A45" s="631"/>
      <c r="B45" s="631"/>
      <c r="C45" s="500" t="s">
        <v>113</v>
      </c>
      <c r="D45" s="501">
        <v>170</v>
      </c>
    </row>
    <row r="46" spans="1:4" ht="14.25" customHeight="1" x14ac:dyDescent="0.2">
      <c r="A46" s="629" t="s">
        <v>114</v>
      </c>
      <c r="B46" s="629">
        <v>180</v>
      </c>
      <c r="C46" s="500" t="s">
        <v>115</v>
      </c>
      <c r="D46" s="501">
        <v>181</v>
      </c>
    </row>
    <row r="47" spans="1:4" ht="14.25" customHeight="1" x14ac:dyDescent="0.2">
      <c r="A47" s="630"/>
      <c r="B47" s="630"/>
      <c r="C47" s="500" t="s">
        <v>116</v>
      </c>
      <c r="D47" s="501">
        <v>182</v>
      </c>
    </row>
    <row r="48" spans="1:4" ht="14.25" customHeight="1" x14ac:dyDescent="0.2">
      <c r="A48" s="630"/>
      <c r="B48" s="630"/>
      <c r="C48" s="500" t="s">
        <v>117</v>
      </c>
      <c r="D48" s="501">
        <v>183</v>
      </c>
    </row>
    <row r="49" spans="1:4" ht="14.25" customHeight="1" x14ac:dyDescent="0.2">
      <c r="A49" s="630"/>
      <c r="B49" s="630"/>
      <c r="C49" s="500" t="s">
        <v>118</v>
      </c>
      <c r="D49" s="501">
        <v>184</v>
      </c>
    </row>
    <row r="50" spans="1:4" ht="14.25" customHeight="1" x14ac:dyDescent="0.2">
      <c r="A50" s="630"/>
      <c r="B50" s="630"/>
      <c r="C50" s="500" t="s">
        <v>119</v>
      </c>
      <c r="D50" s="501">
        <v>186</v>
      </c>
    </row>
    <row r="51" spans="1:4" ht="14.25" customHeight="1" x14ac:dyDescent="0.2">
      <c r="A51" s="630"/>
      <c r="B51" s="630"/>
      <c r="C51" s="500" t="s">
        <v>120</v>
      </c>
      <c r="D51" s="501">
        <v>187</v>
      </c>
    </row>
    <row r="52" spans="1:4" ht="14.25" customHeight="1" x14ac:dyDescent="0.2">
      <c r="A52" s="630"/>
      <c r="B52" s="630"/>
      <c r="C52" s="500" t="s">
        <v>121</v>
      </c>
      <c r="D52" s="501">
        <v>188</v>
      </c>
    </row>
    <row r="53" spans="1:4" ht="14.25" customHeight="1" x14ac:dyDescent="0.2">
      <c r="A53" s="630"/>
      <c r="B53" s="630"/>
      <c r="C53" s="500" t="s">
        <v>122</v>
      </c>
      <c r="D53" s="501">
        <v>189</v>
      </c>
    </row>
    <row r="54" spans="1:4" ht="14.25" customHeight="1" x14ac:dyDescent="0.2">
      <c r="A54" s="630"/>
      <c r="B54" s="630"/>
      <c r="C54" s="500" t="s">
        <v>123</v>
      </c>
      <c r="D54" s="501">
        <v>190</v>
      </c>
    </row>
    <row r="55" spans="1:4" ht="14.25" customHeight="1" x14ac:dyDescent="0.2">
      <c r="A55" s="630"/>
      <c r="B55" s="630"/>
      <c r="C55" s="500" t="s">
        <v>124</v>
      </c>
      <c r="D55" s="501">
        <v>191</v>
      </c>
    </row>
    <row r="56" spans="1:4" ht="14.25" customHeight="1" x14ac:dyDescent="0.2">
      <c r="A56" s="630"/>
      <c r="B56" s="630"/>
      <c r="C56" s="500" t="s">
        <v>125</v>
      </c>
      <c r="D56" s="501">
        <v>192</v>
      </c>
    </row>
    <row r="57" spans="1:4" ht="14.25" customHeight="1" x14ac:dyDescent="0.2">
      <c r="A57" s="630"/>
      <c r="B57" s="630"/>
      <c r="C57" s="500" t="s">
        <v>172</v>
      </c>
      <c r="D57" s="501">
        <v>193</v>
      </c>
    </row>
    <row r="58" spans="1:4" ht="14.25" customHeight="1" x14ac:dyDescent="0.2">
      <c r="A58" s="631"/>
      <c r="B58" s="631"/>
      <c r="C58" s="500" t="s">
        <v>126</v>
      </c>
      <c r="D58" s="501">
        <v>194</v>
      </c>
    </row>
    <row r="59" spans="1:4" ht="14.25" customHeight="1" x14ac:dyDescent="0.2">
      <c r="A59" s="629" t="s">
        <v>127</v>
      </c>
      <c r="B59" s="629">
        <v>200</v>
      </c>
      <c r="C59" s="500" t="s">
        <v>128</v>
      </c>
      <c r="D59" s="501">
        <v>201</v>
      </c>
    </row>
    <row r="60" spans="1:4" ht="14.25" customHeight="1" x14ac:dyDescent="0.2">
      <c r="A60" s="637"/>
      <c r="B60" s="637"/>
      <c r="C60" s="500" t="s">
        <v>173</v>
      </c>
      <c r="D60" s="501">
        <v>202</v>
      </c>
    </row>
    <row r="61" spans="1:4" ht="14.25" customHeight="1" x14ac:dyDescent="0.2">
      <c r="A61" s="637"/>
      <c r="B61" s="637"/>
      <c r="C61" s="500" t="s">
        <v>129</v>
      </c>
      <c r="D61" s="501">
        <v>203</v>
      </c>
    </row>
    <row r="62" spans="1:4" ht="14.25" customHeight="1" x14ac:dyDescent="0.2">
      <c r="A62" s="637"/>
      <c r="B62" s="637"/>
      <c r="C62" s="500" t="s">
        <v>130</v>
      </c>
      <c r="D62" s="501">
        <v>204</v>
      </c>
    </row>
    <row r="63" spans="1:4" ht="14.25" customHeight="1" x14ac:dyDescent="0.2">
      <c r="A63" s="637"/>
      <c r="B63" s="637"/>
      <c r="C63" s="500" t="s">
        <v>174</v>
      </c>
      <c r="D63" s="501">
        <v>205</v>
      </c>
    </row>
    <row r="64" spans="1:4" ht="14.25" customHeight="1" x14ac:dyDescent="0.2">
      <c r="A64" s="637"/>
      <c r="B64" s="637"/>
      <c r="C64" s="500" t="s">
        <v>131</v>
      </c>
      <c r="D64" s="501">
        <v>206</v>
      </c>
    </row>
    <row r="65" spans="1:4" ht="14.25" customHeight="1" x14ac:dyDescent="0.2">
      <c r="A65" s="637"/>
      <c r="B65" s="637"/>
      <c r="C65" s="500" t="s">
        <v>132</v>
      </c>
      <c r="D65" s="501">
        <v>207</v>
      </c>
    </row>
    <row r="66" spans="1:4" ht="14.25" customHeight="1" x14ac:dyDescent="0.2">
      <c r="A66" s="637"/>
      <c r="B66" s="637"/>
      <c r="C66" s="500" t="s">
        <v>133</v>
      </c>
      <c r="D66" s="501">
        <v>208</v>
      </c>
    </row>
    <row r="67" spans="1:4" ht="14.25" customHeight="1" x14ac:dyDescent="0.2">
      <c r="A67" s="638"/>
      <c r="B67" s="638"/>
      <c r="C67" s="500" t="s">
        <v>134</v>
      </c>
      <c r="D67" s="501">
        <v>209</v>
      </c>
    </row>
    <row r="68" spans="1:4" ht="14.25" customHeight="1" x14ac:dyDescent="0.2">
      <c r="A68" s="629" t="s">
        <v>135</v>
      </c>
      <c r="B68" s="629">
        <v>270</v>
      </c>
      <c r="C68" s="500" t="s">
        <v>136</v>
      </c>
      <c r="D68" s="501">
        <v>271</v>
      </c>
    </row>
    <row r="69" spans="1:4" ht="14.25" customHeight="1" x14ac:dyDescent="0.2">
      <c r="A69" s="632"/>
      <c r="B69" s="632"/>
      <c r="C69" s="500" t="s">
        <v>137</v>
      </c>
      <c r="D69" s="501">
        <v>272</v>
      </c>
    </row>
    <row r="70" spans="1:4" ht="14.25" customHeight="1" x14ac:dyDescent="0.2">
      <c r="A70" s="632"/>
      <c r="B70" s="632"/>
      <c r="C70" s="500" t="s">
        <v>138</v>
      </c>
      <c r="D70" s="501">
        <v>273</v>
      </c>
    </row>
    <row r="71" spans="1:4" ht="14.25" customHeight="1" x14ac:dyDescent="0.2">
      <c r="A71" s="632"/>
      <c r="B71" s="632"/>
      <c r="C71" s="500" t="s">
        <v>139</v>
      </c>
      <c r="D71" s="501">
        <v>274</v>
      </c>
    </row>
    <row r="72" spans="1:4" ht="14.25" customHeight="1" x14ac:dyDescent="0.2">
      <c r="A72" s="633"/>
      <c r="B72" s="633"/>
      <c r="C72" s="500" t="s">
        <v>140</v>
      </c>
      <c r="D72" s="501">
        <v>275</v>
      </c>
    </row>
    <row r="73" spans="1:4" ht="14.25" customHeight="1" x14ac:dyDescent="0.2">
      <c r="A73" s="629" t="s">
        <v>141</v>
      </c>
      <c r="B73" s="629">
        <v>300</v>
      </c>
      <c r="C73" s="500" t="s">
        <v>142</v>
      </c>
      <c r="D73" s="501">
        <v>301</v>
      </c>
    </row>
    <row r="74" spans="1:4" ht="14.25" customHeight="1" x14ac:dyDescent="0.2">
      <c r="A74" s="637"/>
      <c r="B74" s="637"/>
      <c r="C74" s="500" t="s">
        <v>143</v>
      </c>
      <c r="D74" s="501">
        <v>302</v>
      </c>
    </row>
    <row r="75" spans="1:4" ht="14.25" customHeight="1" x14ac:dyDescent="0.2">
      <c r="A75" s="637"/>
      <c r="B75" s="637"/>
      <c r="C75" s="500" t="s">
        <v>144</v>
      </c>
      <c r="D75" s="501">
        <v>303</v>
      </c>
    </row>
    <row r="76" spans="1:4" ht="14.25" customHeight="1" x14ac:dyDescent="0.2">
      <c r="A76" s="637"/>
      <c r="B76" s="637"/>
      <c r="C76" s="500" t="s">
        <v>145</v>
      </c>
      <c r="D76" s="501">
        <v>304</v>
      </c>
    </row>
    <row r="77" spans="1:4" ht="14.25" customHeight="1" x14ac:dyDescent="0.2">
      <c r="A77" s="637"/>
      <c r="B77" s="637"/>
      <c r="C77" s="500" t="s">
        <v>146</v>
      </c>
      <c r="D77" s="501">
        <v>305</v>
      </c>
    </row>
    <row r="78" spans="1:4" ht="14.25" customHeight="1" x14ac:dyDescent="0.2">
      <c r="A78" s="637"/>
      <c r="B78" s="637"/>
      <c r="C78" s="500" t="s">
        <v>147</v>
      </c>
      <c r="D78" s="501">
        <v>306</v>
      </c>
    </row>
    <row r="79" spans="1:4" ht="14.25" customHeight="1" x14ac:dyDescent="0.2">
      <c r="A79" s="637"/>
      <c r="B79" s="637"/>
      <c r="C79" s="500" t="s">
        <v>148</v>
      </c>
      <c r="D79" s="501">
        <v>307</v>
      </c>
    </row>
    <row r="80" spans="1:4" ht="14.25" customHeight="1" x14ac:dyDescent="0.2">
      <c r="A80" s="638"/>
      <c r="B80" s="638"/>
      <c r="C80" s="500" t="s">
        <v>175</v>
      </c>
      <c r="D80" s="501">
        <v>310</v>
      </c>
    </row>
    <row r="81" spans="1:4" ht="14.25" customHeight="1" x14ac:dyDescent="0.2">
      <c r="A81" s="629" t="s">
        <v>149</v>
      </c>
      <c r="B81" s="629">
        <v>320</v>
      </c>
      <c r="C81" s="500" t="s">
        <v>150</v>
      </c>
      <c r="D81" s="501">
        <v>321</v>
      </c>
    </row>
    <row r="82" spans="1:4" ht="14.25" customHeight="1" x14ac:dyDescent="0.2">
      <c r="A82" s="630"/>
      <c r="B82" s="630"/>
      <c r="C82" s="500" t="s">
        <v>151</v>
      </c>
      <c r="D82" s="501">
        <v>322</v>
      </c>
    </row>
    <row r="83" spans="1:4" ht="14.25" customHeight="1" x14ac:dyDescent="0.2">
      <c r="A83" s="630"/>
      <c r="B83" s="630"/>
      <c r="C83" s="500" t="s">
        <v>152</v>
      </c>
      <c r="D83" s="501">
        <v>323</v>
      </c>
    </row>
    <row r="84" spans="1:4" ht="14.25" customHeight="1" x14ac:dyDescent="0.2">
      <c r="A84" s="630"/>
      <c r="B84" s="630"/>
      <c r="C84" s="500" t="s">
        <v>153</v>
      </c>
      <c r="D84" s="501">
        <v>324</v>
      </c>
    </row>
    <row r="85" spans="1:4" ht="14.25" customHeight="1" x14ac:dyDescent="0.2">
      <c r="A85" s="631"/>
      <c r="B85" s="631"/>
      <c r="C85" s="500" t="s">
        <v>154</v>
      </c>
      <c r="D85" s="501">
        <v>325</v>
      </c>
    </row>
    <row r="86" spans="1:4" ht="14.25" customHeight="1" x14ac:dyDescent="0.2">
      <c r="A86" s="629" t="s">
        <v>155</v>
      </c>
      <c r="B86" s="629">
        <v>350</v>
      </c>
      <c r="C86" s="500" t="s">
        <v>156</v>
      </c>
      <c r="D86" s="501">
        <v>351</v>
      </c>
    </row>
    <row r="87" spans="1:4" ht="14.25" customHeight="1" x14ac:dyDescent="0.2">
      <c r="A87" s="630"/>
      <c r="B87" s="630"/>
      <c r="C87" s="500" t="s">
        <v>157</v>
      </c>
      <c r="D87" s="501">
        <v>352</v>
      </c>
    </row>
    <row r="88" spans="1:4" ht="14.25" customHeight="1" x14ac:dyDescent="0.2">
      <c r="A88" s="630"/>
      <c r="B88" s="630"/>
      <c r="C88" s="500" t="s">
        <v>158</v>
      </c>
      <c r="D88" s="501">
        <v>353</v>
      </c>
    </row>
    <row r="89" spans="1:4" ht="14.25" customHeight="1" x14ac:dyDescent="0.2">
      <c r="A89" s="630"/>
      <c r="B89" s="630"/>
      <c r="C89" s="500" t="s">
        <v>159</v>
      </c>
      <c r="D89" s="501">
        <v>354</v>
      </c>
    </row>
    <row r="90" spans="1:4" ht="14.25" customHeight="1" x14ac:dyDescent="0.2">
      <c r="A90" s="630"/>
      <c r="B90" s="630"/>
      <c r="C90" s="500" t="s">
        <v>160</v>
      </c>
      <c r="D90" s="501">
        <v>355</v>
      </c>
    </row>
    <row r="91" spans="1:4" ht="14.25" customHeight="1" x14ac:dyDescent="0.2">
      <c r="A91" s="630"/>
      <c r="B91" s="630"/>
      <c r="C91" s="500" t="s">
        <v>161</v>
      </c>
      <c r="D91" s="501">
        <v>356</v>
      </c>
    </row>
    <row r="92" spans="1:4" ht="14.25" customHeight="1" x14ac:dyDescent="0.2">
      <c r="A92" s="630"/>
      <c r="B92" s="630"/>
      <c r="C92" s="500" t="s">
        <v>162</v>
      </c>
      <c r="D92" s="501">
        <v>357</v>
      </c>
    </row>
    <row r="93" spans="1:4" ht="14.25" customHeight="1" x14ac:dyDescent="0.2">
      <c r="A93" s="630"/>
      <c r="B93" s="630"/>
      <c r="C93" s="500" t="s">
        <v>163</v>
      </c>
      <c r="D93" s="501">
        <v>358</v>
      </c>
    </row>
    <row r="94" spans="1:4" ht="14.25" customHeight="1" x14ac:dyDescent="0.2">
      <c r="A94" s="640"/>
      <c r="B94" s="640"/>
      <c r="C94" s="500" t="s">
        <v>102</v>
      </c>
      <c r="D94" s="501">
        <v>359</v>
      </c>
    </row>
    <row r="95" spans="1:4" ht="14.25" customHeight="1" x14ac:dyDescent="0.2">
      <c r="A95" s="151"/>
      <c r="B95" s="151"/>
      <c r="C95" s="487"/>
      <c r="D95" s="488"/>
    </row>
    <row r="96" spans="1:4" ht="14.25" customHeight="1" x14ac:dyDescent="0.2">
      <c r="A96" s="151"/>
      <c r="B96" s="151"/>
      <c r="C96" s="487"/>
      <c r="D96" s="488"/>
    </row>
    <row r="97" spans="1:4" ht="14.25" customHeight="1" x14ac:dyDescent="0.2">
      <c r="A97" s="151"/>
      <c r="B97" s="151"/>
      <c r="C97" s="487"/>
      <c r="D97" s="488"/>
    </row>
    <row r="98" spans="1:4" x14ac:dyDescent="0.2">
      <c r="A98" s="151"/>
      <c r="B98" s="151"/>
      <c r="C98" s="487"/>
      <c r="D98" s="488"/>
    </row>
    <row r="99" spans="1:4" x14ac:dyDescent="0.2">
      <c r="A99" s="151"/>
      <c r="B99" s="151"/>
      <c r="C99" s="487"/>
      <c r="D99" s="488"/>
    </row>
    <row r="100" spans="1:4" x14ac:dyDescent="0.2">
      <c r="A100" s="151"/>
      <c r="B100" s="151"/>
      <c r="C100" s="487"/>
      <c r="D100" s="488"/>
    </row>
    <row r="101" spans="1:4" x14ac:dyDescent="0.2">
      <c r="A101" s="151"/>
      <c r="B101" s="151"/>
      <c r="C101" s="487"/>
      <c r="D101" s="488"/>
    </row>
    <row r="102" spans="1:4" x14ac:dyDescent="0.2">
      <c r="A102" s="151"/>
      <c r="B102" s="151"/>
      <c r="C102" s="487"/>
      <c r="D102" s="488"/>
    </row>
    <row r="103" spans="1:4" x14ac:dyDescent="0.2">
      <c r="A103" s="151"/>
      <c r="B103" s="151"/>
      <c r="C103" s="487"/>
      <c r="D103" s="488"/>
    </row>
    <row r="104" spans="1:4" x14ac:dyDescent="0.2">
      <c r="A104" s="151"/>
      <c r="B104" s="151"/>
      <c r="C104" s="487"/>
      <c r="D104" s="488"/>
    </row>
    <row r="105" spans="1:4" ht="16.5" customHeight="1" x14ac:dyDescent="0.2">
      <c r="A105" s="151"/>
      <c r="B105" s="151"/>
      <c r="C105" s="487"/>
      <c r="D105" s="488"/>
    </row>
    <row r="106" spans="1:4" x14ac:dyDescent="0.2">
      <c r="A106" s="151"/>
      <c r="B106" s="151"/>
      <c r="C106" s="487"/>
      <c r="D106" s="488"/>
    </row>
    <row r="107" spans="1:4" x14ac:dyDescent="0.2">
      <c r="A107" s="151"/>
      <c r="B107" s="151"/>
      <c r="C107" s="487"/>
      <c r="D107" s="488"/>
    </row>
    <row r="108" spans="1:4" x14ac:dyDescent="0.2">
      <c r="A108" s="151"/>
      <c r="B108" s="151"/>
      <c r="C108" s="487"/>
      <c r="D108" s="488"/>
    </row>
    <row r="109" spans="1:4" x14ac:dyDescent="0.2">
      <c r="A109" s="151"/>
      <c r="B109" s="151"/>
      <c r="C109" s="487"/>
      <c r="D109" s="488"/>
    </row>
    <row r="110" spans="1:4" x14ac:dyDescent="0.2">
      <c r="A110" s="151"/>
      <c r="B110" s="151"/>
      <c r="C110" s="487"/>
      <c r="D110" s="488"/>
    </row>
    <row r="111" spans="1:4" x14ac:dyDescent="0.2">
      <c r="A111" s="151"/>
      <c r="B111" s="151"/>
      <c r="C111" s="487"/>
      <c r="D111" s="488"/>
    </row>
    <row r="112" spans="1:4" x14ac:dyDescent="0.2">
      <c r="A112" s="151"/>
      <c r="B112" s="151"/>
      <c r="C112" s="487"/>
      <c r="D112" s="488"/>
    </row>
    <row r="113" spans="1:4" x14ac:dyDescent="0.2">
      <c r="A113" s="151"/>
      <c r="B113" s="151"/>
      <c r="C113" s="487"/>
      <c r="D113" s="488"/>
    </row>
    <row r="114" spans="1:4" x14ac:dyDescent="0.2">
      <c r="A114" s="151"/>
      <c r="B114" s="151"/>
      <c r="C114" s="487"/>
      <c r="D114" s="488"/>
    </row>
    <row r="115" spans="1:4" x14ac:dyDescent="0.2">
      <c r="A115" s="151"/>
      <c r="B115" s="151"/>
      <c r="C115" s="487"/>
      <c r="D115" s="488"/>
    </row>
    <row r="116" spans="1:4" x14ac:dyDescent="0.2">
      <c r="A116" s="151"/>
      <c r="B116" s="151"/>
      <c r="C116" s="487"/>
      <c r="D116" s="488"/>
    </row>
    <row r="117" spans="1:4" x14ac:dyDescent="0.2">
      <c r="A117" s="151"/>
      <c r="B117" s="151"/>
      <c r="C117" s="487"/>
      <c r="D117" s="488"/>
    </row>
    <row r="118" spans="1:4" x14ac:dyDescent="0.2">
      <c r="A118" s="151"/>
      <c r="B118" s="151"/>
      <c r="C118" s="487"/>
      <c r="D118" s="488"/>
    </row>
    <row r="119" spans="1:4" x14ac:dyDescent="0.2">
      <c r="A119" s="151"/>
      <c r="B119" s="151"/>
      <c r="C119" s="487"/>
      <c r="D119" s="488"/>
    </row>
    <row r="120" spans="1:4" x14ac:dyDescent="0.2">
      <c r="A120" s="151"/>
      <c r="B120" s="151"/>
      <c r="C120" s="487"/>
      <c r="D120" s="488"/>
    </row>
    <row r="121" spans="1:4" x14ac:dyDescent="0.2">
      <c r="A121" s="151"/>
      <c r="B121" s="151"/>
      <c r="C121" s="487"/>
      <c r="D121" s="488"/>
    </row>
    <row r="122" spans="1:4" x14ac:dyDescent="0.2">
      <c r="A122" s="151"/>
      <c r="B122" s="151"/>
      <c r="C122" s="487"/>
      <c r="D122" s="488"/>
    </row>
    <row r="123" spans="1:4" x14ac:dyDescent="0.2">
      <c r="A123" s="151"/>
      <c r="B123" s="151"/>
      <c r="C123" s="487"/>
      <c r="D123" s="488"/>
    </row>
    <row r="124" spans="1:4" x14ac:dyDescent="0.2">
      <c r="A124" s="151"/>
      <c r="B124" s="151"/>
      <c r="C124" s="487"/>
      <c r="D124" s="488"/>
    </row>
    <row r="125" spans="1:4" x14ac:dyDescent="0.2">
      <c r="A125" s="151"/>
      <c r="B125" s="151"/>
      <c r="C125" s="487"/>
      <c r="D125" s="488"/>
    </row>
    <row r="126" spans="1:4" x14ac:dyDescent="0.2">
      <c r="A126" s="151"/>
      <c r="B126" s="151"/>
      <c r="C126" s="487"/>
      <c r="D126" s="488"/>
    </row>
    <row r="127" spans="1:4" x14ac:dyDescent="0.2">
      <c r="A127" s="151"/>
      <c r="B127" s="151"/>
      <c r="C127" s="487"/>
      <c r="D127" s="488"/>
    </row>
    <row r="128" spans="1:4" x14ac:dyDescent="0.2">
      <c r="A128" s="151"/>
      <c r="B128" s="151"/>
      <c r="C128" s="487"/>
      <c r="D128" s="488"/>
    </row>
    <row r="129" spans="1:4" x14ac:dyDescent="0.2">
      <c r="A129" s="151"/>
      <c r="B129" s="151"/>
      <c r="C129" s="487"/>
      <c r="D129" s="488"/>
    </row>
    <row r="130" spans="1:4" x14ac:dyDescent="0.2">
      <c r="A130" s="151"/>
      <c r="B130" s="151"/>
      <c r="C130" s="487"/>
      <c r="D130" s="488"/>
    </row>
    <row r="131" spans="1:4" ht="14.25" hidden="1" customHeight="1" x14ac:dyDescent="0.2">
      <c r="A131" s="151"/>
      <c r="B131" s="151"/>
      <c r="C131" s="487"/>
      <c r="D131" s="488"/>
    </row>
    <row r="132" spans="1:4" ht="14.25" hidden="1" customHeight="1" x14ac:dyDescent="0.2">
      <c r="A132" s="151"/>
      <c r="B132" s="151"/>
      <c r="C132" s="487"/>
      <c r="D132" s="488"/>
    </row>
    <row r="133" spans="1:4" ht="14.25" hidden="1" customHeight="1" x14ac:dyDescent="0.2">
      <c r="A133" s="151"/>
      <c r="B133" s="151"/>
      <c r="C133" s="487"/>
      <c r="D133" s="488"/>
    </row>
    <row r="134" spans="1:4" ht="14.25" hidden="1" customHeight="1" x14ac:dyDescent="0.2">
      <c r="A134" s="151"/>
      <c r="B134" s="151"/>
      <c r="C134" s="487"/>
      <c r="D134" s="488"/>
    </row>
    <row r="135" spans="1:4" x14ac:dyDescent="0.2">
      <c r="A135" s="151"/>
      <c r="B135" s="151"/>
      <c r="C135" s="487"/>
      <c r="D135" s="488"/>
    </row>
    <row r="136" spans="1:4" x14ac:dyDescent="0.2">
      <c r="A136" s="151"/>
      <c r="B136" s="151"/>
      <c r="C136" s="487"/>
      <c r="D136" s="488"/>
    </row>
    <row r="137" spans="1:4" x14ac:dyDescent="0.2">
      <c r="A137" s="151"/>
      <c r="B137" s="151"/>
      <c r="C137" s="487"/>
      <c r="D137" s="488"/>
    </row>
    <row r="138" spans="1:4" x14ac:dyDescent="0.2">
      <c r="A138" s="151"/>
      <c r="B138" s="151"/>
      <c r="C138" s="487"/>
      <c r="D138" s="488"/>
    </row>
    <row r="139" spans="1:4" x14ac:dyDescent="0.2">
      <c r="A139" s="151"/>
      <c r="B139" s="151"/>
      <c r="C139" s="487"/>
      <c r="D139" s="488"/>
    </row>
    <row r="140" spans="1:4" x14ac:dyDescent="0.2">
      <c r="A140" s="151"/>
      <c r="B140" s="151"/>
      <c r="C140" s="487"/>
      <c r="D140" s="488"/>
    </row>
    <row r="141" spans="1:4" x14ac:dyDescent="0.2">
      <c r="A141" s="151"/>
      <c r="B141" s="151"/>
      <c r="C141" s="487"/>
      <c r="D141" s="488"/>
    </row>
    <row r="142" spans="1:4" x14ac:dyDescent="0.2">
      <c r="A142" s="151"/>
      <c r="B142" s="151"/>
      <c r="C142" s="487"/>
      <c r="D142" s="488"/>
    </row>
    <row r="143" spans="1:4" x14ac:dyDescent="0.2">
      <c r="A143" s="151"/>
      <c r="B143" s="151"/>
      <c r="C143" s="487"/>
      <c r="D143" s="488"/>
    </row>
    <row r="144" spans="1:4" x14ac:dyDescent="0.2">
      <c r="A144" s="151"/>
      <c r="B144" s="151"/>
      <c r="C144" s="487"/>
      <c r="D144" s="488"/>
    </row>
    <row r="145" spans="1:4" x14ac:dyDescent="0.2">
      <c r="A145" s="151"/>
      <c r="B145" s="151"/>
      <c r="C145" s="487"/>
      <c r="D145" s="488"/>
    </row>
    <row r="146" spans="1:4" x14ac:dyDescent="0.2">
      <c r="A146" s="151"/>
      <c r="B146" s="151"/>
      <c r="C146" s="487"/>
      <c r="D146" s="488"/>
    </row>
    <row r="147" spans="1:4" x14ac:dyDescent="0.2">
      <c r="A147" s="151"/>
      <c r="B147" s="151"/>
      <c r="C147" s="487"/>
      <c r="D147" s="488"/>
    </row>
    <row r="148" spans="1:4" ht="12" customHeight="1" x14ac:dyDescent="0.2">
      <c r="A148" s="151"/>
      <c r="B148" s="151"/>
      <c r="C148" s="487"/>
      <c r="D148" s="488"/>
    </row>
    <row r="149" spans="1:4" x14ac:dyDescent="0.2">
      <c r="A149" s="151"/>
      <c r="B149" s="151"/>
      <c r="C149" s="487"/>
      <c r="D149" s="488"/>
    </row>
    <row r="150" spans="1:4" x14ac:dyDescent="0.2">
      <c r="A150" s="151"/>
      <c r="B150" s="151"/>
      <c r="C150" s="487"/>
      <c r="D150" s="488"/>
    </row>
    <row r="151" spans="1:4" x14ac:dyDescent="0.2">
      <c r="A151" s="151"/>
      <c r="B151" s="151"/>
      <c r="C151" s="487"/>
      <c r="D151" s="488"/>
    </row>
    <row r="152" spans="1:4" x14ac:dyDescent="0.2">
      <c r="A152" s="151"/>
      <c r="B152" s="151"/>
      <c r="C152" s="487"/>
      <c r="D152" s="488"/>
    </row>
    <row r="153" spans="1:4" x14ac:dyDescent="0.2">
      <c r="A153" s="151"/>
      <c r="B153" s="151"/>
      <c r="C153" s="487"/>
      <c r="D153" s="488"/>
    </row>
    <row r="154" spans="1:4" x14ac:dyDescent="0.2">
      <c r="A154" s="151"/>
      <c r="B154" s="151"/>
      <c r="C154" s="487"/>
      <c r="D154" s="488"/>
    </row>
    <row r="155" spans="1:4" x14ac:dyDescent="0.2">
      <c r="A155" s="151"/>
      <c r="B155" s="151"/>
      <c r="C155" s="487"/>
      <c r="D155" s="488"/>
    </row>
    <row r="156" spans="1:4" x14ac:dyDescent="0.2">
      <c r="A156" s="151"/>
      <c r="B156" s="151"/>
      <c r="C156" s="487"/>
      <c r="D156" s="488"/>
    </row>
    <row r="157" spans="1:4" x14ac:dyDescent="0.2">
      <c r="A157" s="151"/>
      <c r="B157" s="151"/>
      <c r="C157" s="487"/>
      <c r="D157" s="488"/>
    </row>
    <row r="158" spans="1:4" x14ac:dyDescent="0.2">
      <c r="A158" s="151"/>
      <c r="B158" s="151"/>
      <c r="C158" s="487"/>
      <c r="D158" s="488"/>
    </row>
    <row r="159" spans="1:4" x14ac:dyDescent="0.2">
      <c r="A159" s="151"/>
      <c r="B159" s="151"/>
      <c r="C159" s="487"/>
      <c r="D159" s="488"/>
    </row>
    <row r="160" spans="1:4" x14ac:dyDescent="0.2">
      <c r="A160" s="151"/>
      <c r="B160" s="151"/>
      <c r="C160" s="487"/>
      <c r="D160" s="488"/>
    </row>
    <row r="161" spans="1:4" x14ac:dyDescent="0.2">
      <c r="A161" s="151"/>
      <c r="B161" s="151"/>
      <c r="C161" s="487"/>
      <c r="D161" s="488"/>
    </row>
    <row r="162" spans="1:4" x14ac:dyDescent="0.2">
      <c r="A162" s="151"/>
      <c r="B162" s="151"/>
      <c r="C162" s="487"/>
      <c r="D162" s="488"/>
    </row>
    <row r="163" spans="1:4" x14ac:dyDescent="0.2">
      <c r="A163" s="151"/>
      <c r="B163" s="151"/>
      <c r="C163" s="487"/>
      <c r="D163" s="488"/>
    </row>
    <row r="164" spans="1:4" x14ac:dyDescent="0.2">
      <c r="A164" s="151"/>
      <c r="B164" s="151"/>
      <c r="C164" s="487"/>
      <c r="D164" s="488"/>
    </row>
    <row r="165" spans="1:4" x14ac:dyDescent="0.2">
      <c r="A165" s="151"/>
      <c r="B165" s="151"/>
      <c r="C165" s="487"/>
      <c r="D165" s="488"/>
    </row>
    <row r="166" spans="1:4" x14ac:dyDescent="0.2">
      <c r="A166" s="151"/>
      <c r="B166" s="151"/>
      <c r="C166" s="487"/>
      <c r="D166" s="488"/>
    </row>
    <row r="167" spans="1:4" x14ac:dyDescent="0.2">
      <c r="A167" s="151"/>
      <c r="B167" s="151"/>
      <c r="C167" s="487"/>
      <c r="D167" s="488"/>
    </row>
    <row r="168" spans="1:4" x14ac:dyDescent="0.2">
      <c r="A168" s="151"/>
      <c r="B168" s="151"/>
      <c r="C168" s="487"/>
      <c r="D168" s="488"/>
    </row>
    <row r="169" spans="1:4" x14ac:dyDescent="0.2">
      <c r="A169" s="151"/>
      <c r="B169" s="151"/>
      <c r="C169" s="487"/>
      <c r="D169" s="488"/>
    </row>
    <row r="170" spans="1:4" x14ac:dyDescent="0.2">
      <c r="A170" s="151"/>
      <c r="B170" s="151"/>
      <c r="C170" s="487"/>
      <c r="D170" s="488"/>
    </row>
    <row r="171" spans="1:4" x14ac:dyDescent="0.2">
      <c r="A171" s="151"/>
      <c r="B171" s="151"/>
      <c r="C171" s="487"/>
      <c r="D171" s="488"/>
    </row>
    <row r="172" spans="1:4" x14ac:dyDescent="0.2">
      <c r="A172" s="151"/>
      <c r="B172" s="151"/>
      <c r="C172" s="487"/>
      <c r="D172" s="488"/>
    </row>
    <row r="173" spans="1:4" x14ac:dyDescent="0.2">
      <c r="A173" s="151"/>
      <c r="B173" s="151"/>
      <c r="C173" s="487"/>
      <c r="D173" s="488"/>
    </row>
    <row r="174" spans="1:4" x14ac:dyDescent="0.2">
      <c r="A174" s="151"/>
      <c r="B174" s="151"/>
      <c r="C174" s="487"/>
      <c r="D174" s="488"/>
    </row>
    <row r="175" spans="1:4" x14ac:dyDescent="0.2">
      <c r="A175" s="151"/>
      <c r="B175" s="151"/>
      <c r="C175" s="487"/>
      <c r="D175" s="488"/>
    </row>
    <row r="176" spans="1:4" x14ac:dyDescent="0.2">
      <c r="A176" s="151"/>
      <c r="B176" s="151"/>
      <c r="C176" s="487"/>
      <c r="D176" s="488"/>
    </row>
    <row r="177" spans="1:4" x14ac:dyDescent="0.2">
      <c r="A177" s="151"/>
      <c r="B177" s="151"/>
      <c r="C177" s="487"/>
      <c r="D177" s="488"/>
    </row>
    <row r="178" spans="1:4" x14ac:dyDescent="0.2">
      <c r="A178" s="151"/>
      <c r="B178" s="151"/>
      <c r="C178" s="487"/>
      <c r="D178" s="488"/>
    </row>
    <row r="179" spans="1:4" x14ac:dyDescent="0.2">
      <c r="A179" s="151"/>
      <c r="B179" s="151"/>
      <c r="C179" s="487"/>
      <c r="D179" s="488"/>
    </row>
    <row r="180" spans="1:4" x14ac:dyDescent="0.2">
      <c r="A180" s="151"/>
      <c r="B180" s="151"/>
      <c r="C180" s="487"/>
      <c r="D180" s="488"/>
    </row>
    <row r="181" spans="1:4" x14ac:dyDescent="0.2">
      <c r="A181" s="151"/>
      <c r="B181" s="151"/>
      <c r="C181" s="487"/>
      <c r="D181" s="488"/>
    </row>
    <row r="182" spans="1:4" x14ac:dyDescent="0.2">
      <c r="A182" s="151"/>
      <c r="B182" s="151"/>
      <c r="C182" s="487"/>
      <c r="D182" s="488"/>
    </row>
    <row r="183" spans="1:4" x14ac:dyDescent="0.2">
      <c r="A183" s="151"/>
      <c r="B183" s="151"/>
      <c r="C183" s="487"/>
      <c r="D183" s="488"/>
    </row>
    <row r="184" spans="1:4" x14ac:dyDescent="0.2">
      <c r="A184" s="151"/>
      <c r="B184" s="151"/>
      <c r="C184" s="487"/>
      <c r="D184" s="488"/>
    </row>
    <row r="185" spans="1:4" x14ac:dyDescent="0.2">
      <c r="A185" s="151"/>
      <c r="B185" s="151"/>
      <c r="C185" s="487"/>
      <c r="D185" s="488"/>
    </row>
    <row r="186" spans="1:4" x14ac:dyDescent="0.2">
      <c r="A186" s="151"/>
      <c r="B186" s="151"/>
      <c r="C186" s="487"/>
      <c r="D186" s="488"/>
    </row>
    <row r="187" spans="1:4" x14ac:dyDescent="0.2">
      <c r="A187" s="151"/>
      <c r="B187" s="151"/>
      <c r="C187" s="487"/>
      <c r="D187" s="488"/>
    </row>
    <row r="188" spans="1:4" x14ac:dyDescent="0.2">
      <c r="A188" s="151"/>
      <c r="B188" s="151"/>
      <c r="C188" s="487"/>
      <c r="D188" s="488"/>
    </row>
    <row r="189" spans="1:4" x14ac:dyDescent="0.2">
      <c r="A189" s="151"/>
      <c r="B189" s="151"/>
      <c r="C189" s="487"/>
      <c r="D189" s="488"/>
    </row>
    <row r="190" spans="1:4" x14ac:dyDescent="0.2">
      <c r="A190" s="151"/>
      <c r="B190" s="151"/>
      <c r="C190" s="487"/>
      <c r="D190" s="488"/>
    </row>
    <row r="191" spans="1:4" x14ac:dyDescent="0.2">
      <c r="A191" s="151"/>
      <c r="B191" s="151"/>
      <c r="C191" s="487"/>
      <c r="D191" s="488"/>
    </row>
    <row r="192" spans="1:4" x14ac:dyDescent="0.2">
      <c r="A192" s="151"/>
      <c r="B192" s="151"/>
      <c r="C192" s="487"/>
      <c r="D192" s="488"/>
    </row>
    <row r="193" spans="1:4" x14ac:dyDescent="0.2">
      <c r="A193" s="151"/>
      <c r="B193" s="151"/>
      <c r="C193" s="487"/>
      <c r="D193" s="488"/>
    </row>
    <row r="194" spans="1:4" x14ac:dyDescent="0.2">
      <c r="A194" s="151"/>
      <c r="B194" s="151"/>
      <c r="C194" s="487"/>
      <c r="D194" s="488"/>
    </row>
    <row r="195" spans="1:4" x14ac:dyDescent="0.2">
      <c r="A195" s="151"/>
      <c r="B195" s="151"/>
      <c r="C195" s="487"/>
      <c r="D195" s="488"/>
    </row>
    <row r="196" spans="1:4" x14ac:dyDescent="0.2">
      <c r="A196" s="151"/>
      <c r="B196" s="151"/>
      <c r="C196" s="487"/>
      <c r="D196" s="488"/>
    </row>
    <row r="197" spans="1:4" x14ac:dyDescent="0.2">
      <c r="A197" s="151"/>
      <c r="B197" s="151"/>
      <c r="C197" s="487"/>
      <c r="D197" s="488"/>
    </row>
    <row r="198" spans="1:4" x14ac:dyDescent="0.2">
      <c r="A198" s="151"/>
      <c r="B198" s="151"/>
      <c r="C198" s="487"/>
      <c r="D198" s="488"/>
    </row>
    <row r="199" spans="1:4" x14ac:dyDescent="0.2">
      <c r="A199" s="151"/>
      <c r="B199" s="151"/>
      <c r="C199" s="487"/>
      <c r="D199" s="488"/>
    </row>
    <row r="200" spans="1:4" x14ac:dyDescent="0.2">
      <c r="A200" s="151"/>
      <c r="B200" s="151"/>
      <c r="C200" s="487"/>
      <c r="D200" s="488"/>
    </row>
    <row r="201" spans="1:4" x14ac:dyDescent="0.2">
      <c r="A201" s="151"/>
      <c r="B201" s="151"/>
      <c r="C201" s="487"/>
      <c r="D201" s="488"/>
    </row>
    <row r="202" spans="1:4" x14ac:dyDescent="0.2">
      <c r="A202" s="151"/>
      <c r="B202" s="151"/>
      <c r="C202" s="487"/>
      <c r="D202" s="488"/>
    </row>
    <row r="203" spans="1:4" x14ac:dyDescent="0.2">
      <c r="A203" s="151"/>
      <c r="B203" s="151"/>
      <c r="C203" s="487"/>
      <c r="D203" s="488"/>
    </row>
    <row r="204" spans="1:4" x14ac:dyDescent="0.2">
      <c r="A204" s="151"/>
      <c r="B204" s="151"/>
      <c r="C204" s="487"/>
      <c r="D204" s="488"/>
    </row>
    <row r="205" spans="1:4" x14ac:dyDescent="0.2">
      <c r="A205" s="151"/>
      <c r="B205" s="151"/>
      <c r="C205" s="487"/>
      <c r="D205" s="488"/>
    </row>
    <row r="206" spans="1:4" x14ac:dyDescent="0.2">
      <c r="A206" s="151"/>
      <c r="B206" s="151"/>
      <c r="C206" s="487"/>
      <c r="D206" s="488"/>
    </row>
    <row r="207" spans="1:4" x14ac:dyDescent="0.2">
      <c r="A207" s="151"/>
      <c r="B207" s="151"/>
      <c r="C207" s="487"/>
      <c r="D207" s="488"/>
    </row>
    <row r="208" spans="1:4" x14ac:dyDescent="0.2">
      <c r="A208" s="151"/>
      <c r="B208" s="151"/>
      <c r="C208" s="487"/>
      <c r="D208" s="488"/>
    </row>
    <row r="209" spans="1:4" x14ac:dyDescent="0.2">
      <c r="A209" s="151"/>
      <c r="B209" s="151"/>
      <c r="C209" s="487"/>
      <c r="D209" s="488"/>
    </row>
    <row r="210" spans="1:4" x14ac:dyDescent="0.2">
      <c r="A210" s="151"/>
      <c r="B210" s="151"/>
      <c r="C210" s="487"/>
      <c r="D210" s="488"/>
    </row>
    <row r="211" spans="1:4" x14ac:dyDescent="0.2">
      <c r="A211" s="151"/>
      <c r="B211" s="151"/>
      <c r="C211" s="487"/>
      <c r="D211" s="488"/>
    </row>
    <row r="212" spans="1:4" x14ac:dyDescent="0.2">
      <c r="A212" s="151"/>
      <c r="B212" s="151"/>
      <c r="C212" s="487"/>
      <c r="D212" s="488"/>
    </row>
    <row r="213" spans="1:4" x14ac:dyDescent="0.2">
      <c r="A213" s="151"/>
      <c r="B213" s="151"/>
      <c r="C213" s="487"/>
      <c r="D213" s="488"/>
    </row>
    <row r="214" spans="1:4" x14ac:dyDescent="0.2">
      <c r="A214" s="151"/>
      <c r="B214" s="151"/>
      <c r="C214" s="487"/>
      <c r="D214" s="488"/>
    </row>
    <row r="215" spans="1:4" x14ac:dyDescent="0.2">
      <c r="A215" s="151"/>
      <c r="B215" s="151"/>
      <c r="C215" s="487"/>
      <c r="D215" s="488"/>
    </row>
    <row r="216" spans="1:4" x14ac:dyDescent="0.2">
      <c r="A216" s="151"/>
      <c r="B216" s="151"/>
      <c r="C216" s="487"/>
      <c r="D216" s="488"/>
    </row>
    <row r="217" spans="1:4" x14ac:dyDescent="0.2">
      <c r="A217" s="151"/>
      <c r="B217" s="151"/>
      <c r="C217" s="487"/>
      <c r="D217" s="488"/>
    </row>
    <row r="218" spans="1:4" x14ac:dyDescent="0.2">
      <c r="A218" s="151"/>
      <c r="B218" s="151"/>
      <c r="C218" s="487"/>
      <c r="D218" s="488"/>
    </row>
    <row r="219" spans="1:4" x14ac:dyDescent="0.2">
      <c r="A219" s="151"/>
      <c r="B219" s="151"/>
      <c r="C219" s="487"/>
      <c r="D219" s="488"/>
    </row>
    <row r="220" spans="1:4" x14ac:dyDescent="0.2">
      <c r="A220" s="151"/>
      <c r="B220" s="151"/>
      <c r="C220" s="487"/>
      <c r="D220" s="488"/>
    </row>
    <row r="221" spans="1:4" x14ac:dyDescent="0.2">
      <c r="A221" s="151"/>
      <c r="B221" s="151"/>
      <c r="C221" s="487"/>
      <c r="D221" s="488"/>
    </row>
    <row r="222" spans="1:4" x14ac:dyDescent="0.2">
      <c r="A222" s="151"/>
      <c r="B222" s="151"/>
      <c r="C222" s="487"/>
      <c r="D222" s="488"/>
    </row>
    <row r="223" spans="1:4" x14ac:dyDescent="0.2">
      <c r="A223" s="151"/>
      <c r="B223" s="151"/>
      <c r="C223" s="487"/>
      <c r="D223" s="488"/>
    </row>
    <row r="224" spans="1:4" x14ac:dyDescent="0.2">
      <c r="A224" s="151"/>
      <c r="B224" s="151"/>
      <c r="C224" s="487"/>
      <c r="D224" s="488"/>
    </row>
    <row r="225" spans="1:4" x14ac:dyDescent="0.2">
      <c r="A225" s="151"/>
      <c r="B225" s="151"/>
      <c r="C225" s="487"/>
      <c r="D225" s="488"/>
    </row>
    <row r="226" spans="1:4" x14ac:dyDescent="0.2">
      <c r="A226" s="151"/>
      <c r="B226" s="151"/>
      <c r="C226" s="487"/>
      <c r="D226" s="488"/>
    </row>
    <row r="227" spans="1:4" x14ac:dyDescent="0.2">
      <c r="A227" s="151"/>
      <c r="B227" s="151"/>
      <c r="C227" s="487"/>
      <c r="D227" s="488"/>
    </row>
    <row r="228" spans="1:4" x14ac:dyDescent="0.2">
      <c r="A228" s="151"/>
      <c r="B228" s="151"/>
      <c r="C228" s="487"/>
      <c r="D228" s="488"/>
    </row>
    <row r="229" spans="1:4" x14ac:dyDescent="0.2">
      <c r="A229" s="151"/>
      <c r="B229" s="151"/>
      <c r="C229" s="487"/>
      <c r="D229" s="488"/>
    </row>
    <row r="230" spans="1:4" x14ac:dyDescent="0.2">
      <c r="A230" s="151"/>
      <c r="B230" s="151"/>
      <c r="C230" s="487"/>
      <c r="D230" s="488"/>
    </row>
    <row r="231" spans="1:4" x14ac:dyDescent="0.2">
      <c r="A231" s="151"/>
      <c r="B231" s="151"/>
      <c r="C231" s="487"/>
      <c r="D231" s="488"/>
    </row>
    <row r="232" spans="1:4" x14ac:dyDescent="0.2">
      <c r="A232" s="151"/>
      <c r="B232" s="151"/>
      <c r="C232" s="487"/>
      <c r="D232" s="488"/>
    </row>
    <row r="233" spans="1:4" x14ac:dyDescent="0.2">
      <c r="A233" s="151"/>
      <c r="B233" s="151"/>
      <c r="C233" s="487"/>
      <c r="D233" s="488"/>
    </row>
    <row r="234" spans="1:4" x14ac:dyDescent="0.2">
      <c r="A234" s="151"/>
      <c r="B234" s="151"/>
      <c r="C234" s="487"/>
      <c r="D234" s="488"/>
    </row>
    <row r="235" spans="1:4" x14ac:dyDescent="0.2">
      <c r="A235" s="151"/>
      <c r="B235" s="151"/>
      <c r="C235" s="487"/>
      <c r="D235" s="488"/>
    </row>
    <row r="236" spans="1:4" x14ac:dyDescent="0.2">
      <c r="A236" s="151"/>
      <c r="B236" s="151"/>
      <c r="C236" s="487"/>
      <c r="D236" s="488"/>
    </row>
    <row r="237" spans="1:4" x14ac:dyDescent="0.2">
      <c r="A237" s="151"/>
      <c r="B237" s="151"/>
      <c r="C237" s="487"/>
      <c r="D237" s="488"/>
    </row>
    <row r="238" spans="1:4" x14ac:dyDescent="0.2">
      <c r="A238" s="151"/>
      <c r="B238" s="151"/>
      <c r="C238" s="487"/>
      <c r="D238" s="488"/>
    </row>
    <row r="239" spans="1:4" x14ac:dyDescent="0.2">
      <c r="A239" s="151"/>
      <c r="B239" s="151"/>
      <c r="C239" s="487"/>
      <c r="D239" s="488"/>
    </row>
    <row r="240" spans="1:4" x14ac:dyDescent="0.2">
      <c r="A240" s="151"/>
      <c r="B240" s="151"/>
      <c r="C240" s="487"/>
      <c r="D240" s="488"/>
    </row>
    <row r="241" spans="1:4" x14ac:dyDescent="0.2">
      <c r="A241" s="151"/>
      <c r="B241" s="151"/>
      <c r="C241" s="487"/>
      <c r="D241" s="488"/>
    </row>
    <row r="242" spans="1:4" x14ac:dyDescent="0.2">
      <c r="A242" s="151"/>
      <c r="B242" s="151"/>
      <c r="C242" s="487"/>
      <c r="D242" s="488"/>
    </row>
    <row r="243" spans="1:4" x14ac:dyDescent="0.2">
      <c r="A243" s="151"/>
      <c r="B243" s="151"/>
      <c r="C243" s="487"/>
      <c r="D243" s="488"/>
    </row>
    <row r="244" spans="1:4" x14ac:dyDescent="0.2">
      <c r="A244" s="151"/>
      <c r="B244" s="151"/>
      <c r="C244" s="487"/>
      <c r="D244" s="488"/>
    </row>
    <row r="245" spans="1:4" x14ac:dyDescent="0.2">
      <c r="A245" s="151"/>
      <c r="B245" s="151"/>
      <c r="C245" s="487"/>
      <c r="D245" s="488"/>
    </row>
    <row r="246" spans="1:4" x14ac:dyDescent="0.2">
      <c r="A246" s="151"/>
      <c r="B246" s="151"/>
      <c r="C246" s="487"/>
      <c r="D246" s="488"/>
    </row>
    <row r="247" spans="1:4" x14ac:dyDescent="0.2">
      <c r="A247" s="151"/>
      <c r="B247" s="151"/>
      <c r="C247" s="487"/>
      <c r="D247" s="488"/>
    </row>
    <row r="248" spans="1:4" x14ac:dyDescent="0.2">
      <c r="A248" s="151"/>
      <c r="B248" s="151"/>
      <c r="C248" s="487"/>
      <c r="D248" s="488"/>
    </row>
    <row r="249" spans="1:4" x14ac:dyDescent="0.2">
      <c r="A249" s="151"/>
      <c r="B249" s="151"/>
      <c r="C249" s="487"/>
      <c r="D249" s="488"/>
    </row>
    <row r="250" spans="1:4" x14ac:dyDescent="0.2">
      <c r="A250" s="151"/>
      <c r="B250" s="151"/>
      <c r="C250" s="487"/>
      <c r="D250" s="488"/>
    </row>
    <row r="251" spans="1:4" x14ac:dyDescent="0.2">
      <c r="A251" s="151"/>
      <c r="B251" s="151"/>
      <c r="C251" s="487"/>
      <c r="D251" s="488"/>
    </row>
    <row r="252" spans="1:4" x14ac:dyDescent="0.2">
      <c r="A252" s="151"/>
      <c r="B252" s="151"/>
      <c r="C252" s="487"/>
      <c r="D252" s="488"/>
    </row>
    <row r="253" spans="1:4" x14ac:dyDescent="0.2">
      <c r="A253" s="151"/>
      <c r="B253" s="151"/>
      <c r="C253" s="487"/>
      <c r="D253" s="488"/>
    </row>
    <row r="254" spans="1:4" x14ac:dyDescent="0.2">
      <c r="A254" s="151"/>
      <c r="B254" s="151"/>
      <c r="C254" s="487"/>
      <c r="D254" s="488"/>
    </row>
    <row r="255" spans="1:4" x14ac:dyDescent="0.2">
      <c r="A255" s="151"/>
      <c r="B255" s="151"/>
      <c r="C255" s="487"/>
      <c r="D255" s="488"/>
    </row>
    <row r="256" spans="1:4" x14ac:dyDescent="0.2">
      <c r="A256" s="151"/>
      <c r="B256" s="151"/>
      <c r="C256" s="487"/>
      <c r="D256" s="488"/>
    </row>
    <row r="257" spans="1:4" x14ac:dyDescent="0.2">
      <c r="A257" s="151"/>
      <c r="B257" s="151"/>
      <c r="C257" s="487"/>
      <c r="D257" s="488"/>
    </row>
    <row r="258" spans="1:4" x14ac:dyDescent="0.2">
      <c r="A258" s="151"/>
      <c r="B258" s="151"/>
      <c r="C258" s="487"/>
      <c r="D258" s="488"/>
    </row>
    <row r="259" spans="1:4" x14ac:dyDescent="0.2">
      <c r="A259" s="151"/>
      <c r="B259" s="151"/>
      <c r="C259" s="487"/>
      <c r="D259" s="488"/>
    </row>
    <row r="260" spans="1:4" x14ac:dyDescent="0.2">
      <c r="A260" s="151"/>
      <c r="B260" s="151"/>
      <c r="C260" s="487"/>
      <c r="D260" s="488"/>
    </row>
    <row r="261" spans="1:4" x14ac:dyDescent="0.2">
      <c r="A261" s="151"/>
      <c r="B261" s="151"/>
      <c r="C261" s="487"/>
      <c r="D261" s="488"/>
    </row>
    <row r="262" spans="1:4" x14ac:dyDescent="0.2">
      <c r="A262" s="151"/>
      <c r="B262" s="151"/>
      <c r="C262" s="487"/>
      <c r="D262" s="488"/>
    </row>
    <row r="263" spans="1:4" x14ac:dyDescent="0.2">
      <c r="A263" s="151"/>
      <c r="B263" s="151"/>
      <c r="C263" s="487"/>
      <c r="D263" s="488"/>
    </row>
    <row r="264" spans="1:4" x14ac:dyDescent="0.2">
      <c r="A264" s="151"/>
      <c r="B264" s="151"/>
      <c r="C264" s="487"/>
      <c r="D264" s="488"/>
    </row>
    <row r="265" spans="1:4" x14ac:dyDescent="0.2">
      <c r="A265" s="151"/>
      <c r="B265" s="151"/>
      <c r="C265" s="487"/>
      <c r="D265" s="488"/>
    </row>
    <row r="266" spans="1:4" x14ac:dyDescent="0.2">
      <c r="A266" s="151"/>
      <c r="B266" s="151"/>
      <c r="C266" s="487"/>
      <c r="D266" s="488"/>
    </row>
    <row r="267" spans="1:4" x14ac:dyDescent="0.2">
      <c r="A267" s="151"/>
      <c r="B267" s="151"/>
      <c r="C267" s="487"/>
      <c r="D267" s="488"/>
    </row>
    <row r="268" spans="1:4" x14ac:dyDescent="0.2">
      <c r="A268" s="151"/>
      <c r="B268" s="151"/>
      <c r="C268" s="487"/>
      <c r="D268" s="488"/>
    </row>
    <row r="269" spans="1:4" x14ac:dyDescent="0.2">
      <c r="A269" s="151"/>
      <c r="B269" s="151"/>
      <c r="C269" s="487"/>
      <c r="D269" s="488"/>
    </row>
    <row r="270" spans="1:4" x14ac:dyDescent="0.2">
      <c r="A270" s="151"/>
      <c r="B270" s="151"/>
      <c r="C270" s="487"/>
      <c r="D270" s="488"/>
    </row>
    <row r="271" spans="1:4" x14ac:dyDescent="0.2">
      <c r="A271" s="151"/>
      <c r="B271" s="151"/>
      <c r="C271" s="487"/>
      <c r="D271" s="488"/>
    </row>
    <row r="272" spans="1:4" x14ac:dyDescent="0.2">
      <c r="A272" s="151"/>
      <c r="B272" s="151"/>
      <c r="C272" s="487"/>
      <c r="D272" s="488"/>
    </row>
    <row r="273" spans="1:4" x14ac:dyDescent="0.2">
      <c r="A273" s="151"/>
      <c r="B273" s="151"/>
      <c r="C273" s="487"/>
      <c r="D273" s="488"/>
    </row>
    <row r="274" spans="1:4" x14ac:dyDescent="0.2">
      <c r="A274" s="151"/>
      <c r="B274" s="151"/>
      <c r="C274" s="487"/>
      <c r="D274" s="488"/>
    </row>
    <row r="275" spans="1:4" x14ac:dyDescent="0.2">
      <c r="A275" s="151"/>
      <c r="B275" s="151"/>
      <c r="C275" s="487"/>
      <c r="D275" s="488"/>
    </row>
    <row r="276" spans="1:4" x14ac:dyDescent="0.2">
      <c r="A276" s="151"/>
      <c r="B276" s="151"/>
      <c r="C276" s="487"/>
      <c r="D276" s="488"/>
    </row>
    <row r="277" spans="1:4" x14ac:dyDescent="0.2">
      <c r="A277" s="151"/>
      <c r="B277" s="151"/>
      <c r="C277" s="487"/>
      <c r="D277" s="488"/>
    </row>
    <row r="278" spans="1:4" x14ac:dyDescent="0.2">
      <c r="A278" s="151"/>
      <c r="B278" s="151"/>
      <c r="C278" s="487"/>
      <c r="D278" s="488"/>
    </row>
    <row r="279" spans="1:4" x14ac:dyDescent="0.2">
      <c r="A279" s="151"/>
      <c r="B279" s="151"/>
      <c r="C279" s="487"/>
      <c r="D279" s="488"/>
    </row>
    <row r="280" spans="1:4" x14ac:dyDescent="0.2">
      <c r="A280" s="151"/>
      <c r="B280" s="151"/>
      <c r="C280" s="487"/>
      <c r="D280" s="488"/>
    </row>
    <row r="281" spans="1:4" x14ac:dyDescent="0.2">
      <c r="A281" s="151"/>
      <c r="B281" s="151"/>
      <c r="C281" s="487"/>
      <c r="D281" s="488"/>
    </row>
    <row r="282" spans="1:4" x14ac:dyDescent="0.2">
      <c r="A282" s="151"/>
      <c r="B282" s="151"/>
      <c r="C282" s="487"/>
      <c r="D282" s="488"/>
    </row>
    <row r="283" spans="1:4" x14ac:dyDescent="0.2">
      <c r="A283" s="151"/>
      <c r="B283" s="151"/>
      <c r="C283" s="487"/>
      <c r="D283" s="488"/>
    </row>
    <row r="284" spans="1:4" x14ac:dyDescent="0.2">
      <c r="A284" s="151"/>
      <c r="B284" s="151"/>
      <c r="C284" s="487"/>
      <c r="D284" s="488"/>
    </row>
    <row r="285" spans="1:4" x14ac:dyDescent="0.2">
      <c r="A285" s="151"/>
      <c r="B285" s="151"/>
      <c r="C285" s="487"/>
      <c r="D285" s="488"/>
    </row>
    <row r="286" spans="1:4" x14ac:dyDescent="0.2">
      <c r="A286" s="151"/>
      <c r="B286" s="151"/>
      <c r="C286" s="487"/>
      <c r="D286" s="488"/>
    </row>
    <row r="287" spans="1:4" x14ac:dyDescent="0.2">
      <c r="A287" s="151"/>
      <c r="B287" s="151"/>
      <c r="C287" s="487"/>
      <c r="D287" s="488"/>
    </row>
    <row r="288" spans="1:4" x14ac:dyDescent="0.2">
      <c r="A288" s="151"/>
      <c r="B288" s="151"/>
      <c r="C288" s="487"/>
      <c r="D288" s="488"/>
    </row>
    <row r="289" spans="1:4" x14ac:dyDescent="0.2">
      <c r="A289" s="151"/>
      <c r="B289" s="151"/>
      <c r="C289" s="487"/>
      <c r="D289" s="488"/>
    </row>
    <row r="290" spans="1:4" x14ac:dyDescent="0.2">
      <c r="A290" s="151"/>
      <c r="B290" s="151"/>
      <c r="C290" s="487"/>
      <c r="D290" s="488"/>
    </row>
    <row r="291" spans="1:4" x14ac:dyDescent="0.2">
      <c r="A291" s="151"/>
      <c r="B291" s="151"/>
      <c r="C291" s="487"/>
      <c r="D291" s="488"/>
    </row>
    <row r="292" spans="1:4" x14ac:dyDescent="0.2">
      <c r="A292" s="151"/>
      <c r="B292" s="151"/>
      <c r="C292" s="487"/>
      <c r="D292" s="488"/>
    </row>
    <row r="293" spans="1:4" x14ac:dyDescent="0.2">
      <c r="A293" s="151"/>
      <c r="B293" s="151"/>
      <c r="C293" s="487"/>
      <c r="D293" s="488"/>
    </row>
    <row r="294" spans="1:4" x14ac:dyDescent="0.2">
      <c r="A294" s="151"/>
      <c r="B294" s="151"/>
      <c r="C294" s="487"/>
      <c r="D294" s="488"/>
    </row>
    <row r="295" spans="1:4" x14ac:dyDescent="0.2">
      <c r="A295" s="151"/>
      <c r="B295" s="151"/>
      <c r="C295" s="487"/>
      <c r="D295" s="488"/>
    </row>
    <row r="296" spans="1:4" x14ac:dyDescent="0.2">
      <c r="A296" s="151"/>
      <c r="B296" s="151"/>
      <c r="C296" s="487"/>
      <c r="D296" s="488"/>
    </row>
    <row r="297" spans="1:4" x14ac:dyDescent="0.2">
      <c r="A297" s="151"/>
      <c r="B297" s="151"/>
      <c r="C297" s="487"/>
      <c r="D297" s="488"/>
    </row>
    <row r="298" spans="1:4" x14ac:dyDescent="0.2">
      <c r="A298" s="151"/>
      <c r="B298" s="151"/>
      <c r="C298" s="487"/>
      <c r="D298" s="488"/>
    </row>
    <row r="299" spans="1:4" x14ac:dyDescent="0.2">
      <c r="A299" s="151"/>
      <c r="B299" s="151"/>
      <c r="C299" s="487"/>
      <c r="D299" s="488"/>
    </row>
    <row r="300" spans="1:4" x14ac:dyDescent="0.2">
      <c r="A300" s="151"/>
      <c r="B300" s="151"/>
      <c r="C300" s="151"/>
      <c r="D300" s="489"/>
    </row>
    <row r="301" spans="1:4" x14ac:dyDescent="0.2">
      <c r="A301" s="151"/>
      <c r="B301" s="151"/>
      <c r="C301" s="151"/>
      <c r="D301" s="489"/>
    </row>
    <row r="302" spans="1:4" x14ac:dyDescent="0.2">
      <c r="A302" s="151"/>
      <c r="B302" s="151"/>
      <c r="C302" s="151"/>
      <c r="D302" s="489"/>
    </row>
    <row r="303" spans="1:4" x14ac:dyDescent="0.2">
      <c r="A303" s="151"/>
      <c r="B303" s="151"/>
      <c r="C303" s="151"/>
      <c r="D303" s="489"/>
    </row>
    <row r="304" spans="1:4" x14ac:dyDescent="0.2">
      <c r="A304" s="151"/>
      <c r="B304" s="151"/>
      <c r="C304" s="151"/>
      <c r="D304" s="489"/>
    </row>
    <row r="305" spans="1:4" x14ac:dyDescent="0.2">
      <c r="A305" s="151"/>
      <c r="B305" s="151"/>
      <c r="C305" s="151"/>
      <c r="D305" s="489"/>
    </row>
    <row r="306" spans="1:4" x14ac:dyDescent="0.2">
      <c r="A306" s="151"/>
      <c r="B306" s="151"/>
      <c r="C306" s="151"/>
      <c r="D306" s="489"/>
    </row>
    <row r="307" spans="1:4" x14ac:dyDescent="0.2">
      <c r="A307" s="151"/>
      <c r="B307" s="151"/>
      <c r="C307" s="151"/>
      <c r="D307" s="489"/>
    </row>
    <row r="308" spans="1:4" x14ac:dyDescent="0.2">
      <c r="A308" s="151"/>
      <c r="B308" s="151"/>
      <c r="C308" s="151"/>
      <c r="D308" s="489"/>
    </row>
    <row r="309" spans="1:4" x14ac:dyDescent="0.2">
      <c r="A309" s="151"/>
      <c r="B309" s="151"/>
      <c r="C309" s="151"/>
      <c r="D309" s="489"/>
    </row>
    <row r="310" spans="1:4" x14ac:dyDescent="0.2">
      <c r="A310" s="151"/>
      <c r="B310" s="151"/>
      <c r="C310" s="151"/>
      <c r="D310" s="489"/>
    </row>
    <row r="311" spans="1:4" x14ac:dyDescent="0.2">
      <c r="A311" s="151"/>
      <c r="B311" s="151"/>
      <c r="C311" s="151"/>
      <c r="D311" s="489"/>
    </row>
    <row r="312" spans="1:4" x14ac:dyDescent="0.2">
      <c r="A312" s="151"/>
      <c r="B312" s="151"/>
      <c r="C312" s="151"/>
      <c r="D312" s="489"/>
    </row>
    <row r="313" spans="1:4" x14ac:dyDescent="0.2">
      <c r="A313" s="151"/>
      <c r="B313" s="151"/>
      <c r="C313" s="151"/>
      <c r="D313" s="489"/>
    </row>
    <row r="314" spans="1:4" x14ac:dyDescent="0.2">
      <c r="A314" s="151"/>
      <c r="B314" s="151"/>
      <c r="C314" s="151"/>
      <c r="D314" s="489"/>
    </row>
    <row r="315" spans="1:4" x14ac:dyDescent="0.2">
      <c r="A315" s="151"/>
      <c r="B315" s="151"/>
      <c r="C315" s="151"/>
      <c r="D315" s="489"/>
    </row>
    <row r="316" spans="1:4" x14ac:dyDescent="0.2">
      <c r="A316" s="151"/>
      <c r="B316" s="151"/>
      <c r="C316" s="151"/>
      <c r="D316" s="489"/>
    </row>
    <row r="317" spans="1:4" x14ac:dyDescent="0.2">
      <c r="A317" s="151"/>
      <c r="B317" s="151"/>
      <c r="C317" s="151"/>
      <c r="D317" s="489"/>
    </row>
    <row r="318" spans="1:4" x14ac:dyDescent="0.2">
      <c r="A318" s="151"/>
      <c r="B318" s="151"/>
      <c r="C318" s="151"/>
      <c r="D318" s="489"/>
    </row>
    <row r="319" spans="1:4" x14ac:dyDescent="0.2">
      <c r="A319" s="151"/>
      <c r="B319" s="151"/>
      <c r="C319" s="151"/>
      <c r="D319" s="489"/>
    </row>
    <row r="320" spans="1:4" x14ac:dyDescent="0.2">
      <c r="A320" s="151"/>
      <c r="B320" s="151"/>
      <c r="C320" s="151"/>
      <c r="D320" s="489"/>
    </row>
    <row r="321" spans="1:4" x14ac:dyDescent="0.2">
      <c r="A321" s="151"/>
      <c r="B321" s="151"/>
      <c r="C321" s="151"/>
      <c r="D321" s="489"/>
    </row>
    <row r="322" spans="1:4" x14ac:dyDescent="0.2">
      <c r="A322" s="151"/>
      <c r="B322" s="151"/>
      <c r="C322" s="151"/>
      <c r="D322" s="489"/>
    </row>
    <row r="323" spans="1:4" x14ac:dyDescent="0.2">
      <c r="A323" s="151"/>
      <c r="B323" s="151"/>
      <c r="C323" s="151"/>
      <c r="D323" s="489"/>
    </row>
    <row r="324" spans="1:4" x14ac:dyDescent="0.2">
      <c r="A324" s="151"/>
      <c r="B324" s="151"/>
      <c r="C324" s="151"/>
      <c r="D324" s="489"/>
    </row>
    <row r="325" spans="1:4" x14ac:dyDescent="0.2">
      <c r="A325" s="151"/>
      <c r="B325" s="151"/>
      <c r="C325" s="151"/>
      <c r="D325" s="489"/>
    </row>
    <row r="326" spans="1:4" x14ac:dyDescent="0.2">
      <c r="A326" s="151"/>
      <c r="B326" s="151"/>
      <c r="C326" s="151"/>
      <c r="D326" s="489"/>
    </row>
    <row r="327" spans="1:4" x14ac:dyDescent="0.2">
      <c r="A327" s="151"/>
      <c r="B327" s="151"/>
      <c r="C327" s="151"/>
      <c r="D327" s="489"/>
    </row>
    <row r="328" spans="1:4" x14ac:dyDescent="0.2">
      <c r="A328" s="151"/>
      <c r="B328" s="151"/>
      <c r="C328" s="151"/>
      <c r="D328" s="489"/>
    </row>
    <row r="329" spans="1:4" x14ac:dyDescent="0.2">
      <c r="A329" s="151"/>
      <c r="B329" s="151"/>
      <c r="C329" s="151"/>
      <c r="D329" s="489"/>
    </row>
    <row r="330" spans="1:4" x14ac:dyDescent="0.2">
      <c r="A330" s="151"/>
      <c r="B330" s="151"/>
      <c r="C330" s="151"/>
      <c r="D330" s="489"/>
    </row>
    <row r="331" spans="1:4" x14ac:dyDescent="0.2">
      <c r="A331" s="151"/>
      <c r="B331" s="151"/>
      <c r="C331" s="151"/>
      <c r="D331" s="489"/>
    </row>
    <row r="332" spans="1:4" x14ac:dyDescent="0.2">
      <c r="A332" s="151"/>
      <c r="B332" s="151"/>
      <c r="C332" s="151"/>
      <c r="D332" s="489"/>
    </row>
    <row r="333" spans="1:4" x14ac:dyDescent="0.2">
      <c r="A333" s="151"/>
      <c r="B333" s="151"/>
      <c r="C333" s="151"/>
      <c r="D333" s="489"/>
    </row>
    <row r="334" spans="1:4" x14ac:dyDescent="0.2">
      <c r="A334" s="151"/>
      <c r="B334" s="151"/>
      <c r="C334" s="151"/>
      <c r="D334" s="489"/>
    </row>
    <row r="335" spans="1:4" x14ac:dyDescent="0.2">
      <c r="A335" s="151"/>
      <c r="B335" s="151"/>
      <c r="C335" s="151"/>
      <c r="D335" s="489"/>
    </row>
    <row r="336" spans="1:4" x14ac:dyDescent="0.2">
      <c r="A336" s="151"/>
      <c r="B336" s="151"/>
      <c r="C336" s="151"/>
      <c r="D336" s="489"/>
    </row>
    <row r="337" spans="1:4" x14ac:dyDescent="0.2">
      <c r="A337" s="151"/>
      <c r="B337" s="151"/>
      <c r="C337" s="151"/>
      <c r="D337" s="489"/>
    </row>
    <row r="338" spans="1:4" x14ac:dyDescent="0.2">
      <c r="A338" s="151"/>
      <c r="B338" s="151"/>
      <c r="C338" s="151"/>
      <c r="D338" s="489"/>
    </row>
    <row r="339" spans="1:4" x14ac:dyDescent="0.2">
      <c r="A339" s="151"/>
      <c r="B339" s="151"/>
      <c r="C339" s="151"/>
      <c r="D339" s="489"/>
    </row>
    <row r="340" spans="1:4" x14ac:dyDescent="0.2">
      <c r="A340" s="151"/>
      <c r="B340" s="151"/>
      <c r="C340" s="151"/>
      <c r="D340" s="489"/>
    </row>
    <row r="341" spans="1:4" x14ac:dyDescent="0.2">
      <c r="A341" s="151"/>
      <c r="B341" s="151"/>
      <c r="C341" s="151"/>
      <c r="D341" s="489"/>
    </row>
    <row r="342" spans="1:4" x14ac:dyDescent="0.2">
      <c r="A342" s="151"/>
      <c r="B342" s="151"/>
      <c r="C342" s="151"/>
      <c r="D342" s="489"/>
    </row>
    <row r="343" spans="1:4" x14ac:dyDescent="0.2">
      <c r="A343" s="151"/>
      <c r="B343" s="151"/>
      <c r="C343" s="151"/>
      <c r="D343" s="489"/>
    </row>
    <row r="344" spans="1:4" x14ac:dyDescent="0.2">
      <c r="A344" s="151"/>
      <c r="B344" s="151"/>
      <c r="C344" s="151"/>
      <c r="D344" s="489"/>
    </row>
    <row r="345" spans="1:4" x14ac:dyDescent="0.2">
      <c r="A345" s="151"/>
      <c r="B345" s="151"/>
      <c r="C345" s="151"/>
      <c r="D345" s="489"/>
    </row>
    <row r="346" spans="1:4" x14ac:dyDescent="0.2">
      <c r="A346" s="151"/>
      <c r="B346" s="151"/>
      <c r="C346" s="151"/>
      <c r="D346" s="489"/>
    </row>
    <row r="347" spans="1:4" x14ac:dyDescent="0.2">
      <c r="A347" s="151"/>
      <c r="B347" s="151"/>
      <c r="C347" s="151"/>
      <c r="D347" s="489"/>
    </row>
    <row r="348" spans="1:4" x14ac:dyDescent="0.2">
      <c r="A348" s="151"/>
      <c r="B348" s="151"/>
      <c r="C348" s="151"/>
      <c r="D348" s="489"/>
    </row>
    <row r="349" spans="1:4" x14ac:dyDescent="0.2">
      <c r="A349" s="151"/>
      <c r="B349" s="151"/>
      <c r="C349" s="151"/>
      <c r="D349" s="489"/>
    </row>
    <row r="350" spans="1:4" x14ac:dyDescent="0.2">
      <c r="A350" s="151"/>
      <c r="B350" s="151"/>
      <c r="C350" s="151"/>
      <c r="D350" s="489"/>
    </row>
    <row r="351" spans="1:4" x14ac:dyDescent="0.2">
      <c r="A351" s="151"/>
      <c r="B351" s="151"/>
      <c r="C351" s="151"/>
      <c r="D351" s="489"/>
    </row>
    <row r="352" spans="1:4" x14ac:dyDescent="0.2">
      <c r="A352" s="151"/>
      <c r="B352" s="151"/>
      <c r="C352" s="151"/>
      <c r="D352" s="489"/>
    </row>
    <row r="353" spans="1:4" x14ac:dyDescent="0.2">
      <c r="A353" s="151"/>
      <c r="B353" s="151"/>
      <c r="C353" s="151"/>
      <c r="D353" s="489"/>
    </row>
    <row r="354" spans="1:4" x14ac:dyDescent="0.2">
      <c r="A354" s="151"/>
      <c r="B354" s="151"/>
      <c r="C354" s="151"/>
      <c r="D354" s="489"/>
    </row>
    <row r="355" spans="1:4" x14ac:dyDescent="0.2">
      <c r="A355" s="151"/>
      <c r="B355" s="151"/>
      <c r="C355" s="151"/>
      <c r="D355" s="489"/>
    </row>
    <row r="356" spans="1:4" x14ac:dyDescent="0.2">
      <c r="A356" s="151"/>
      <c r="B356" s="151"/>
      <c r="C356" s="151"/>
      <c r="D356" s="489"/>
    </row>
    <row r="357" spans="1:4" x14ac:dyDescent="0.2">
      <c r="A357" s="151"/>
      <c r="B357" s="151"/>
      <c r="C357" s="151"/>
      <c r="D357" s="489"/>
    </row>
    <row r="358" spans="1:4" x14ac:dyDescent="0.2">
      <c r="A358" s="151"/>
      <c r="B358" s="151"/>
      <c r="C358" s="151"/>
      <c r="D358" s="489"/>
    </row>
    <row r="359" spans="1:4" x14ac:dyDescent="0.2">
      <c r="A359" s="151"/>
      <c r="B359" s="151"/>
      <c r="C359" s="151"/>
      <c r="D359" s="489"/>
    </row>
  </sheetData>
  <mergeCells count="22">
    <mergeCell ref="A36:A45"/>
    <mergeCell ref="B36:B45"/>
    <mergeCell ref="A73:A80"/>
    <mergeCell ref="B73:B80"/>
    <mergeCell ref="A86:A94"/>
    <mergeCell ref="B86:B94"/>
    <mergeCell ref="A3:A4"/>
    <mergeCell ref="B3:B4"/>
    <mergeCell ref="C3:C4"/>
    <mergeCell ref="D3:D4"/>
    <mergeCell ref="A81:A85"/>
    <mergeCell ref="B81:B85"/>
    <mergeCell ref="A46:A58"/>
    <mergeCell ref="B46:B58"/>
    <mergeCell ref="A68:A72"/>
    <mergeCell ref="B68:B72"/>
    <mergeCell ref="A5:A21"/>
    <mergeCell ref="B5:B21"/>
    <mergeCell ref="A59:A67"/>
    <mergeCell ref="B59:B67"/>
    <mergeCell ref="A22:A35"/>
    <mergeCell ref="B22:B35"/>
  </mergeCells>
  <phoneticPr fontId="28" type="noConversion"/>
  <pageMargins left="0.75" right="0.75" top="1" bottom="1" header="0.5" footer="0.5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43" workbookViewId="0">
      <selection activeCell="A43" sqref="A1:F65536"/>
    </sheetView>
  </sheetViews>
  <sheetFormatPr defaultRowHeight="12.75" x14ac:dyDescent="0.2"/>
  <cols>
    <col min="1" max="1" width="30.85546875" customWidth="1"/>
    <col min="2" max="2" width="32.42578125" customWidth="1"/>
    <col min="3" max="3" width="9.140625" style="502"/>
    <col min="5" max="6" width="12.28515625" customWidth="1"/>
  </cols>
  <sheetData>
    <row r="1" spans="1:6" ht="15" customHeight="1" x14ac:dyDescent="0.2">
      <c r="A1" s="645" t="s">
        <v>176</v>
      </c>
      <c r="B1" s="646"/>
      <c r="C1" s="646"/>
      <c r="D1" s="646"/>
      <c r="E1" s="646"/>
      <c r="F1" s="646"/>
    </row>
    <row r="2" spans="1:6" ht="15" customHeight="1" x14ac:dyDescent="0.2">
      <c r="A2" s="645" t="s">
        <v>177</v>
      </c>
      <c r="B2" s="646"/>
      <c r="C2" s="646"/>
      <c r="D2" s="646"/>
      <c r="E2" s="646"/>
      <c r="F2" s="646"/>
    </row>
    <row r="4" spans="1:6" ht="15.75" x14ac:dyDescent="0.25">
      <c r="A4" s="647" t="s">
        <v>178</v>
      </c>
      <c r="B4" s="648"/>
      <c r="C4" s="648"/>
      <c r="D4" s="648"/>
      <c r="E4" s="648"/>
      <c r="F4" s="648"/>
    </row>
    <row r="7" spans="1:6" ht="12.75" customHeight="1" x14ac:dyDescent="0.2">
      <c r="A7" s="641" t="s">
        <v>179</v>
      </c>
      <c r="B7" s="642"/>
      <c r="C7" s="642"/>
      <c r="D7" s="642"/>
      <c r="E7" s="642"/>
      <c r="F7" s="642"/>
    </row>
    <row r="8" spans="1:6" ht="13.5" thickBot="1" x14ac:dyDescent="0.25">
      <c r="A8" s="502"/>
    </row>
    <row r="9" spans="1:6" ht="13.5" customHeight="1" thickBot="1" x14ac:dyDescent="0.25">
      <c r="A9" s="643" t="s">
        <v>180</v>
      </c>
      <c r="B9" s="643" t="s">
        <v>181</v>
      </c>
      <c r="C9" s="643" t="s">
        <v>34</v>
      </c>
      <c r="D9" s="649" t="s">
        <v>182</v>
      </c>
      <c r="E9" s="650"/>
      <c r="F9" s="651"/>
    </row>
    <row r="10" spans="1:6" ht="13.5" thickBot="1" x14ac:dyDescent="0.25">
      <c r="A10" s="644"/>
      <c r="B10" s="644"/>
      <c r="C10" s="644"/>
      <c r="D10" s="503" t="s">
        <v>183</v>
      </c>
      <c r="E10" s="503" t="s">
        <v>184</v>
      </c>
      <c r="F10" s="503" t="s">
        <v>185</v>
      </c>
    </row>
    <row r="11" spans="1:6" ht="13.5" thickBot="1" x14ac:dyDescent="0.25">
      <c r="A11" s="504" t="s">
        <v>186</v>
      </c>
      <c r="B11" s="505" t="s">
        <v>187</v>
      </c>
      <c r="C11" s="503">
        <v>1</v>
      </c>
      <c r="D11" s="505" t="s">
        <v>188</v>
      </c>
      <c r="E11" s="505"/>
      <c r="F11" s="505" t="s">
        <v>189</v>
      </c>
    </row>
    <row r="12" spans="1:6" ht="26.25" thickBot="1" x14ac:dyDescent="0.25">
      <c r="A12" s="504" t="s">
        <v>190</v>
      </c>
      <c r="B12" s="505" t="s">
        <v>191</v>
      </c>
      <c r="C12" s="503">
        <v>2</v>
      </c>
      <c r="D12" s="505" t="s">
        <v>192</v>
      </c>
      <c r="E12" s="505" t="s">
        <v>193</v>
      </c>
      <c r="F12" s="505" t="s">
        <v>194</v>
      </c>
    </row>
    <row r="13" spans="1:6" ht="13.5" thickBot="1" x14ac:dyDescent="0.25">
      <c r="A13" s="504" t="s">
        <v>195</v>
      </c>
      <c r="B13" s="505" t="s">
        <v>196</v>
      </c>
      <c r="C13" s="503">
        <v>3</v>
      </c>
      <c r="D13" s="505" t="s">
        <v>197</v>
      </c>
      <c r="E13" s="505" t="s">
        <v>198</v>
      </c>
      <c r="F13" s="505"/>
    </row>
    <row r="14" spans="1:6" ht="26.25" thickBot="1" x14ac:dyDescent="0.25">
      <c r="A14" s="504" t="s">
        <v>195</v>
      </c>
      <c r="B14" s="505" t="s">
        <v>199</v>
      </c>
      <c r="C14" s="503">
        <v>4</v>
      </c>
      <c r="D14" s="505" t="s">
        <v>200</v>
      </c>
      <c r="E14" s="505" t="s">
        <v>201</v>
      </c>
      <c r="F14" s="505"/>
    </row>
    <row r="15" spans="1:6" ht="26.25" thickBot="1" x14ac:dyDescent="0.25">
      <c r="A15" s="504" t="s">
        <v>195</v>
      </c>
      <c r="B15" s="505" t="s">
        <v>202</v>
      </c>
      <c r="C15" s="503">
        <v>5</v>
      </c>
      <c r="D15" s="505"/>
      <c r="E15" s="505" t="s">
        <v>203</v>
      </c>
      <c r="F15" s="505"/>
    </row>
    <row r="16" spans="1:6" ht="13.5" thickBot="1" x14ac:dyDescent="0.25">
      <c r="A16" s="504" t="s">
        <v>204</v>
      </c>
      <c r="B16" s="505" t="s">
        <v>205</v>
      </c>
      <c r="C16" s="503">
        <v>6</v>
      </c>
      <c r="D16" s="505" t="s">
        <v>206</v>
      </c>
      <c r="E16" s="505" t="s">
        <v>207</v>
      </c>
      <c r="F16" s="505"/>
    </row>
    <row r="17" spans="1:6" ht="26.25" thickBot="1" x14ac:dyDescent="0.25">
      <c r="A17" s="504" t="s">
        <v>208</v>
      </c>
      <c r="B17" s="505" t="s">
        <v>209</v>
      </c>
      <c r="C17" s="503">
        <v>7</v>
      </c>
      <c r="D17" s="505" t="s">
        <v>210</v>
      </c>
      <c r="E17" s="505" t="s">
        <v>211</v>
      </c>
      <c r="F17" s="505" t="s">
        <v>212</v>
      </c>
    </row>
    <row r="18" spans="1:6" ht="26.25" thickBot="1" x14ac:dyDescent="0.25">
      <c r="A18" s="504" t="s">
        <v>213</v>
      </c>
      <c r="B18" s="505" t="s">
        <v>214</v>
      </c>
      <c r="C18" s="503">
        <v>8</v>
      </c>
      <c r="D18" s="505" t="s">
        <v>215</v>
      </c>
      <c r="E18" s="505"/>
      <c r="F18" s="505"/>
    </row>
    <row r="19" spans="1:6" ht="15.75" x14ac:dyDescent="0.2">
      <c r="A19" s="506"/>
    </row>
    <row r="21" spans="1:6" ht="12.75" customHeight="1" x14ac:dyDescent="0.2">
      <c r="A21" s="641" t="s">
        <v>216</v>
      </c>
      <c r="B21" s="642"/>
      <c r="C21" s="642"/>
      <c r="D21" s="642"/>
      <c r="E21" s="642"/>
      <c r="F21" s="642"/>
    </row>
    <row r="22" spans="1:6" ht="13.5" thickBot="1" x14ac:dyDescent="0.25">
      <c r="A22" s="502"/>
    </row>
    <row r="23" spans="1:6" ht="13.5" customHeight="1" thickBot="1" x14ac:dyDescent="0.25">
      <c r="A23" s="643" t="s">
        <v>180</v>
      </c>
      <c r="B23" s="643" t="s">
        <v>181</v>
      </c>
      <c r="C23" s="643" t="s">
        <v>34</v>
      </c>
      <c r="D23" s="649" t="s">
        <v>182</v>
      </c>
      <c r="E23" s="650"/>
      <c r="F23" s="651"/>
    </row>
    <row r="24" spans="1:6" ht="13.5" thickBot="1" x14ac:dyDescent="0.25">
      <c r="A24" s="644"/>
      <c r="B24" s="644"/>
      <c r="C24" s="644"/>
      <c r="D24" s="503" t="s">
        <v>183</v>
      </c>
      <c r="E24" s="503" t="s">
        <v>184</v>
      </c>
      <c r="F24" s="503" t="s">
        <v>185</v>
      </c>
    </row>
    <row r="25" spans="1:6" ht="26.25" thickBot="1" x14ac:dyDescent="0.25">
      <c r="A25" s="504" t="s">
        <v>217</v>
      </c>
      <c r="B25" s="505" t="s">
        <v>218</v>
      </c>
      <c r="C25" s="503">
        <v>1</v>
      </c>
      <c r="D25" s="505" t="s">
        <v>219</v>
      </c>
      <c r="E25" s="505" t="s">
        <v>220</v>
      </c>
      <c r="F25" s="505" t="s">
        <v>221</v>
      </c>
    </row>
    <row r="26" spans="1:6" ht="13.5" thickBot="1" x14ac:dyDescent="0.25">
      <c r="A26" s="504" t="s">
        <v>217</v>
      </c>
      <c r="B26" s="505" t="s">
        <v>222</v>
      </c>
      <c r="C26" s="503">
        <v>2</v>
      </c>
      <c r="D26" s="505" t="s">
        <v>223</v>
      </c>
      <c r="E26" s="505" t="s">
        <v>224</v>
      </c>
      <c r="F26" s="505" t="s">
        <v>225</v>
      </c>
    </row>
    <row r="27" spans="1:6" ht="13.5" thickBot="1" x14ac:dyDescent="0.25">
      <c r="A27" s="504" t="s">
        <v>226</v>
      </c>
      <c r="B27" s="505" t="s">
        <v>227</v>
      </c>
      <c r="C27" s="503">
        <v>3</v>
      </c>
      <c r="D27" s="505" t="s">
        <v>228</v>
      </c>
      <c r="E27" s="505"/>
      <c r="F27" s="505"/>
    </row>
    <row r="28" spans="1:6" ht="26.25" thickBot="1" x14ac:dyDescent="0.25">
      <c r="A28" s="504" t="s">
        <v>229</v>
      </c>
      <c r="B28" s="505" t="s">
        <v>230</v>
      </c>
      <c r="C28" s="503">
        <v>4</v>
      </c>
      <c r="D28" s="505" t="s">
        <v>231</v>
      </c>
      <c r="E28" s="505" t="s">
        <v>232</v>
      </c>
      <c r="F28" s="505"/>
    </row>
    <row r="29" spans="1:6" ht="26.25" thickBot="1" x14ac:dyDescent="0.25">
      <c r="A29" s="504" t="s">
        <v>233</v>
      </c>
      <c r="B29" s="505" t="s">
        <v>234</v>
      </c>
      <c r="C29" s="503">
        <v>5</v>
      </c>
      <c r="D29" s="505" t="s">
        <v>235</v>
      </c>
      <c r="E29" s="505" t="s">
        <v>236</v>
      </c>
      <c r="F29" s="505" t="s">
        <v>237</v>
      </c>
    </row>
    <row r="30" spans="1:6" ht="26.25" thickBot="1" x14ac:dyDescent="0.25">
      <c r="A30" s="504" t="s">
        <v>238</v>
      </c>
      <c r="B30" s="505" t="s">
        <v>239</v>
      </c>
      <c r="C30" s="503">
        <v>6</v>
      </c>
      <c r="D30" s="505" t="s">
        <v>240</v>
      </c>
      <c r="E30" s="505" t="s">
        <v>241</v>
      </c>
      <c r="F30" s="505" t="s">
        <v>237</v>
      </c>
    </row>
    <row r="31" spans="1:6" ht="13.5" thickBot="1" x14ac:dyDescent="0.25">
      <c r="A31" s="504" t="s">
        <v>665</v>
      </c>
      <c r="B31" s="505" t="s">
        <v>666</v>
      </c>
      <c r="C31" s="503">
        <v>7</v>
      </c>
      <c r="D31" s="505"/>
      <c r="E31" s="505" t="s">
        <v>667</v>
      </c>
      <c r="F31" s="505" t="s">
        <v>237</v>
      </c>
    </row>
    <row r="33" spans="1:6" ht="12.75" customHeight="1" x14ac:dyDescent="0.2">
      <c r="A33" s="641" t="s">
        <v>242</v>
      </c>
      <c r="B33" s="642"/>
      <c r="C33" s="642"/>
      <c r="D33" s="642"/>
      <c r="E33" s="642"/>
      <c r="F33" s="642"/>
    </row>
    <row r="34" spans="1:6" ht="13.5" thickBot="1" x14ac:dyDescent="0.25">
      <c r="A34" s="502"/>
    </row>
    <row r="35" spans="1:6" ht="13.5" customHeight="1" thickBot="1" x14ac:dyDescent="0.25">
      <c r="A35" s="643" t="s">
        <v>180</v>
      </c>
      <c r="B35" s="643" t="s">
        <v>181</v>
      </c>
      <c r="C35" s="643" t="s">
        <v>34</v>
      </c>
      <c r="D35" s="649" t="s">
        <v>182</v>
      </c>
      <c r="E35" s="650"/>
      <c r="F35" s="651"/>
    </row>
    <row r="36" spans="1:6" ht="13.5" thickBot="1" x14ac:dyDescent="0.25">
      <c r="A36" s="644"/>
      <c r="B36" s="644"/>
      <c r="C36" s="644"/>
      <c r="D36" s="503" t="s">
        <v>183</v>
      </c>
      <c r="E36" s="503" t="s">
        <v>184</v>
      </c>
      <c r="F36" s="503" t="s">
        <v>185</v>
      </c>
    </row>
    <row r="37" spans="1:6" ht="26.25" thickBot="1" x14ac:dyDescent="0.25">
      <c r="A37" s="504" t="s">
        <v>243</v>
      </c>
      <c r="B37" s="505" t="s">
        <v>244</v>
      </c>
      <c r="C37" s="503">
        <v>1</v>
      </c>
      <c r="D37" s="505" t="s">
        <v>245</v>
      </c>
      <c r="E37" s="505" t="s">
        <v>246</v>
      </c>
      <c r="F37" s="505" t="s">
        <v>247</v>
      </c>
    </row>
    <row r="38" spans="1:6" ht="39" thickBot="1" x14ac:dyDescent="0.25">
      <c r="A38" s="504" t="s">
        <v>243</v>
      </c>
      <c r="B38" s="505" t="s">
        <v>248</v>
      </c>
      <c r="C38" s="503">
        <v>2</v>
      </c>
      <c r="D38" s="505" t="s">
        <v>249</v>
      </c>
      <c r="E38" s="505" t="s">
        <v>250</v>
      </c>
      <c r="F38" s="505" t="s">
        <v>251</v>
      </c>
    </row>
    <row r="39" spans="1:6" ht="26.25" thickBot="1" x14ac:dyDescent="0.25">
      <c r="A39" s="504" t="s">
        <v>243</v>
      </c>
      <c r="B39" s="505" t="s">
        <v>252</v>
      </c>
      <c r="C39" s="503">
        <v>3</v>
      </c>
      <c r="D39" s="505" t="s">
        <v>253</v>
      </c>
      <c r="E39" s="505" t="s">
        <v>254</v>
      </c>
      <c r="F39" s="505" t="s">
        <v>255</v>
      </c>
    </row>
    <row r="40" spans="1:6" ht="39" thickBot="1" x14ac:dyDescent="0.25">
      <c r="A40" s="504" t="s">
        <v>256</v>
      </c>
      <c r="B40" s="505" t="s">
        <v>257</v>
      </c>
      <c r="C40" s="503">
        <v>4</v>
      </c>
      <c r="D40" s="505" t="s">
        <v>258</v>
      </c>
      <c r="E40" s="505" t="s">
        <v>259</v>
      </c>
      <c r="F40" s="505"/>
    </row>
    <row r="41" spans="1:6" ht="26.25" thickBot="1" x14ac:dyDescent="0.25">
      <c r="A41" s="504" t="s">
        <v>260</v>
      </c>
      <c r="B41" s="505" t="s">
        <v>261</v>
      </c>
      <c r="C41" s="503">
        <v>5</v>
      </c>
      <c r="D41" s="505" t="s">
        <v>262</v>
      </c>
      <c r="E41" s="505" t="s">
        <v>263</v>
      </c>
      <c r="F41" s="505"/>
    </row>
    <row r="42" spans="1:6" ht="26.25" thickBot="1" x14ac:dyDescent="0.25">
      <c r="A42" s="504" t="s">
        <v>264</v>
      </c>
      <c r="B42" s="505" t="s">
        <v>265</v>
      </c>
      <c r="C42" s="503">
        <v>6</v>
      </c>
      <c r="D42" s="505" t="s">
        <v>266</v>
      </c>
      <c r="E42" s="505" t="s">
        <v>267</v>
      </c>
      <c r="F42" s="505"/>
    </row>
    <row r="43" spans="1:6" ht="26.25" thickBot="1" x14ac:dyDescent="0.25">
      <c r="A43" s="504" t="s">
        <v>268</v>
      </c>
      <c r="B43" s="505" t="s">
        <v>269</v>
      </c>
      <c r="C43" s="503">
        <v>7</v>
      </c>
      <c r="D43" s="505" t="s">
        <v>270</v>
      </c>
      <c r="E43" s="505"/>
      <c r="F43" s="505"/>
    </row>
    <row r="44" spans="1:6" ht="15.75" x14ac:dyDescent="0.2">
      <c r="A44" s="506"/>
    </row>
    <row r="46" spans="1:6" ht="12.75" customHeight="1" x14ac:dyDescent="0.2">
      <c r="A46" s="641" t="s">
        <v>271</v>
      </c>
      <c r="B46" s="642"/>
      <c r="C46" s="642"/>
      <c r="D46" s="642"/>
      <c r="E46" s="642"/>
      <c r="F46" s="642"/>
    </row>
    <row r="47" spans="1:6" ht="13.5" thickBot="1" x14ac:dyDescent="0.25">
      <c r="A47" s="502"/>
    </row>
    <row r="48" spans="1:6" ht="13.5" customHeight="1" thickBot="1" x14ac:dyDescent="0.25">
      <c r="A48" s="643" t="s">
        <v>180</v>
      </c>
      <c r="B48" s="643" t="s">
        <v>181</v>
      </c>
      <c r="C48" s="643" t="s">
        <v>34</v>
      </c>
      <c r="D48" s="649" t="s">
        <v>182</v>
      </c>
      <c r="E48" s="650"/>
      <c r="F48" s="651"/>
    </row>
    <row r="49" spans="1:6" ht="13.5" thickBot="1" x14ac:dyDescent="0.25">
      <c r="A49" s="644"/>
      <c r="B49" s="644"/>
      <c r="C49" s="644"/>
      <c r="D49" s="503" t="s">
        <v>183</v>
      </c>
      <c r="E49" s="503" t="s">
        <v>184</v>
      </c>
      <c r="F49" s="503" t="s">
        <v>185</v>
      </c>
    </row>
    <row r="50" spans="1:6" ht="26.25" thickBot="1" x14ac:dyDescent="0.25">
      <c r="A50" s="504" t="s">
        <v>186</v>
      </c>
      <c r="B50" s="505" t="s">
        <v>272</v>
      </c>
      <c r="C50" s="503">
        <v>1</v>
      </c>
      <c r="D50" s="505" t="s">
        <v>273</v>
      </c>
      <c r="E50" s="505" t="s">
        <v>274</v>
      </c>
      <c r="F50" s="505"/>
    </row>
    <row r="51" spans="1:6" ht="26.25" thickBot="1" x14ac:dyDescent="0.25">
      <c r="A51" s="504" t="s">
        <v>195</v>
      </c>
      <c r="B51" s="505" t="s">
        <v>275</v>
      </c>
      <c r="C51" s="503">
        <v>2</v>
      </c>
      <c r="D51" s="505" t="s">
        <v>276</v>
      </c>
      <c r="E51" s="505" t="s">
        <v>277</v>
      </c>
      <c r="F51" s="505" t="s">
        <v>278</v>
      </c>
    </row>
    <row r="52" spans="1:6" ht="39" thickBot="1" x14ac:dyDescent="0.25">
      <c r="A52" s="504" t="s">
        <v>279</v>
      </c>
      <c r="B52" s="505" t="s">
        <v>280</v>
      </c>
      <c r="C52" s="503">
        <v>3</v>
      </c>
      <c r="D52" s="505" t="s">
        <v>281</v>
      </c>
      <c r="E52" s="505" t="s">
        <v>282</v>
      </c>
      <c r="F52" s="505"/>
    </row>
    <row r="53" spans="1:6" ht="26.25" thickBot="1" x14ac:dyDescent="0.25">
      <c r="A53" s="504" t="s">
        <v>283</v>
      </c>
      <c r="B53" s="505" t="s">
        <v>284</v>
      </c>
      <c r="C53" s="503">
        <v>4</v>
      </c>
      <c r="D53" s="505" t="s">
        <v>285</v>
      </c>
      <c r="E53" s="505" t="s">
        <v>286</v>
      </c>
      <c r="F53" s="505"/>
    </row>
    <row r="54" spans="1:6" ht="15.75" x14ac:dyDescent="0.2">
      <c r="A54" s="506"/>
    </row>
    <row r="56" spans="1:6" ht="12.75" customHeight="1" x14ac:dyDescent="0.2">
      <c r="A56" s="641" t="s">
        <v>287</v>
      </c>
      <c r="B56" s="642"/>
      <c r="C56" s="642"/>
      <c r="D56" s="642"/>
      <c r="E56" s="642"/>
      <c r="F56" s="642"/>
    </row>
    <row r="57" spans="1:6" ht="13.5" thickBot="1" x14ac:dyDescent="0.25">
      <c r="A57" s="502"/>
    </row>
    <row r="58" spans="1:6" ht="13.5" customHeight="1" thickBot="1" x14ac:dyDescent="0.25">
      <c r="A58" s="643" t="s">
        <v>180</v>
      </c>
      <c r="B58" s="643" t="s">
        <v>181</v>
      </c>
      <c r="C58" s="643" t="s">
        <v>34</v>
      </c>
      <c r="D58" s="649" t="s">
        <v>182</v>
      </c>
      <c r="E58" s="650"/>
      <c r="F58" s="651"/>
    </row>
    <row r="59" spans="1:6" ht="13.5" thickBot="1" x14ac:dyDescent="0.25">
      <c r="A59" s="644"/>
      <c r="B59" s="644"/>
      <c r="C59" s="644"/>
      <c r="D59" s="503" t="s">
        <v>183</v>
      </c>
      <c r="E59" s="503" t="s">
        <v>184</v>
      </c>
      <c r="F59" s="503" t="s">
        <v>185</v>
      </c>
    </row>
    <row r="60" spans="1:6" ht="26.25" thickBot="1" x14ac:dyDescent="0.25">
      <c r="A60" s="504" t="s">
        <v>288</v>
      </c>
      <c r="B60" s="505" t="s">
        <v>289</v>
      </c>
      <c r="C60" s="503">
        <v>1</v>
      </c>
      <c r="D60" s="505" t="s">
        <v>290</v>
      </c>
      <c r="E60" s="505" t="s">
        <v>291</v>
      </c>
      <c r="F60" s="505" t="s">
        <v>292</v>
      </c>
    </row>
    <row r="61" spans="1:6" ht="26.25" thickBot="1" x14ac:dyDescent="0.25">
      <c r="A61" s="504" t="s">
        <v>288</v>
      </c>
      <c r="B61" s="505" t="s">
        <v>293</v>
      </c>
      <c r="C61" s="503">
        <v>2</v>
      </c>
      <c r="D61" s="505" t="s">
        <v>294</v>
      </c>
      <c r="E61" s="505" t="s">
        <v>295</v>
      </c>
      <c r="F61" s="505" t="s">
        <v>296</v>
      </c>
    </row>
    <row r="62" spans="1:6" ht="26.25" thickBot="1" x14ac:dyDescent="0.25">
      <c r="A62" s="504" t="s">
        <v>288</v>
      </c>
      <c r="B62" s="505" t="s">
        <v>297</v>
      </c>
      <c r="C62" s="503">
        <v>3</v>
      </c>
      <c r="D62" s="505" t="s">
        <v>298</v>
      </c>
      <c r="E62" s="505" t="s">
        <v>299</v>
      </c>
      <c r="F62" s="505" t="s">
        <v>300</v>
      </c>
    </row>
    <row r="63" spans="1:6" ht="26.25" thickBot="1" x14ac:dyDescent="0.25">
      <c r="A63" s="504" t="s">
        <v>301</v>
      </c>
      <c r="B63" s="505" t="s">
        <v>302</v>
      </c>
      <c r="C63" s="503">
        <v>4</v>
      </c>
      <c r="D63" s="505" t="s">
        <v>303</v>
      </c>
      <c r="E63" s="505" t="s">
        <v>304</v>
      </c>
      <c r="F63" s="505" t="s">
        <v>305</v>
      </c>
    </row>
    <row r="64" spans="1:6" ht="39" thickBot="1" x14ac:dyDescent="0.25">
      <c r="A64" s="504" t="s">
        <v>306</v>
      </c>
      <c r="B64" s="505" t="s">
        <v>307</v>
      </c>
      <c r="C64" s="503">
        <v>5</v>
      </c>
      <c r="D64" s="505" t="s">
        <v>308</v>
      </c>
      <c r="E64" s="505" t="s">
        <v>309</v>
      </c>
      <c r="F64" s="505"/>
    </row>
    <row r="65" spans="1:6" ht="13.5" thickBot="1" x14ac:dyDescent="0.25">
      <c r="A65" s="504" t="s">
        <v>310</v>
      </c>
      <c r="B65" s="505" t="s">
        <v>311</v>
      </c>
      <c r="C65" s="503">
        <v>6</v>
      </c>
      <c r="D65" s="505" t="s">
        <v>312</v>
      </c>
      <c r="E65" s="505" t="s">
        <v>313</v>
      </c>
      <c r="F65" s="505" t="s">
        <v>314</v>
      </c>
    </row>
    <row r="66" spans="1:6" ht="26.25" thickBot="1" x14ac:dyDescent="0.25">
      <c r="A66" s="504" t="s">
        <v>315</v>
      </c>
      <c r="B66" s="505" t="s">
        <v>316</v>
      </c>
      <c r="C66" s="503">
        <v>7</v>
      </c>
      <c r="D66" s="505" t="s">
        <v>317</v>
      </c>
      <c r="E66" s="505" t="s">
        <v>318</v>
      </c>
      <c r="F66" s="505" t="s">
        <v>319</v>
      </c>
    </row>
    <row r="67" spans="1:6" ht="15.75" x14ac:dyDescent="0.2">
      <c r="A67" s="506"/>
    </row>
    <row r="69" spans="1:6" ht="12.75" customHeight="1" x14ac:dyDescent="0.2">
      <c r="A69" s="641" t="s">
        <v>320</v>
      </c>
      <c r="B69" s="642"/>
      <c r="C69" s="642"/>
      <c r="D69" s="642"/>
      <c r="E69" s="642"/>
      <c r="F69" s="642"/>
    </row>
    <row r="70" spans="1:6" ht="13.5" thickBot="1" x14ac:dyDescent="0.25">
      <c r="A70" s="502"/>
    </row>
    <row r="71" spans="1:6" ht="13.5" customHeight="1" thickBot="1" x14ac:dyDescent="0.25">
      <c r="A71" s="643" t="s">
        <v>180</v>
      </c>
      <c r="B71" s="643" t="s">
        <v>181</v>
      </c>
      <c r="C71" s="643" t="s">
        <v>34</v>
      </c>
      <c r="D71" s="649" t="s">
        <v>182</v>
      </c>
      <c r="E71" s="650"/>
      <c r="F71" s="651"/>
    </row>
    <row r="72" spans="1:6" ht="13.5" thickBot="1" x14ac:dyDescent="0.25">
      <c r="A72" s="644"/>
      <c r="B72" s="644"/>
      <c r="C72" s="644"/>
      <c r="D72" s="503" t="s">
        <v>183</v>
      </c>
      <c r="E72" s="503" t="s">
        <v>184</v>
      </c>
      <c r="F72" s="503" t="s">
        <v>185</v>
      </c>
    </row>
    <row r="73" spans="1:6" ht="13.5" thickBot="1" x14ac:dyDescent="0.25">
      <c r="A73" s="504" t="s">
        <v>321</v>
      </c>
      <c r="B73" s="505" t="s">
        <v>322</v>
      </c>
      <c r="C73" s="503">
        <v>1</v>
      </c>
      <c r="D73" s="505" t="s">
        <v>323</v>
      </c>
      <c r="E73" s="505" t="s">
        <v>324</v>
      </c>
      <c r="F73" s="505" t="s">
        <v>325</v>
      </c>
    </row>
    <row r="74" spans="1:6" ht="13.5" thickBot="1" x14ac:dyDescent="0.25">
      <c r="A74" s="504" t="s">
        <v>326</v>
      </c>
      <c r="B74" s="505" t="s">
        <v>327</v>
      </c>
      <c r="C74" s="503">
        <v>2</v>
      </c>
      <c r="D74" s="505" t="s">
        <v>328</v>
      </c>
      <c r="E74" s="505" t="s">
        <v>329</v>
      </c>
      <c r="F74" s="505" t="s">
        <v>330</v>
      </c>
    </row>
    <row r="75" spans="1:6" ht="39" thickBot="1" x14ac:dyDescent="0.25">
      <c r="A75" s="504" t="s">
        <v>331</v>
      </c>
      <c r="B75" s="505" t="s">
        <v>332</v>
      </c>
      <c r="C75" s="503">
        <v>3</v>
      </c>
      <c r="D75" s="505" t="s">
        <v>333</v>
      </c>
      <c r="E75" s="505" t="s">
        <v>334</v>
      </c>
      <c r="F75" s="505" t="s">
        <v>335</v>
      </c>
    </row>
    <row r="76" spans="1:6" ht="13.5" thickBot="1" x14ac:dyDescent="0.25">
      <c r="A76" s="504" t="s">
        <v>336</v>
      </c>
      <c r="B76" s="505" t="s">
        <v>337</v>
      </c>
      <c r="C76" s="503">
        <v>4</v>
      </c>
      <c r="D76" s="505" t="s">
        <v>338</v>
      </c>
      <c r="E76" s="505" t="s">
        <v>339</v>
      </c>
      <c r="F76" s="505" t="s">
        <v>340</v>
      </c>
    </row>
    <row r="77" spans="1:6" ht="13.5" thickBot="1" x14ac:dyDescent="0.25">
      <c r="A77" s="504" t="s">
        <v>341</v>
      </c>
      <c r="B77" s="505" t="s">
        <v>342</v>
      </c>
      <c r="C77" s="503">
        <v>5</v>
      </c>
      <c r="D77" s="505" t="s">
        <v>343</v>
      </c>
      <c r="E77" s="505" t="s">
        <v>344</v>
      </c>
      <c r="F77" s="505" t="s">
        <v>345</v>
      </c>
    </row>
    <row r="78" spans="1:6" ht="13.5" thickBot="1" x14ac:dyDescent="0.25">
      <c r="A78" s="504" t="s">
        <v>346</v>
      </c>
      <c r="B78" s="505" t="s">
        <v>347</v>
      </c>
      <c r="C78" s="503">
        <v>6</v>
      </c>
      <c r="D78" s="505" t="s">
        <v>348</v>
      </c>
      <c r="E78" s="505" t="s">
        <v>349</v>
      </c>
      <c r="F78" s="505" t="s">
        <v>350</v>
      </c>
    </row>
    <row r="79" spans="1:6" ht="26.25" thickBot="1" x14ac:dyDescent="0.25">
      <c r="A79" s="504" t="s">
        <v>351</v>
      </c>
      <c r="B79" s="505" t="s">
        <v>352</v>
      </c>
      <c r="C79" s="503">
        <v>7</v>
      </c>
      <c r="D79" s="505" t="s">
        <v>353</v>
      </c>
      <c r="E79" s="505" t="s">
        <v>354</v>
      </c>
      <c r="F79" s="505"/>
    </row>
    <row r="80" spans="1:6" ht="15.75" x14ac:dyDescent="0.2">
      <c r="A80" s="506"/>
    </row>
    <row r="82" spans="1:6" ht="12.75" customHeight="1" x14ac:dyDescent="0.2">
      <c r="A82" s="641" t="s">
        <v>355</v>
      </c>
      <c r="B82" s="642"/>
      <c r="C82" s="642"/>
      <c r="D82" s="642"/>
      <c r="E82" s="642"/>
      <c r="F82" s="642"/>
    </row>
    <row r="83" spans="1:6" ht="13.5" thickBot="1" x14ac:dyDescent="0.25">
      <c r="A83" s="502"/>
    </row>
    <row r="84" spans="1:6" ht="13.5" customHeight="1" thickBot="1" x14ac:dyDescent="0.25">
      <c r="A84" s="643" t="s">
        <v>180</v>
      </c>
      <c r="B84" s="643" t="s">
        <v>181</v>
      </c>
      <c r="C84" s="643" t="s">
        <v>34</v>
      </c>
      <c r="D84" s="649" t="s">
        <v>182</v>
      </c>
      <c r="E84" s="650"/>
      <c r="F84" s="651"/>
    </row>
    <row r="85" spans="1:6" ht="13.5" thickBot="1" x14ac:dyDescent="0.25">
      <c r="A85" s="644"/>
      <c r="B85" s="644"/>
      <c r="C85" s="644"/>
      <c r="D85" s="503" t="s">
        <v>183</v>
      </c>
      <c r="E85" s="503" t="s">
        <v>184</v>
      </c>
      <c r="F85" s="503" t="s">
        <v>185</v>
      </c>
    </row>
    <row r="86" spans="1:6" ht="13.5" thickBot="1" x14ac:dyDescent="0.25">
      <c r="A86" s="504" t="s">
        <v>356</v>
      </c>
      <c r="B86" s="505" t="s">
        <v>357</v>
      </c>
      <c r="C86" s="503">
        <v>1</v>
      </c>
      <c r="D86" s="505" t="s">
        <v>358</v>
      </c>
      <c r="E86" s="505" t="s">
        <v>359</v>
      </c>
      <c r="F86" s="505"/>
    </row>
    <row r="87" spans="1:6" ht="13.5" thickBot="1" x14ac:dyDescent="0.25">
      <c r="A87" s="504" t="s">
        <v>360</v>
      </c>
      <c r="B87" s="505" t="s">
        <v>361</v>
      </c>
      <c r="C87" s="503">
        <v>2</v>
      </c>
      <c r="D87" s="505" t="s">
        <v>362</v>
      </c>
      <c r="E87" s="505" t="s">
        <v>363</v>
      </c>
      <c r="F87" s="505"/>
    </row>
    <row r="88" spans="1:6" ht="26.25" thickBot="1" x14ac:dyDescent="0.25">
      <c r="A88" s="504" t="s">
        <v>360</v>
      </c>
      <c r="B88" s="505" t="s">
        <v>364</v>
      </c>
      <c r="C88" s="503">
        <v>3</v>
      </c>
      <c r="D88" s="505" t="s">
        <v>365</v>
      </c>
      <c r="E88" s="505" t="s">
        <v>366</v>
      </c>
      <c r="F88" s="505"/>
    </row>
    <row r="89" spans="1:6" ht="13.5" thickBot="1" x14ac:dyDescent="0.25">
      <c r="A89" s="504" t="s">
        <v>367</v>
      </c>
      <c r="B89" s="505" t="s">
        <v>368</v>
      </c>
      <c r="C89" s="503">
        <v>4</v>
      </c>
      <c r="D89" s="505" t="s">
        <v>369</v>
      </c>
      <c r="E89" s="505" t="s">
        <v>370</v>
      </c>
      <c r="F89" s="505"/>
    </row>
    <row r="90" spans="1:6" ht="13.5" thickBot="1" x14ac:dyDescent="0.25">
      <c r="A90" s="504" t="s">
        <v>371</v>
      </c>
      <c r="B90" s="505" t="s">
        <v>372</v>
      </c>
      <c r="C90" s="503">
        <v>5</v>
      </c>
      <c r="D90" s="505" t="s">
        <v>373</v>
      </c>
      <c r="E90" s="505"/>
      <c r="F90" s="505"/>
    </row>
    <row r="91" spans="1:6" ht="13.5" thickBot="1" x14ac:dyDescent="0.25">
      <c r="A91" s="504" t="s">
        <v>668</v>
      </c>
      <c r="B91" s="505" t="s">
        <v>669</v>
      </c>
      <c r="C91" s="503">
        <v>6</v>
      </c>
      <c r="D91" s="505"/>
      <c r="E91" s="505" t="s">
        <v>670</v>
      </c>
      <c r="F91" s="505"/>
    </row>
    <row r="92" spans="1:6" ht="26.25" thickBot="1" x14ac:dyDescent="0.25">
      <c r="A92" s="504" t="s">
        <v>671</v>
      </c>
      <c r="B92" s="505" t="s">
        <v>672</v>
      </c>
      <c r="C92" s="503">
        <v>7</v>
      </c>
      <c r="D92" s="505"/>
      <c r="E92" s="505" t="s">
        <v>673</v>
      </c>
      <c r="F92" s="505"/>
    </row>
    <row r="93" spans="1:6" ht="12.75" customHeight="1" x14ac:dyDescent="0.2"/>
    <row r="94" spans="1:6" ht="12.75" customHeight="1" x14ac:dyDescent="0.2">
      <c r="A94" s="641" t="s">
        <v>374</v>
      </c>
      <c r="B94" s="642"/>
      <c r="C94" s="642"/>
      <c r="D94" s="642"/>
      <c r="E94" s="642"/>
      <c r="F94" s="642"/>
    </row>
    <row r="95" spans="1:6" ht="13.5" customHeight="1" thickBot="1" x14ac:dyDescent="0.25">
      <c r="A95" s="502"/>
    </row>
    <row r="96" spans="1:6" ht="13.5" customHeight="1" thickBot="1" x14ac:dyDescent="0.25">
      <c r="A96" s="643" t="s">
        <v>180</v>
      </c>
      <c r="B96" s="643" t="s">
        <v>181</v>
      </c>
      <c r="C96" s="643" t="s">
        <v>34</v>
      </c>
      <c r="D96" s="649" t="s">
        <v>182</v>
      </c>
      <c r="E96" s="650"/>
      <c r="F96" s="651"/>
    </row>
    <row r="97" spans="1:6" ht="13.5" thickBot="1" x14ac:dyDescent="0.25">
      <c r="A97" s="644"/>
      <c r="B97" s="644"/>
      <c r="C97" s="644"/>
      <c r="D97" s="503" t="s">
        <v>183</v>
      </c>
      <c r="E97" s="503" t="s">
        <v>184</v>
      </c>
      <c r="F97" s="503" t="s">
        <v>185</v>
      </c>
    </row>
    <row r="98" spans="1:6" ht="13.5" thickBot="1" x14ac:dyDescent="0.25">
      <c r="A98" s="504" t="s">
        <v>375</v>
      </c>
      <c r="B98" s="505" t="s">
        <v>376</v>
      </c>
      <c r="C98" s="503">
        <v>1</v>
      </c>
      <c r="D98" s="505" t="s">
        <v>377</v>
      </c>
      <c r="E98" s="505" t="s">
        <v>378</v>
      </c>
      <c r="F98" s="505"/>
    </row>
    <row r="99" spans="1:6" ht="13.5" thickBot="1" x14ac:dyDescent="0.25">
      <c r="A99" s="504" t="s">
        <v>379</v>
      </c>
      <c r="B99" s="505" t="s">
        <v>380</v>
      </c>
      <c r="C99" s="503">
        <v>2</v>
      </c>
      <c r="D99" s="505"/>
      <c r="E99" s="505" t="s">
        <v>381</v>
      </c>
      <c r="F99" s="505"/>
    </row>
    <row r="100" spans="1:6" ht="13.5" thickBot="1" x14ac:dyDescent="0.25">
      <c r="A100" s="504" t="s">
        <v>382</v>
      </c>
      <c r="B100" s="505" t="s">
        <v>383</v>
      </c>
      <c r="C100" s="503">
        <v>3</v>
      </c>
      <c r="D100" s="505" t="s">
        <v>384</v>
      </c>
      <c r="E100" s="505" t="s">
        <v>385</v>
      </c>
      <c r="F100" s="505"/>
    </row>
    <row r="101" spans="1:6" ht="26.25" thickBot="1" x14ac:dyDescent="0.25">
      <c r="A101" s="504" t="s">
        <v>386</v>
      </c>
      <c r="B101" s="505" t="s">
        <v>387</v>
      </c>
      <c r="C101" s="503">
        <v>4</v>
      </c>
      <c r="D101" s="505" t="s">
        <v>388</v>
      </c>
      <c r="E101" s="505" t="s">
        <v>389</v>
      </c>
      <c r="F101" s="505"/>
    </row>
    <row r="102" spans="1:6" ht="26.25" thickBot="1" x14ac:dyDescent="0.25">
      <c r="A102" s="504" t="s">
        <v>390</v>
      </c>
      <c r="B102" s="505" t="s">
        <v>391</v>
      </c>
      <c r="C102" s="503">
        <v>5</v>
      </c>
      <c r="D102" s="505" t="s">
        <v>392</v>
      </c>
      <c r="E102" s="505" t="s">
        <v>393</v>
      </c>
      <c r="F102" s="505"/>
    </row>
    <row r="103" spans="1:6" ht="13.5" thickBot="1" x14ac:dyDescent="0.25">
      <c r="A103" s="504" t="s">
        <v>390</v>
      </c>
      <c r="B103" s="505" t="s">
        <v>394</v>
      </c>
      <c r="C103" s="503">
        <v>6</v>
      </c>
      <c r="D103" s="505" t="s">
        <v>395</v>
      </c>
      <c r="E103" s="505" t="s">
        <v>396</v>
      </c>
      <c r="F103" s="505"/>
    </row>
    <row r="104" spans="1:6" ht="13.5" thickBot="1" x14ac:dyDescent="0.25">
      <c r="A104" s="504" t="s">
        <v>390</v>
      </c>
      <c r="B104" s="505" t="s">
        <v>397</v>
      </c>
      <c r="C104" s="503">
        <v>7</v>
      </c>
      <c r="D104" s="505" t="s">
        <v>398</v>
      </c>
      <c r="E104" s="505" t="s">
        <v>399</v>
      </c>
      <c r="F104" s="505"/>
    </row>
    <row r="105" spans="1:6" ht="26.25" thickBot="1" x14ac:dyDescent="0.25">
      <c r="A105" s="504" t="s">
        <v>390</v>
      </c>
      <c r="B105" s="505" t="s">
        <v>400</v>
      </c>
      <c r="C105" s="503">
        <v>8</v>
      </c>
      <c r="D105" s="505" t="s">
        <v>401</v>
      </c>
      <c r="E105" s="505" t="s">
        <v>402</v>
      </c>
      <c r="F105" s="505"/>
    </row>
    <row r="106" spans="1:6" ht="13.5" thickBot="1" x14ac:dyDescent="0.25">
      <c r="A106" s="504" t="s">
        <v>403</v>
      </c>
      <c r="B106" s="505" t="s">
        <v>404</v>
      </c>
      <c r="C106" s="503">
        <v>9</v>
      </c>
      <c r="D106" s="505" t="s">
        <v>405</v>
      </c>
      <c r="E106" s="505" t="s">
        <v>406</v>
      </c>
      <c r="F106" s="505"/>
    </row>
    <row r="107" spans="1:6" ht="26.25" thickBot="1" x14ac:dyDescent="0.25">
      <c r="A107" s="504" t="s">
        <v>407</v>
      </c>
      <c r="B107" s="505" t="s">
        <v>408</v>
      </c>
      <c r="C107" s="503">
        <v>10</v>
      </c>
      <c r="D107" s="505" t="s">
        <v>409</v>
      </c>
      <c r="E107" s="505" t="s">
        <v>410</v>
      </c>
      <c r="F107" s="505"/>
    </row>
    <row r="108" spans="1:6" ht="26.25" thickBot="1" x14ac:dyDescent="0.25">
      <c r="A108" s="504" t="s">
        <v>411</v>
      </c>
      <c r="B108" s="505" t="s">
        <v>412</v>
      </c>
      <c r="C108" s="503">
        <v>11</v>
      </c>
      <c r="D108" s="505" t="s">
        <v>413</v>
      </c>
      <c r="E108" s="507"/>
      <c r="F108" s="505"/>
    </row>
    <row r="109" spans="1:6" ht="15.75" x14ac:dyDescent="0.2">
      <c r="A109" s="506"/>
    </row>
  </sheetData>
  <mergeCells count="43">
    <mergeCell ref="C35:C36"/>
    <mergeCell ref="D35:F35"/>
    <mergeCell ref="A69:F69"/>
    <mergeCell ref="A71:A72"/>
    <mergeCell ref="B71:B72"/>
    <mergeCell ref="C71:C72"/>
    <mergeCell ref="A46:F46"/>
    <mergeCell ref="A48:A49"/>
    <mergeCell ref="B48:B49"/>
    <mergeCell ref="D48:F48"/>
    <mergeCell ref="D71:F71"/>
    <mergeCell ref="A56:F56"/>
    <mergeCell ref="A58:A59"/>
    <mergeCell ref="B58:B59"/>
    <mergeCell ref="C58:C59"/>
    <mergeCell ref="D58:F58"/>
    <mergeCell ref="C48:C49"/>
    <mergeCell ref="A96:A97"/>
    <mergeCell ref="B96:B97"/>
    <mergeCell ref="B84:B85"/>
    <mergeCell ref="C84:C85"/>
    <mergeCell ref="A82:F82"/>
    <mergeCell ref="D84:F84"/>
    <mergeCell ref="C96:C97"/>
    <mergeCell ref="D96:F96"/>
    <mergeCell ref="A94:F94"/>
    <mergeCell ref="A84:A85"/>
    <mergeCell ref="A33:F33"/>
    <mergeCell ref="A35:A36"/>
    <mergeCell ref="A1:F1"/>
    <mergeCell ref="A2:F2"/>
    <mergeCell ref="A4:F4"/>
    <mergeCell ref="A7:F7"/>
    <mergeCell ref="A21:F21"/>
    <mergeCell ref="A9:A10"/>
    <mergeCell ref="B9:B10"/>
    <mergeCell ref="C9:C10"/>
    <mergeCell ref="D9:F9"/>
    <mergeCell ref="A23:A24"/>
    <mergeCell ref="B23:B24"/>
    <mergeCell ref="C23:C24"/>
    <mergeCell ref="D23:F23"/>
    <mergeCell ref="B35:B36"/>
  </mergeCells>
  <phoneticPr fontId="2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24"/>
  <sheetViews>
    <sheetView view="pageBreakPreview" zoomScale="70" zoomScaleSheetLayoutView="70" workbookViewId="0">
      <selection activeCell="B19" sqref="B19"/>
    </sheetView>
  </sheetViews>
  <sheetFormatPr defaultRowHeight="12.75" x14ac:dyDescent="0.2"/>
  <cols>
    <col min="1" max="1" width="50.28515625" customWidth="1"/>
    <col min="2" max="2" width="95.7109375" bestFit="1" customWidth="1"/>
  </cols>
  <sheetData>
    <row r="1" spans="1:6" ht="30.75" thickBot="1" x14ac:dyDescent="0.45">
      <c r="A1" s="137" t="s">
        <v>22</v>
      </c>
      <c r="B1" s="138" t="str">
        <f>CONCATENATE(B4,"-М",B7,B17,B2)</f>
        <v>СГТ-М623і.е</v>
      </c>
    </row>
    <row r="2" spans="1:6" ht="24" thickBot="1" x14ac:dyDescent="0.25">
      <c r="A2" s="139" t="s">
        <v>23</v>
      </c>
      <c r="B2" s="140" t="s">
        <v>703</v>
      </c>
    </row>
    <row r="3" spans="1:6" ht="24" thickBot="1" x14ac:dyDescent="0.4">
      <c r="A3" s="141" t="s">
        <v>67</v>
      </c>
      <c r="B3" s="142" t="s">
        <v>674</v>
      </c>
    </row>
    <row r="4" spans="1:6" ht="24" thickBot="1" x14ac:dyDescent="0.25">
      <c r="A4" s="141" t="s">
        <v>415</v>
      </c>
      <c r="B4" s="143" t="s">
        <v>141</v>
      </c>
    </row>
    <row r="5" spans="1:6" ht="23.25" x14ac:dyDescent="0.35">
      <c r="A5" s="461"/>
      <c r="B5" s="144"/>
    </row>
    <row r="6" spans="1:6" ht="24" thickBot="1" x14ac:dyDescent="0.35">
      <c r="A6" s="462"/>
      <c r="B6" s="145"/>
      <c r="D6" s="152"/>
    </row>
    <row r="7" spans="1:6" ht="23.25" x14ac:dyDescent="0.2">
      <c r="A7" s="508" t="s">
        <v>416</v>
      </c>
      <c r="B7" s="510" t="s">
        <v>675</v>
      </c>
      <c r="D7" s="152"/>
    </row>
    <row r="8" spans="1:6" ht="19.5" customHeight="1" thickBot="1" x14ac:dyDescent="0.25">
      <c r="A8" s="509" t="s">
        <v>181</v>
      </c>
      <c r="B8" s="511" t="s">
        <v>754</v>
      </c>
      <c r="D8" s="152"/>
    </row>
    <row r="9" spans="1:6" ht="23.25" x14ac:dyDescent="0.3">
      <c r="A9" s="162" t="s">
        <v>25</v>
      </c>
      <c r="B9" s="163" t="s">
        <v>676</v>
      </c>
      <c r="D9" s="152"/>
    </row>
    <row r="10" spans="1:6" ht="24" thickBot="1" x14ac:dyDescent="0.35">
      <c r="A10" s="164" t="s">
        <v>26</v>
      </c>
      <c r="B10" s="145" t="s">
        <v>755</v>
      </c>
      <c r="D10" s="152"/>
    </row>
    <row r="11" spans="1:6" ht="23.25" x14ac:dyDescent="0.35">
      <c r="A11" s="160" t="s">
        <v>60</v>
      </c>
      <c r="B11" s="161" t="s">
        <v>677</v>
      </c>
    </row>
    <row r="12" spans="1:6" ht="24" thickBot="1" x14ac:dyDescent="0.35">
      <c r="A12" s="146" t="s">
        <v>56</v>
      </c>
      <c r="B12" s="417" t="s">
        <v>756</v>
      </c>
    </row>
    <row r="13" spans="1:6" ht="12" customHeight="1" thickBot="1" x14ac:dyDescent="0.35">
      <c r="A13" s="454"/>
      <c r="B13" s="453"/>
    </row>
    <row r="14" spans="1:6" ht="9.75" customHeight="1" thickBot="1" x14ac:dyDescent="0.35">
      <c r="A14" s="438"/>
      <c r="B14" s="457"/>
    </row>
    <row r="15" spans="1:6" ht="24" thickBot="1" x14ac:dyDescent="0.25">
      <c r="A15" s="390" t="s">
        <v>57</v>
      </c>
      <c r="B15" s="147" t="s">
        <v>757</v>
      </c>
      <c r="E15" s="152"/>
      <c r="F15" s="152"/>
    </row>
    <row r="16" spans="1:6" ht="51.75" customHeight="1" thickBot="1" x14ac:dyDescent="0.25">
      <c r="A16" s="391" t="s">
        <v>27</v>
      </c>
      <c r="B16" s="169" t="s">
        <v>758</v>
      </c>
    </row>
    <row r="17" spans="1:6" ht="24" thickBot="1" x14ac:dyDescent="0.4">
      <c r="A17" s="166" t="s">
        <v>417</v>
      </c>
      <c r="B17" s="148" t="s">
        <v>678</v>
      </c>
    </row>
    <row r="18" spans="1:6" ht="18.75" customHeight="1" thickBot="1" x14ac:dyDescent="0.4">
      <c r="A18" s="165"/>
      <c r="B18" s="149"/>
    </row>
    <row r="19" spans="1:6" ht="24" thickBot="1" x14ac:dyDescent="0.4">
      <c r="A19" s="167" t="s">
        <v>24</v>
      </c>
      <c r="B19" s="168" t="s">
        <v>823</v>
      </c>
    </row>
    <row r="20" spans="1:6" s="151" customFormat="1" ht="23.25" x14ac:dyDescent="0.35">
      <c r="A20" s="150"/>
      <c r="B20" s="192"/>
    </row>
    <row r="21" spans="1:6" x14ac:dyDescent="0.2">
      <c r="A21" s="307" t="s">
        <v>63</v>
      </c>
      <c r="B21" s="193" t="s">
        <v>648</v>
      </c>
    </row>
    <row r="22" spans="1:6" ht="20.25" x14ac:dyDescent="0.3">
      <c r="A22" s="359" t="s">
        <v>663</v>
      </c>
      <c r="B22" s="499">
        <v>1.4</v>
      </c>
      <c r="C22" s="463">
        <v>1.4</v>
      </c>
      <c r="D22" s="463">
        <v>1.9</v>
      </c>
      <c r="E22" s="151"/>
      <c r="F22" s="151"/>
    </row>
    <row r="23" spans="1:6" x14ac:dyDescent="0.2">
      <c r="C23" s="463"/>
      <c r="D23" s="463"/>
      <c r="E23" s="151"/>
      <c r="F23" s="151"/>
    </row>
    <row r="24" spans="1:6" x14ac:dyDescent="0.2">
      <c r="C24" s="463"/>
      <c r="D24" s="463"/>
      <c r="E24" s="151"/>
      <c r="F24" s="151"/>
    </row>
  </sheetData>
  <protectedRanges>
    <protectedRange sqref="B2 B17" name="данні для навчаних планів_1"/>
    <protectedRange sqref="B4 B6" name="данні для навчаних планів_1_2"/>
    <protectedRange sqref="B12:B13 B9:B10" name="данні для навчаних планів_1_3"/>
    <protectedRange sqref="B8" name="данні для навчаних планів_1_2_2_1_1"/>
  </protectedRanges>
  <phoneticPr fontId="28" type="noConversion"/>
  <pageMargins left="0.75" right="0.75" top="1" bottom="1" header="0.5" footer="0.5"/>
  <pageSetup paperSize="9"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BN112"/>
  <sheetViews>
    <sheetView showZeros="0" view="pageBreakPreview" zoomScale="70" zoomScaleNormal="50" zoomScaleSheetLayoutView="75" workbookViewId="0">
      <selection activeCell="BA38" sqref="BA38"/>
    </sheetView>
  </sheetViews>
  <sheetFormatPr defaultColWidth="10.140625" defaultRowHeight="12.75" x14ac:dyDescent="0.2"/>
  <cols>
    <col min="1" max="1" width="3.42578125" style="1" customWidth="1"/>
    <col min="2" max="2" width="5.7109375" style="1" customWidth="1"/>
    <col min="3" max="12" width="4.42578125" style="1" customWidth="1"/>
    <col min="13" max="14" width="4.42578125" style="40" customWidth="1"/>
    <col min="15" max="16" width="4.42578125" style="38" customWidth="1"/>
    <col min="17" max="20" width="4.42578125" style="8" customWidth="1"/>
    <col min="21" max="21" width="5.42578125" style="8" customWidth="1"/>
    <col min="22" max="22" width="6.28515625" style="8" customWidth="1"/>
    <col min="23" max="23" width="5.5703125" style="8" customWidth="1"/>
    <col min="24" max="24" width="5" style="8" customWidth="1"/>
    <col min="25" max="25" width="4.5703125" style="8" customWidth="1"/>
    <col min="26" max="27" width="4.42578125" style="8" customWidth="1"/>
    <col min="28" max="28" width="8" style="6" customWidth="1"/>
    <col min="29" max="29" width="5.140625" style="6" customWidth="1"/>
    <col min="30" max="30" width="4.42578125" style="6" customWidth="1"/>
    <col min="31" max="31" width="5.7109375" style="6" customWidth="1"/>
    <col min="32" max="43" width="4.42578125" style="1" customWidth="1"/>
    <col min="44" max="44" width="7" style="1" customWidth="1"/>
    <col min="45" max="45" width="4.7109375" style="1" customWidth="1"/>
    <col min="46" max="48" width="4.42578125" style="1" customWidth="1"/>
    <col min="49" max="50" width="4.85546875" style="1" customWidth="1"/>
    <col min="51" max="52" width="4.42578125" style="1" customWidth="1"/>
    <col min="53" max="53" width="5.85546875" style="1" customWidth="1"/>
    <col min="54" max="54" width="19.42578125" style="1" customWidth="1"/>
    <col min="55" max="62" width="3.42578125" style="1" customWidth="1"/>
    <col min="63" max="16384" width="10.140625" style="1"/>
  </cols>
  <sheetData>
    <row r="1" spans="1:66" ht="15.75" x14ac:dyDescent="0.25">
      <c r="A1" s="194"/>
      <c r="B1" s="358" t="str">
        <f>CONCATENATE('Основні дані'!A22,"_(",'Основні дані'!B22,")")</f>
        <v>Форма Моп1-21_(1,4)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5"/>
      <c r="N1" s="195"/>
      <c r="O1" s="196"/>
      <c r="P1" s="196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8"/>
      <c r="AC1" s="198"/>
      <c r="AD1" s="198"/>
      <c r="AE1" s="198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9"/>
      <c r="AR1" s="200"/>
      <c r="AS1" s="653" t="str">
        <f>'Основні дані'!B1</f>
        <v>СГТ-М623і.е</v>
      </c>
      <c r="AT1" s="653"/>
      <c r="AU1" s="653"/>
      <c r="AV1" s="653"/>
      <c r="AW1" s="653"/>
      <c r="AX1" s="653"/>
      <c r="AY1" s="653"/>
      <c r="AZ1" s="653"/>
      <c r="BA1" s="200"/>
    </row>
    <row r="2" spans="1:66" ht="15" x14ac:dyDescent="0.2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5"/>
      <c r="N2" s="195"/>
      <c r="O2" s="196"/>
      <c r="P2" s="196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8"/>
      <c r="AC2" s="198"/>
      <c r="AD2" s="198"/>
      <c r="AE2" s="198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227"/>
      <c r="AX2" s="227"/>
      <c r="AY2" s="227"/>
      <c r="AZ2" s="227"/>
      <c r="BA2" s="194"/>
    </row>
    <row r="3" spans="1:66" s="261" customFormat="1" ht="22.5" customHeight="1" x14ac:dyDescent="0.35">
      <c r="A3" s="716" t="s">
        <v>749</v>
      </c>
      <c r="B3" s="716"/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  <c r="Q3" s="716"/>
      <c r="R3" s="716"/>
      <c r="S3" s="716"/>
      <c r="T3" s="716"/>
      <c r="U3" s="716"/>
      <c r="V3" s="716"/>
      <c r="W3" s="716"/>
      <c r="X3" s="716"/>
      <c r="Y3" s="716"/>
      <c r="Z3" s="716"/>
      <c r="AA3" s="716"/>
      <c r="AB3" s="716"/>
      <c r="AC3" s="716"/>
      <c r="AD3" s="716"/>
      <c r="AE3" s="716"/>
      <c r="AF3" s="716"/>
      <c r="AG3" s="716"/>
      <c r="AH3" s="716"/>
      <c r="AI3" s="716"/>
      <c r="AJ3" s="716"/>
      <c r="AK3" s="716"/>
      <c r="AL3" s="716"/>
      <c r="AM3" s="716"/>
      <c r="AN3" s="716"/>
      <c r="AO3" s="716"/>
      <c r="AP3" s="716"/>
      <c r="AQ3" s="716"/>
      <c r="AR3" s="716"/>
      <c r="AS3" s="716"/>
      <c r="AT3" s="716"/>
      <c r="AU3" s="716"/>
      <c r="AV3" s="716"/>
      <c r="AW3" s="716"/>
      <c r="AX3" s="716"/>
      <c r="AY3" s="716"/>
      <c r="AZ3" s="716"/>
      <c r="BA3" s="716"/>
      <c r="BB3" s="253"/>
      <c r="BC3" s="253"/>
      <c r="BD3" s="253"/>
      <c r="BE3" s="253"/>
    </row>
    <row r="4" spans="1:66" s="263" customFormat="1" ht="31.5" customHeight="1" x14ac:dyDescent="0.35">
      <c r="A4" s="717" t="s">
        <v>750</v>
      </c>
      <c r="B4" s="717"/>
      <c r="C4" s="717"/>
      <c r="D4" s="717"/>
      <c r="E4" s="717"/>
      <c r="F4" s="717"/>
      <c r="G4" s="717"/>
      <c r="H4" s="717"/>
      <c r="I4" s="717"/>
      <c r="J4" s="717"/>
      <c r="K4" s="717"/>
      <c r="L4" s="717"/>
      <c r="M4" s="717"/>
      <c r="N4" s="717"/>
      <c r="O4" s="717"/>
      <c r="P4" s="717"/>
      <c r="Q4" s="717"/>
      <c r="R4" s="717"/>
      <c r="S4" s="717"/>
      <c r="T4" s="717"/>
      <c r="U4" s="717"/>
      <c r="V4" s="717"/>
      <c r="W4" s="717"/>
      <c r="X4" s="717"/>
      <c r="Y4" s="717"/>
      <c r="Z4" s="717"/>
      <c r="AA4" s="717"/>
      <c r="AB4" s="717"/>
      <c r="AC4" s="717"/>
      <c r="AD4" s="717"/>
      <c r="AE4" s="717"/>
      <c r="AF4" s="717"/>
      <c r="AG4" s="717"/>
      <c r="AH4" s="717"/>
      <c r="AI4" s="717"/>
      <c r="AJ4" s="717"/>
      <c r="AK4" s="717"/>
      <c r="AL4" s="717"/>
      <c r="AM4" s="717"/>
      <c r="AN4" s="717"/>
      <c r="AO4" s="717"/>
      <c r="AP4" s="717"/>
      <c r="AQ4" s="717"/>
      <c r="AR4" s="717"/>
      <c r="AS4" s="717"/>
      <c r="AT4" s="717"/>
      <c r="AU4" s="717"/>
      <c r="AV4" s="717"/>
      <c r="AW4" s="717"/>
      <c r="AX4" s="717"/>
      <c r="AY4" s="717"/>
      <c r="AZ4" s="717"/>
      <c r="BA4" s="717"/>
      <c r="BB4" s="262"/>
      <c r="BC4" s="262"/>
      <c r="BD4" s="262"/>
      <c r="BE4" s="262"/>
      <c r="BF4" s="262"/>
      <c r="BG4" s="262"/>
      <c r="BH4" s="262"/>
      <c r="BI4" s="262"/>
      <c r="BJ4" s="262"/>
      <c r="BK4" s="262"/>
      <c r="BL4" s="262"/>
      <c r="BM4" s="262"/>
      <c r="BN4" s="262"/>
    </row>
    <row r="5" spans="1:66" s="261" customFormat="1" ht="43.5" customHeight="1" x14ac:dyDescent="0.2">
      <c r="A5" s="718" t="s">
        <v>751</v>
      </c>
      <c r="B5" s="718"/>
      <c r="C5" s="718"/>
      <c r="D5" s="718"/>
      <c r="E5" s="718"/>
      <c r="F5" s="718"/>
      <c r="G5" s="718"/>
      <c r="H5" s="718"/>
      <c r="I5" s="718"/>
      <c r="J5" s="718"/>
      <c r="K5" s="718"/>
      <c r="L5" s="718"/>
      <c r="M5" s="718"/>
      <c r="N5" s="718"/>
      <c r="O5" s="718"/>
      <c r="P5" s="718"/>
      <c r="Q5" s="718"/>
      <c r="R5" s="718"/>
      <c r="S5" s="718"/>
      <c r="T5" s="718"/>
      <c r="U5" s="718"/>
      <c r="V5" s="718"/>
      <c r="W5" s="718"/>
      <c r="X5" s="718"/>
      <c r="Y5" s="718"/>
      <c r="Z5" s="718"/>
      <c r="AA5" s="718"/>
      <c r="AB5" s="718"/>
      <c r="AC5" s="718"/>
      <c r="AD5" s="718"/>
      <c r="AE5" s="718"/>
      <c r="AF5" s="718"/>
      <c r="AG5" s="718"/>
      <c r="AH5" s="718"/>
      <c r="AI5" s="718"/>
      <c r="AJ5" s="718"/>
      <c r="AK5" s="718"/>
      <c r="AL5" s="718"/>
      <c r="AM5" s="718"/>
      <c r="AN5" s="718"/>
      <c r="AO5" s="718"/>
      <c r="AP5" s="718"/>
      <c r="AQ5" s="718"/>
      <c r="AR5" s="718"/>
      <c r="AS5" s="718"/>
      <c r="AT5" s="718"/>
      <c r="AU5" s="718"/>
      <c r="AV5" s="718"/>
      <c r="AW5" s="718"/>
      <c r="AX5" s="718"/>
      <c r="AY5" s="718"/>
      <c r="AZ5" s="718"/>
      <c r="BA5" s="718"/>
      <c r="BB5" s="264"/>
      <c r="BC5" s="264"/>
      <c r="BD5" s="264"/>
      <c r="BE5" s="264"/>
      <c r="BF5" s="264"/>
      <c r="BG5" s="264"/>
      <c r="BH5" s="264"/>
      <c r="BI5" s="264"/>
      <c r="BJ5" s="264"/>
    </row>
    <row r="6" spans="1:66" s="265" customFormat="1" ht="28.5" customHeight="1" x14ac:dyDescent="0.4">
      <c r="B6" s="244" t="s">
        <v>752</v>
      </c>
      <c r="C6" s="245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419"/>
      <c r="R6" s="419"/>
      <c r="S6" s="419"/>
      <c r="T6" s="722" t="s">
        <v>753</v>
      </c>
      <c r="U6" s="722"/>
      <c r="V6" s="722"/>
      <c r="W6" s="722"/>
      <c r="X6" s="722"/>
      <c r="Y6" s="722"/>
      <c r="Z6" s="722"/>
      <c r="AA6" s="722"/>
      <c r="AB6" s="722"/>
      <c r="AC6" s="722"/>
      <c r="AD6" s="722"/>
      <c r="AE6" s="722"/>
      <c r="AF6" s="722"/>
      <c r="AG6" s="722"/>
      <c r="AH6" s="722"/>
      <c r="AI6" s="722"/>
      <c r="AJ6" s="420"/>
      <c r="AK6" s="420"/>
      <c r="AL6" s="420"/>
      <c r="AM6" s="420"/>
      <c r="AN6" s="420"/>
      <c r="AO6" s="420"/>
      <c r="AP6" s="420"/>
      <c r="AQ6" s="420"/>
      <c r="AR6" s="245"/>
      <c r="AS6" s="245"/>
      <c r="AT6" s="245"/>
      <c r="AU6" s="245"/>
      <c r="AV6" s="245"/>
      <c r="AW6" s="245"/>
      <c r="AX6" s="245"/>
      <c r="AY6" s="245"/>
      <c r="AZ6" s="245"/>
      <c r="BA6" s="245"/>
    </row>
    <row r="7" spans="1:66" s="265" customFormat="1" ht="25.5" customHeight="1" x14ac:dyDescent="0.4">
      <c r="B7" s="244"/>
      <c r="C7" s="245"/>
      <c r="D7" s="246"/>
      <c r="E7" s="246"/>
      <c r="F7" s="246"/>
      <c r="G7" s="246"/>
      <c r="H7" s="246"/>
      <c r="I7" s="246"/>
      <c r="J7" s="246"/>
      <c r="K7" s="246"/>
      <c r="L7" s="666" t="str">
        <f>'Основні дані'!B8</f>
        <v>Pedagogy of higher education</v>
      </c>
      <c r="M7" s="667"/>
      <c r="N7" s="667"/>
      <c r="O7" s="667"/>
      <c r="P7" s="667"/>
      <c r="Q7" s="667"/>
      <c r="R7" s="667"/>
      <c r="S7" s="667"/>
      <c r="T7" s="667"/>
      <c r="U7" s="667"/>
      <c r="V7" s="667"/>
      <c r="W7" s="667"/>
      <c r="X7" s="667"/>
      <c r="Y7" s="667"/>
      <c r="Z7" s="667"/>
      <c r="AA7" s="667"/>
      <c r="AB7" s="667"/>
      <c r="AC7" s="667"/>
      <c r="AD7" s="667"/>
      <c r="AE7" s="667"/>
      <c r="AF7" s="667"/>
      <c r="AG7" s="667"/>
      <c r="AH7" s="667"/>
      <c r="AI7" s="667"/>
      <c r="AJ7" s="667"/>
      <c r="AK7" s="667"/>
      <c r="AL7" s="667"/>
      <c r="AM7" s="667"/>
      <c r="AN7" s="667"/>
      <c r="AO7" s="667"/>
      <c r="AP7" s="667"/>
      <c r="AQ7" s="667"/>
      <c r="AR7" s="667"/>
      <c r="AS7" s="245"/>
      <c r="AT7" s="245"/>
      <c r="AU7" s="245"/>
      <c r="AV7" s="245"/>
      <c r="AW7" s="245"/>
      <c r="AX7" s="245"/>
      <c r="AY7" s="245"/>
      <c r="AZ7" s="245"/>
      <c r="BA7" s="245"/>
    </row>
    <row r="8" spans="1:66" s="265" customFormat="1" ht="34.5" customHeight="1" x14ac:dyDescent="0.25">
      <c r="A8" s="421"/>
      <c r="B8" s="247" t="s">
        <v>759</v>
      </c>
      <c r="C8" s="248"/>
      <c r="D8" s="248"/>
      <c r="E8" s="248"/>
      <c r="F8" s="248"/>
      <c r="G8" s="248"/>
      <c r="H8" s="245"/>
      <c r="I8" s="248"/>
      <c r="J8" s="411" t="s">
        <v>760</v>
      </c>
      <c r="L8" s="248"/>
      <c r="N8" s="723" t="str">
        <f>'Основні дані'!B15</f>
        <v>second (master's) level</v>
      </c>
      <c r="O8" s="724"/>
      <c r="P8" s="724"/>
      <c r="Q8" s="724"/>
      <c r="R8" s="724"/>
      <c r="S8" s="724"/>
      <c r="T8" s="724"/>
      <c r="U8" s="724"/>
      <c r="V8" s="724"/>
      <c r="W8" s="724"/>
      <c r="X8" s="668" t="s">
        <v>761</v>
      </c>
      <c r="Y8" s="668"/>
      <c r="Z8" s="668"/>
      <c r="AA8" s="668"/>
      <c r="AB8" s="668"/>
      <c r="AC8" s="725" t="str">
        <f>'Основні дані'!B9</f>
        <v>01</v>
      </c>
      <c r="AD8" s="725"/>
      <c r="AE8" s="726" t="str">
        <f>'Основні дані'!B10</f>
        <v>Education/Pedagogy</v>
      </c>
      <c r="AF8" s="726"/>
      <c r="AG8" s="726"/>
      <c r="AH8" s="726"/>
      <c r="AI8" s="726"/>
      <c r="AJ8" s="726"/>
      <c r="AK8" s="726"/>
      <c r="AL8" s="726"/>
      <c r="AM8" s="726"/>
      <c r="AN8" s="726"/>
      <c r="AO8" s="726"/>
      <c r="AP8" s="726"/>
      <c r="AQ8" s="422"/>
      <c r="AR8" s="422"/>
      <c r="AS8" s="422"/>
      <c r="AT8" s="422"/>
      <c r="AU8" s="422"/>
      <c r="AV8" s="422"/>
      <c r="AW8" s="422"/>
      <c r="AX8" s="422"/>
      <c r="AY8" s="422"/>
      <c r="AZ8" s="422"/>
      <c r="BA8" s="422"/>
      <c r="BF8" s="266"/>
      <c r="BG8" s="266"/>
    </row>
    <row r="9" spans="1:66" s="265" customFormat="1" ht="18" x14ac:dyDescent="0.25"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7"/>
      <c r="N9" s="423"/>
      <c r="O9" s="424"/>
      <c r="P9" s="425" t="s">
        <v>762</v>
      </c>
      <c r="Q9" s="245"/>
      <c r="R9" s="245"/>
      <c r="S9" s="245"/>
      <c r="T9" s="425"/>
      <c r="U9" s="425"/>
      <c r="V9" s="425"/>
      <c r="W9" s="425"/>
      <c r="X9" s="425"/>
      <c r="Y9" s="425"/>
      <c r="Z9" s="425"/>
      <c r="AA9" s="425"/>
      <c r="AB9" s="245"/>
      <c r="AC9" s="245"/>
      <c r="AD9" s="425" t="s">
        <v>763</v>
      </c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426"/>
      <c r="AX9" s="426"/>
      <c r="AY9" s="426"/>
      <c r="AZ9" s="426"/>
      <c r="BA9" s="245"/>
      <c r="BF9" s="266"/>
      <c r="BG9" s="266"/>
    </row>
    <row r="10" spans="1:66" s="265" customFormat="1" ht="73.5" customHeight="1" x14ac:dyDescent="0.25">
      <c r="B10" s="249" t="s">
        <v>5</v>
      </c>
      <c r="C10" s="250"/>
      <c r="D10" s="250"/>
      <c r="E10" s="250"/>
      <c r="F10" s="734" t="s">
        <v>774</v>
      </c>
      <c r="G10" s="734"/>
      <c r="H10" s="734"/>
      <c r="I10" s="734"/>
      <c r="J10" s="734"/>
      <c r="K10" s="734"/>
      <c r="L10" s="734"/>
      <c r="M10" s="250"/>
      <c r="N10" s="411" t="s">
        <v>764</v>
      </c>
      <c r="O10" s="248"/>
      <c r="P10" s="248"/>
      <c r="Q10" s="245"/>
      <c r="R10" s="412"/>
      <c r="S10" s="413"/>
      <c r="T10" s="413"/>
      <c r="U10" s="413"/>
      <c r="V10" s="252"/>
      <c r="W10" s="252"/>
      <c r="X10" s="251" t="s">
        <v>9</v>
      </c>
      <c r="Y10" s="725" t="str">
        <f>'Основні дані'!B11</f>
        <v>011</v>
      </c>
      <c r="Z10" s="749"/>
      <c r="AA10" s="749"/>
      <c r="AB10" s="749"/>
      <c r="AC10" s="726" t="str">
        <f>'Основні дані'!B12</f>
        <v>Educational and pedagogical sciences</v>
      </c>
      <c r="AD10" s="727"/>
      <c r="AE10" s="727"/>
      <c r="AF10" s="727"/>
      <c r="AG10" s="727"/>
      <c r="AH10" s="727"/>
      <c r="AI10" s="727"/>
      <c r="AJ10" s="727"/>
      <c r="AK10" s="727"/>
      <c r="AL10" s="727"/>
      <c r="AM10" s="727"/>
      <c r="AN10" s="727"/>
      <c r="AO10" s="245"/>
      <c r="AP10" s="721" t="s">
        <v>765</v>
      </c>
      <c r="AQ10" s="721"/>
      <c r="AR10" s="721"/>
      <c r="AS10" s="721"/>
      <c r="AT10" s="721"/>
      <c r="AU10" s="719" t="str">
        <f>'Основні дані'!B16</f>
        <v>Master of Education, Pedagogical Sciences</v>
      </c>
      <c r="AV10" s="720"/>
      <c r="AW10" s="720"/>
      <c r="AX10" s="720"/>
      <c r="AY10" s="720"/>
      <c r="AZ10" s="720"/>
      <c r="BA10" s="720"/>
      <c r="BF10" s="267"/>
      <c r="BG10" s="267"/>
    </row>
    <row r="11" spans="1:66" s="265" customFormat="1" ht="35.25" customHeight="1" x14ac:dyDescent="0.25"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51"/>
      <c r="M11" s="251"/>
      <c r="N11" s="411"/>
      <c r="O11" s="248"/>
      <c r="P11" s="248"/>
      <c r="Q11" s="245"/>
      <c r="R11" s="412"/>
      <c r="S11" s="413"/>
      <c r="T11" s="427"/>
      <c r="U11" s="428"/>
      <c r="V11" s="428"/>
      <c r="W11" s="428"/>
      <c r="X11" s="251"/>
      <c r="Y11" s="745">
        <f>'Основні дані'!B13</f>
        <v>0</v>
      </c>
      <c r="Z11" s="746"/>
      <c r="AA11" s="746"/>
      <c r="AB11" s="746"/>
      <c r="AC11" s="747">
        <f>'Основні дані'!B14</f>
        <v>0</v>
      </c>
      <c r="AD11" s="748"/>
      <c r="AE11" s="748"/>
      <c r="AF11" s="748"/>
      <c r="AG11" s="748"/>
      <c r="AH11" s="748"/>
      <c r="AI11" s="748"/>
      <c r="AJ11" s="748"/>
      <c r="AK11" s="748"/>
      <c r="AL11" s="748"/>
      <c r="AM11" s="748"/>
      <c r="AN11" s="748"/>
      <c r="AO11" s="429"/>
      <c r="AP11" s="411" t="s">
        <v>766</v>
      </c>
      <c r="AQ11" s="245"/>
      <c r="AR11" s="245"/>
      <c r="AS11" s="245"/>
      <c r="AT11" s="245"/>
      <c r="AU11" s="430"/>
      <c r="AV11" s="431" t="str">
        <f>IF('Основні дані'!B22=1.9,"1 year 9 monthes","1 year 4 monthes")</f>
        <v>1 year 4 monthes</v>
      </c>
      <c r="AW11" s="432"/>
      <c r="AX11" s="430"/>
      <c r="AY11" s="430"/>
      <c r="AZ11" s="430"/>
      <c r="BA11" s="430"/>
      <c r="BF11" s="268"/>
      <c r="BG11" s="268"/>
    </row>
    <row r="12" spans="1:66" s="265" customFormat="1" ht="30" customHeight="1" x14ac:dyDescent="0.25">
      <c r="B12" s="252" t="s">
        <v>683</v>
      </c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411"/>
      <c r="O12" s="433"/>
      <c r="P12" s="433"/>
      <c r="Q12" s="245"/>
      <c r="R12" s="433"/>
      <c r="S12" s="245"/>
      <c r="T12" s="245"/>
      <c r="U12" s="245"/>
      <c r="V12" s="434"/>
      <c r="W12" s="245"/>
      <c r="X12" s="251"/>
      <c r="Y12" s="435"/>
      <c r="Z12" s="429"/>
      <c r="AA12" s="429"/>
      <c r="AB12" s="429"/>
      <c r="AC12" s="429"/>
      <c r="AD12" s="429"/>
      <c r="AE12" s="429"/>
      <c r="AF12" s="429"/>
      <c r="AG12" s="429"/>
      <c r="AH12" s="429"/>
      <c r="AI12" s="429"/>
      <c r="AJ12" s="429"/>
      <c r="AK12" s="429"/>
      <c r="AL12" s="429"/>
      <c r="AM12" s="429"/>
      <c r="AN12" s="429"/>
      <c r="AO12" s="429"/>
      <c r="AP12" s="411" t="s">
        <v>767</v>
      </c>
      <c r="AQ12" s="245"/>
      <c r="AR12" s="245"/>
      <c r="AS12" s="436" t="s">
        <v>768</v>
      </c>
      <c r="AT12" s="436"/>
      <c r="AU12" s="436"/>
      <c r="AV12" s="436"/>
      <c r="AW12" s="436"/>
      <c r="AX12" s="436"/>
      <c r="AY12" s="436"/>
      <c r="AZ12" s="436"/>
      <c r="BA12" s="436"/>
      <c r="BB12" s="268"/>
      <c r="BF12" s="268"/>
      <c r="BG12" s="268"/>
    </row>
    <row r="13" spans="1:66" s="265" customFormat="1" ht="21" customHeight="1" thickBot="1" x14ac:dyDescent="0.3">
      <c r="B13" s="252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426"/>
      <c r="O13" s="605" t="s">
        <v>775</v>
      </c>
      <c r="P13" s="245"/>
      <c r="Q13" s="245"/>
      <c r="R13" s="245"/>
      <c r="S13" s="245"/>
      <c r="T13" s="437"/>
      <c r="U13" s="728" t="s">
        <v>773</v>
      </c>
      <c r="V13" s="729"/>
      <c r="W13" s="730"/>
      <c r="X13" s="434"/>
      <c r="Y13" s="43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426"/>
      <c r="AX13" s="426"/>
      <c r="AY13" s="426"/>
      <c r="AZ13" s="426"/>
      <c r="BA13" s="426"/>
      <c r="BB13" s="268"/>
      <c r="BF13" s="268"/>
      <c r="BG13" s="268"/>
    </row>
    <row r="14" spans="1:66" ht="21" customHeight="1" x14ac:dyDescent="0.25">
      <c r="A14" s="265"/>
      <c r="B14" s="252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426"/>
      <c r="O14" s="247"/>
      <c r="P14" s="419"/>
      <c r="Q14" s="433"/>
      <c r="R14" s="433"/>
      <c r="S14" s="433"/>
      <c r="T14" s="433"/>
      <c r="U14" s="245"/>
      <c r="V14" s="245"/>
      <c r="W14" s="245"/>
      <c r="X14" s="434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52"/>
      <c r="BB14" s="340"/>
      <c r="BC14" s="341"/>
      <c r="BD14" s="341"/>
      <c r="BE14" s="341"/>
      <c r="BF14" s="342"/>
      <c r="BG14" s="342"/>
      <c r="BH14" s="343"/>
      <c r="BI14" s="343"/>
      <c r="BJ14" s="343"/>
      <c r="BK14" s="344"/>
    </row>
    <row r="15" spans="1:66" ht="21" thickBot="1" x14ac:dyDescent="0.3">
      <c r="A15" s="735" t="s">
        <v>769</v>
      </c>
      <c r="B15" s="735"/>
      <c r="C15" s="735"/>
      <c r="D15" s="735"/>
      <c r="E15" s="735"/>
      <c r="F15" s="735"/>
      <c r="G15" s="735"/>
      <c r="H15" s="735"/>
      <c r="I15" s="735"/>
      <c r="J15" s="735"/>
      <c r="K15" s="735"/>
      <c r="L15" s="735"/>
      <c r="M15" s="735"/>
      <c r="N15" s="735"/>
      <c r="O15" s="735"/>
      <c r="P15" s="735"/>
      <c r="Q15" s="735"/>
      <c r="R15" s="735"/>
      <c r="S15" s="735"/>
      <c r="T15" s="735"/>
      <c r="U15" s="735"/>
      <c r="V15" s="735"/>
      <c r="W15" s="735"/>
      <c r="X15" s="735"/>
      <c r="Y15" s="735"/>
      <c r="Z15" s="735"/>
      <c r="AA15" s="735"/>
      <c r="AB15" s="735"/>
      <c r="AC15" s="735"/>
      <c r="AD15" s="735"/>
      <c r="AE15" s="735"/>
      <c r="AF15" s="735"/>
      <c r="AG15" s="735"/>
      <c r="AH15" s="735"/>
      <c r="AI15" s="735"/>
      <c r="AJ15" s="735"/>
      <c r="AK15" s="735"/>
      <c r="AL15" s="735"/>
      <c r="AM15" s="735"/>
      <c r="AN15" s="735"/>
      <c r="AO15" s="735"/>
      <c r="AP15" s="735"/>
      <c r="AQ15" s="735"/>
      <c r="AR15" s="735"/>
      <c r="AS15" s="735"/>
      <c r="AT15" s="735"/>
      <c r="AU15" s="735"/>
      <c r="AV15" s="735"/>
      <c r="AW15" s="735"/>
      <c r="AX15" s="205"/>
      <c r="AY15" s="194"/>
      <c r="AZ15" s="194"/>
      <c r="BA15" s="194"/>
      <c r="BB15" s="345"/>
      <c r="BC15" s="194"/>
      <c r="BD15" s="194"/>
      <c r="BE15" s="194"/>
      <c r="BF15" s="194"/>
      <c r="BG15" s="194"/>
      <c r="BH15" s="194"/>
      <c r="BI15" s="194"/>
      <c r="BJ15" s="194"/>
      <c r="BK15" s="346"/>
    </row>
    <row r="16" spans="1:66" ht="17.45" customHeight="1" thickBot="1" x14ac:dyDescent="0.3">
      <c r="A16" s="194"/>
      <c r="B16" s="194"/>
      <c r="C16" s="194"/>
      <c r="D16" s="194"/>
      <c r="E16" s="194"/>
      <c r="F16" s="206"/>
      <c r="G16" s="206"/>
      <c r="H16" s="206"/>
      <c r="I16" s="206"/>
      <c r="J16" s="206"/>
      <c r="K16" s="206"/>
      <c r="L16" s="206"/>
      <c r="M16" s="206"/>
      <c r="N16" s="206"/>
      <c r="O16" s="207"/>
      <c r="P16" s="207"/>
      <c r="Q16" s="201"/>
      <c r="R16" s="201"/>
      <c r="S16" s="201"/>
      <c r="T16" s="201"/>
      <c r="U16" s="203"/>
      <c r="V16" s="203"/>
      <c r="W16" s="203"/>
      <c r="X16" s="203"/>
      <c r="Y16" s="197"/>
      <c r="Z16" s="197"/>
      <c r="AA16" s="197"/>
      <c r="AB16" s="204"/>
      <c r="AC16" s="198"/>
      <c r="AD16" s="198"/>
      <c r="AE16" s="198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205"/>
      <c r="AY16" s="194"/>
      <c r="AZ16" s="194"/>
      <c r="BA16" s="194"/>
      <c r="BB16" s="347"/>
      <c r="BC16" s="765">
        <f>SUM(BC17:BF17)</f>
        <v>68</v>
      </c>
      <c r="BD16" s="766"/>
      <c r="BE16" s="766"/>
      <c r="BF16" s="767"/>
      <c r="BG16" s="348"/>
      <c r="BH16" s="348"/>
      <c r="BI16" s="348"/>
      <c r="BJ16" s="194"/>
      <c r="BK16" s="346"/>
    </row>
    <row r="17" spans="1:63" s="12" customFormat="1" ht="21" customHeight="1" thickBot="1" x14ac:dyDescent="0.25">
      <c r="A17" s="703" t="s">
        <v>770</v>
      </c>
      <c r="B17" s="705" t="s">
        <v>771</v>
      </c>
      <c r="C17" s="706"/>
      <c r="D17" s="706"/>
      <c r="E17" s="707"/>
      <c r="F17" s="708" t="s">
        <v>772</v>
      </c>
      <c r="G17" s="709"/>
      <c r="H17" s="709"/>
      <c r="I17" s="709"/>
      <c r="J17" s="691" t="s">
        <v>776</v>
      </c>
      <c r="K17" s="692"/>
      <c r="L17" s="692"/>
      <c r="M17" s="692"/>
      <c r="N17" s="693"/>
      <c r="O17" s="691" t="s">
        <v>777</v>
      </c>
      <c r="P17" s="692"/>
      <c r="Q17" s="692"/>
      <c r="R17" s="693"/>
      <c r="S17" s="663" t="s">
        <v>778</v>
      </c>
      <c r="T17" s="664"/>
      <c r="U17" s="664"/>
      <c r="V17" s="664"/>
      <c r="W17" s="665"/>
      <c r="X17" s="663" t="s">
        <v>779</v>
      </c>
      <c r="Y17" s="664"/>
      <c r="Z17" s="664"/>
      <c r="AA17" s="665"/>
      <c r="AB17" s="663" t="s">
        <v>780</v>
      </c>
      <c r="AC17" s="664"/>
      <c r="AD17" s="664"/>
      <c r="AE17" s="665"/>
      <c r="AF17" s="663" t="s">
        <v>781</v>
      </c>
      <c r="AG17" s="664"/>
      <c r="AH17" s="664"/>
      <c r="AI17" s="665"/>
      <c r="AJ17" s="663" t="s">
        <v>782</v>
      </c>
      <c r="AK17" s="664"/>
      <c r="AL17" s="664"/>
      <c r="AM17" s="664"/>
      <c r="AN17" s="665"/>
      <c r="AO17" s="663" t="s">
        <v>783</v>
      </c>
      <c r="AP17" s="664"/>
      <c r="AQ17" s="664"/>
      <c r="AR17" s="665"/>
      <c r="AS17" s="663" t="s">
        <v>784</v>
      </c>
      <c r="AT17" s="664"/>
      <c r="AU17" s="664"/>
      <c r="AV17" s="664"/>
      <c r="AW17" s="665"/>
      <c r="AX17" s="762" t="s">
        <v>785</v>
      </c>
      <c r="AY17" s="763"/>
      <c r="AZ17" s="763"/>
      <c r="BA17" s="764"/>
      <c r="BB17" s="335"/>
      <c r="BC17" s="760">
        <f>SUM(BC19:BD24)</f>
        <v>52</v>
      </c>
      <c r="BD17" s="761"/>
      <c r="BE17" s="760">
        <f>SUM(BE19:BF24)</f>
        <v>16</v>
      </c>
      <c r="BF17" s="761"/>
      <c r="BG17" s="321"/>
      <c r="BH17" s="321"/>
      <c r="BI17" s="321"/>
      <c r="BJ17" s="319"/>
      <c r="BK17" s="349"/>
    </row>
    <row r="18" spans="1:63" s="13" customFormat="1" ht="41.25" customHeight="1" thickBot="1" x14ac:dyDescent="0.25">
      <c r="A18" s="704"/>
      <c r="B18" s="394">
        <v>1</v>
      </c>
      <c r="C18" s="395">
        <f t="shared" ref="C18:BA18" si="0">B18+1</f>
        <v>2</v>
      </c>
      <c r="D18" s="395">
        <f t="shared" si="0"/>
        <v>3</v>
      </c>
      <c r="E18" s="396">
        <f t="shared" si="0"/>
        <v>4</v>
      </c>
      <c r="F18" s="394">
        <f t="shared" si="0"/>
        <v>5</v>
      </c>
      <c r="G18" s="395">
        <f t="shared" si="0"/>
        <v>6</v>
      </c>
      <c r="H18" s="395">
        <f t="shared" si="0"/>
        <v>7</v>
      </c>
      <c r="I18" s="397">
        <f t="shared" si="0"/>
        <v>8</v>
      </c>
      <c r="J18" s="394">
        <f t="shared" si="0"/>
        <v>9</v>
      </c>
      <c r="K18" s="398">
        <f t="shared" si="0"/>
        <v>10</v>
      </c>
      <c r="L18" s="395">
        <f t="shared" si="0"/>
        <v>11</v>
      </c>
      <c r="M18" s="395">
        <f t="shared" si="0"/>
        <v>12</v>
      </c>
      <c r="N18" s="396">
        <f t="shared" si="0"/>
        <v>13</v>
      </c>
      <c r="O18" s="399">
        <f t="shared" si="0"/>
        <v>14</v>
      </c>
      <c r="P18" s="395">
        <f t="shared" si="0"/>
        <v>15</v>
      </c>
      <c r="Q18" s="395">
        <f t="shared" si="0"/>
        <v>16</v>
      </c>
      <c r="R18" s="396">
        <f t="shared" si="0"/>
        <v>17</v>
      </c>
      <c r="S18" s="394">
        <f t="shared" si="0"/>
        <v>18</v>
      </c>
      <c r="T18" s="398">
        <f t="shared" si="0"/>
        <v>19</v>
      </c>
      <c r="U18" s="395">
        <f t="shared" si="0"/>
        <v>20</v>
      </c>
      <c r="V18" s="395">
        <f t="shared" si="0"/>
        <v>21</v>
      </c>
      <c r="W18" s="396">
        <f t="shared" si="0"/>
        <v>22</v>
      </c>
      <c r="X18" s="394">
        <f t="shared" si="0"/>
        <v>23</v>
      </c>
      <c r="Y18" s="398">
        <f t="shared" si="0"/>
        <v>24</v>
      </c>
      <c r="Z18" s="395">
        <f t="shared" si="0"/>
        <v>25</v>
      </c>
      <c r="AA18" s="396">
        <f t="shared" si="0"/>
        <v>26</v>
      </c>
      <c r="AB18" s="394">
        <f t="shared" si="0"/>
        <v>27</v>
      </c>
      <c r="AC18" s="400">
        <f t="shared" si="0"/>
        <v>28</v>
      </c>
      <c r="AD18" s="395">
        <f t="shared" si="0"/>
        <v>29</v>
      </c>
      <c r="AE18" s="396">
        <f t="shared" si="0"/>
        <v>30</v>
      </c>
      <c r="AF18" s="394">
        <f t="shared" si="0"/>
        <v>31</v>
      </c>
      <c r="AG18" s="400">
        <f t="shared" si="0"/>
        <v>32</v>
      </c>
      <c r="AH18" s="395">
        <f t="shared" si="0"/>
        <v>33</v>
      </c>
      <c r="AI18" s="396">
        <f t="shared" si="0"/>
        <v>34</v>
      </c>
      <c r="AJ18" s="394">
        <f t="shared" si="0"/>
        <v>35</v>
      </c>
      <c r="AK18" s="400">
        <f t="shared" si="0"/>
        <v>36</v>
      </c>
      <c r="AL18" s="395">
        <f t="shared" si="0"/>
        <v>37</v>
      </c>
      <c r="AM18" s="395">
        <f t="shared" si="0"/>
        <v>38</v>
      </c>
      <c r="AN18" s="396">
        <f t="shared" si="0"/>
        <v>39</v>
      </c>
      <c r="AO18" s="399">
        <f t="shared" si="0"/>
        <v>40</v>
      </c>
      <c r="AP18" s="395">
        <f t="shared" si="0"/>
        <v>41</v>
      </c>
      <c r="AQ18" s="395">
        <f t="shared" si="0"/>
        <v>42</v>
      </c>
      <c r="AR18" s="396">
        <f t="shared" si="0"/>
        <v>43</v>
      </c>
      <c r="AS18" s="394">
        <f t="shared" si="0"/>
        <v>44</v>
      </c>
      <c r="AT18" s="400">
        <f t="shared" si="0"/>
        <v>45</v>
      </c>
      <c r="AU18" s="395">
        <f t="shared" si="0"/>
        <v>46</v>
      </c>
      <c r="AV18" s="395">
        <f t="shared" si="0"/>
        <v>47</v>
      </c>
      <c r="AW18" s="397">
        <f t="shared" si="0"/>
        <v>48</v>
      </c>
      <c r="AX18" s="394">
        <f t="shared" si="0"/>
        <v>49</v>
      </c>
      <c r="AY18" s="395">
        <f t="shared" si="0"/>
        <v>50</v>
      </c>
      <c r="AZ18" s="395">
        <f t="shared" si="0"/>
        <v>51</v>
      </c>
      <c r="BA18" s="396">
        <f t="shared" si="0"/>
        <v>52</v>
      </c>
      <c r="BB18" s="336"/>
      <c r="BC18" s="322">
        <v>1</v>
      </c>
      <c r="BD18" s="322">
        <v>2</v>
      </c>
      <c r="BE18" s="323">
        <v>3</v>
      </c>
      <c r="BF18" s="323">
        <v>4</v>
      </c>
      <c r="BG18" s="324" t="s">
        <v>1</v>
      </c>
      <c r="BH18" s="759" t="s">
        <v>3</v>
      </c>
      <c r="BI18" s="759"/>
      <c r="BJ18" s="320"/>
      <c r="BK18" s="350"/>
    </row>
    <row r="19" spans="1:63" s="15" customFormat="1" ht="20.25" customHeight="1" x14ac:dyDescent="0.25">
      <c r="A19" s="592">
        <v>1</v>
      </c>
      <c r="B19" s="590" t="s">
        <v>0</v>
      </c>
      <c r="C19" s="401" t="s">
        <v>0</v>
      </c>
      <c r="D19" s="401" t="s">
        <v>0</v>
      </c>
      <c r="E19" s="401" t="s">
        <v>0</v>
      </c>
      <c r="F19" s="401" t="s">
        <v>0</v>
      </c>
      <c r="G19" s="401" t="s">
        <v>0</v>
      </c>
      <c r="H19" s="401" t="s">
        <v>0</v>
      </c>
      <c r="I19" s="401" t="s">
        <v>0</v>
      </c>
      <c r="J19" s="401" t="s">
        <v>0</v>
      </c>
      <c r="K19" s="401" t="s">
        <v>0</v>
      </c>
      <c r="L19" s="401" t="s">
        <v>0</v>
      </c>
      <c r="M19" s="401" t="s">
        <v>0</v>
      </c>
      <c r="N19" s="401" t="s">
        <v>0</v>
      </c>
      <c r="O19" s="401" t="s">
        <v>0</v>
      </c>
      <c r="P19" s="401" t="s">
        <v>0</v>
      </c>
      <c r="Q19" s="401" t="s">
        <v>0</v>
      </c>
      <c r="R19" s="208" t="s">
        <v>21</v>
      </c>
      <c r="S19" s="208" t="s">
        <v>7</v>
      </c>
      <c r="T19" s="208" t="s">
        <v>10</v>
      </c>
      <c r="U19" s="208" t="s">
        <v>10</v>
      </c>
      <c r="V19" s="208" t="s">
        <v>10</v>
      </c>
      <c r="W19" s="208" t="s">
        <v>7</v>
      </c>
      <c r="X19" s="401" t="s">
        <v>0</v>
      </c>
      <c r="Y19" s="401" t="s">
        <v>0</v>
      </c>
      <c r="Z19" s="401" t="s">
        <v>0</v>
      </c>
      <c r="AA19" s="401" t="s">
        <v>0</v>
      </c>
      <c r="AB19" s="401" t="s">
        <v>0</v>
      </c>
      <c r="AC19" s="401" t="s">
        <v>0</v>
      </c>
      <c r="AD19" s="401" t="s">
        <v>0</v>
      </c>
      <c r="AE19" s="401" t="s">
        <v>0</v>
      </c>
      <c r="AF19" s="401" t="s">
        <v>0</v>
      </c>
      <c r="AG19" s="401" t="s">
        <v>0</v>
      </c>
      <c r="AH19" s="401" t="s">
        <v>0</v>
      </c>
      <c r="AI19" s="401" t="s">
        <v>0</v>
      </c>
      <c r="AJ19" s="401" t="s">
        <v>0</v>
      </c>
      <c r="AK19" s="401" t="s">
        <v>0</v>
      </c>
      <c r="AL19" s="401" t="s">
        <v>0</v>
      </c>
      <c r="AM19" s="401" t="s">
        <v>0</v>
      </c>
      <c r="AN19" s="208" t="s">
        <v>21</v>
      </c>
      <c r="AO19" s="208" t="s">
        <v>10</v>
      </c>
      <c r="AP19" s="208" t="s">
        <v>10</v>
      </c>
      <c r="AQ19" s="208" t="s">
        <v>10</v>
      </c>
      <c r="AR19" s="208" t="s">
        <v>7</v>
      </c>
      <c r="AS19" s="208" t="s">
        <v>7</v>
      </c>
      <c r="AT19" s="208" t="s">
        <v>7</v>
      </c>
      <c r="AU19" s="208" t="s">
        <v>7</v>
      </c>
      <c r="AV19" s="208" t="s">
        <v>7</v>
      </c>
      <c r="AW19" s="208" t="s">
        <v>7</v>
      </c>
      <c r="AX19" s="208" t="s">
        <v>7</v>
      </c>
      <c r="AY19" s="208" t="s">
        <v>7</v>
      </c>
      <c r="AZ19" s="208" t="s">
        <v>7</v>
      </c>
      <c r="BA19" s="312" t="s">
        <v>7</v>
      </c>
      <c r="BB19" s="392" t="s">
        <v>2</v>
      </c>
      <c r="BC19" s="325">
        <f>COUNTIF(B19:W19,BH19)</f>
        <v>16</v>
      </c>
      <c r="BD19" s="325">
        <f>COUNTIF(X19:BA19,BH19)</f>
        <v>16</v>
      </c>
      <c r="BE19" s="325">
        <f>COUNTIF(B20:W20,BH19)</f>
        <v>0</v>
      </c>
      <c r="BF19" s="326">
        <f>COUNTIF(X20:BA20,BH19)</f>
        <v>0</v>
      </c>
      <c r="BG19" s="327">
        <f t="shared" ref="BG19:BG24" si="1">SUM(BC19:BF19)</f>
        <v>32</v>
      </c>
      <c r="BH19" s="328" t="str">
        <f>F25</f>
        <v>Т</v>
      </c>
      <c r="BI19" s="325"/>
      <c r="BJ19" s="363"/>
      <c r="BK19" s="351"/>
    </row>
    <row r="20" spans="1:63" s="15" customFormat="1" ht="21" customHeight="1" thickBot="1" x14ac:dyDescent="0.3">
      <c r="A20" s="593">
        <v>2</v>
      </c>
      <c r="B20" s="591" t="s">
        <v>8</v>
      </c>
      <c r="C20" s="512" t="s">
        <v>8</v>
      </c>
      <c r="D20" s="512" t="s">
        <v>8</v>
      </c>
      <c r="E20" s="512" t="s">
        <v>8</v>
      </c>
      <c r="F20" s="512" t="s">
        <v>8</v>
      </c>
      <c r="G20" s="512" t="s">
        <v>8</v>
      </c>
      <c r="H20" s="512" t="s">
        <v>8</v>
      </c>
      <c r="I20" s="512" t="s">
        <v>8</v>
      </c>
      <c r="J20" s="292" t="s">
        <v>11</v>
      </c>
      <c r="K20" s="292" t="s">
        <v>11</v>
      </c>
      <c r="L20" s="292" t="s">
        <v>11</v>
      </c>
      <c r="M20" s="292" t="s">
        <v>11</v>
      </c>
      <c r="N20" s="292" t="s">
        <v>11</v>
      </c>
      <c r="O20" s="292" t="s">
        <v>11</v>
      </c>
      <c r="P20" s="293" t="s">
        <v>16</v>
      </c>
      <c r="Q20" s="293" t="s">
        <v>16</v>
      </c>
      <c r="R20" s="292"/>
      <c r="S20" s="292"/>
      <c r="T20" s="292"/>
      <c r="U20" s="292"/>
      <c r="V20" s="292"/>
      <c r="W20" s="292"/>
      <c r="X20" s="589"/>
      <c r="Y20" s="589"/>
      <c r="Z20" s="589"/>
      <c r="AA20" s="589"/>
      <c r="AB20" s="589"/>
      <c r="AC20" s="292"/>
      <c r="AD20" s="293"/>
      <c r="AE20" s="293"/>
      <c r="AF20" s="293"/>
      <c r="AG20" s="293"/>
      <c r="AH20" s="292"/>
      <c r="AI20" s="292"/>
      <c r="AJ20" s="292"/>
      <c r="AK20" s="292"/>
      <c r="AL20" s="293"/>
      <c r="AM20" s="293"/>
      <c r="AN20" s="292"/>
      <c r="AO20" s="292"/>
      <c r="AP20" s="293"/>
      <c r="AQ20" s="293"/>
      <c r="AR20" s="292"/>
      <c r="AS20" s="292"/>
      <c r="AT20" s="292"/>
      <c r="AU20" s="209"/>
      <c r="AV20" s="209"/>
      <c r="AW20" s="209"/>
      <c r="AX20" s="209"/>
      <c r="AY20" s="209"/>
      <c r="AZ20" s="209"/>
      <c r="BA20" s="313"/>
      <c r="BB20" s="393" t="s">
        <v>50</v>
      </c>
      <c r="BC20" s="325">
        <f>COUNTIF(B19:W19,BH20)+COUNTIF(B19:W19,BI20)+COUNTIF(B19:W19,BJ20)</f>
        <v>4</v>
      </c>
      <c r="BD20" s="325">
        <f>COUNTIF(X19:BA19,BH20)+COUNTIF(X19:BA19,BI20)+COUNTIF(X19:BA19,BJ20)</f>
        <v>4</v>
      </c>
      <c r="BE20" s="325">
        <f>COUNTIF(B20:W20,BH20)+COUNTIF(B20:W20,BI20)+COUNTIF(B20:W20,BJ20)</f>
        <v>0</v>
      </c>
      <c r="BF20" s="326">
        <f>COUNTIF(X20:BA20,BH20)+COUNTIF(X20:BA20,BI20)+COUNTIF(X20:BA20,BJ20)</f>
        <v>0</v>
      </c>
      <c r="BG20" s="329">
        <f t="shared" si="1"/>
        <v>8</v>
      </c>
      <c r="BH20" s="328" t="str">
        <f>N25</f>
        <v>С</v>
      </c>
      <c r="BI20" s="325" t="str">
        <f>AI25</f>
        <v>З</v>
      </c>
      <c r="BJ20" s="363">
        <f>N27</f>
        <v>0</v>
      </c>
      <c r="BK20" s="351"/>
    </row>
    <row r="21" spans="1:63" s="16" customFormat="1" ht="18" x14ac:dyDescent="0.2">
      <c r="A21" s="210"/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9"/>
      <c r="S21" s="309"/>
      <c r="T21" s="310"/>
      <c r="U21" s="310"/>
      <c r="V21" s="310"/>
      <c r="W21" s="309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10"/>
      <c r="AO21" s="310"/>
      <c r="AP21" s="310"/>
      <c r="AQ21" s="310"/>
      <c r="AR21" s="311"/>
      <c r="AS21" s="311"/>
      <c r="AT21" s="311"/>
      <c r="AU21" s="311"/>
      <c r="AV21" s="311"/>
      <c r="AW21" s="311"/>
      <c r="AX21" s="311"/>
      <c r="AY21" s="311"/>
      <c r="AZ21" s="311"/>
      <c r="BA21" s="311"/>
      <c r="BB21" s="337" t="s">
        <v>51</v>
      </c>
      <c r="BC21" s="330">
        <f>COUNTIF(B19:W19,BH21)</f>
        <v>0</v>
      </c>
      <c r="BD21" s="330">
        <f>COUNTIF(X19:BA19,BH21)</f>
        <v>0</v>
      </c>
      <c r="BE21" s="330">
        <f>COUNTIF(B20:W20,BH21)</f>
        <v>8</v>
      </c>
      <c r="BF21" s="331">
        <f>COUNTIF(X20:BA20,BH21)</f>
        <v>0</v>
      </c>
      <c r="BG21" s="329">
        <f t="shared" si="1"/>
        <v>8</v>
      </c>
      <c r="BH21" s="332" t="str">
        <f>U25</f>
        <v>П</v>
      </c>
      <c r="BI21" s="332"/>
      <c r="BJ21" s="364"/>
      <c r="BK21" s="352"/>
    </row>
    <row r="22" spans="1:63" s="19" customFormat="1" ht="15.75" customHeight="1" x14ac:dyDescent="0.2">
      <c r="A22" s="212"/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5"/>
      <c r="R22" s="316"/>
      <c r="S22" s="317"/>
      <c r="T22" s="316"/>
      <c r="U22" s="316"/>
      <c r="V22" s="316"/>
      <c r="W22" s="317"/>
      <c r="X22" s="314"/>
      <c r="Y22" s="314"/>
      <c r="Z22" s="314"/>
      <c r="AA22" s="314"/>
      <c r="AB22" s="314"/>
      <c r="AC22" s="314"/>
      <c r="AD22" s="314"/>
      <c r="AE22" s="314"/>
      <c r="AF22" s="314"/>
      <c r="AG22" s="318"/>
      <c r="AH22" s="318"/>
      <c r="AI22" s="318"/>
      <c r="AJ22" s="318"/>
      <c r="AK22" s="318"/>
      <c r="AL22" s="318"/>
      <c r="AM22" s="318"/>
      <c r="AN22" s="318"/>
      <c r="AO22" s="318"/>
      <c r="AP22" s="314"/>
      <c r="AQ22" s="314"/>
      <c r="AR22" s="308"/>
      <c r="AS22" s="311"/>
      <c r="AT22" s="311"/>
      <c r="AU22" s="311"/>
      <c r="AV22" s="311"/>
      <c r="AW22" s="311"/>
      <c r="AX22" s="311"/>
      <c r="AY22" s="311"/>
      <c r="AZ22" s="311"/>
      <c r="BA22" s="311"/>
      <c r="BB22" s="337" t="s">
        <v>52</v>
      </c>
      <c r="BC22" s="330">
        <f>COUNTIF(B19:W19,BH22)</f>
        <v>0</v>
      </c>
      <c r="BD22" s="330">
        <f>COUNTIF(X19:BA19,BH22)</f>
        <v>0</v>
      </c>
      <c r="BE22" s="330">
        <f>COUNTIF(B20:W20,BH22)</f>
        <v>6</v>
      </c>
      <c r="BF22" s="331">
        <f>COUNTIF(X20:BA20,BH22)</f>
        <v>0</v>
      </c>
      <c r="BG22" s="329">
        <f t="shared" si="1"/>
        <v>6</v>
      </c>
      <c r="BH22" s="332" t="str">
        <f>Y25</f>
        <v>Д</v>
      </c>
      <c r="BI22" s="330"/>
      <c r="BJ22" s="365"/>
      <c r="BK22" s="353"/>
    </row>
    <row r="23" spans="1:63" s="19" customFormat="1" ht="15.75" customHeight="1" x14ac:dyDescent="0.2">
      <c r="A23" s="212"/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5"/>
      <c r="R23" s="316"/>
      <c r="S23" s="317"/>
      <c r="T23" s="316"/>
      <c r="U23" s="316"/>
      <c r="V23" s="316"/>
      <c r="W23" s="317"/>
      <c r="X23" s="314"/>
      <c r="Y23" s="314"/>
      <c r="Z23" s="314"/>
      <c r="AA23" s="314"/>
      <c r="AB23" s="314"/>
      <c r="AC23" s="314"/>
      <c r="AD23" s="314"/>
      <c r="AE23" s="314"/>
      <c r="AF23" s="314"/>
      <c r="AG23" s="318"/>
      <c r="AH23" s="318"/>
      <c r="AI23" s="318"/>
      <c r="AJ23" s="318"/>
      <c r="AK23" s="318"/>
      <c r="AL23" s="318"/>
      <c r="AM23" s="318"/>
      <c r="AN23" s="318"/>
      <c r="AO23" s="318"/>
      <c r="AP23" s="314"/>
      <c r="AQ23" s="314"/>
      <c r="AR23" s="308"/>
      <c r="AS23" s="311"/>
      <c r="AT23" s="311"/>
      <c r="AU23" s="311"/>
      <c r="AV23" s="311"/>
      <c r="AW23" s="311"/>
      <c r="AX23" s="311"/>
      <c r="AY23" s="311"/>
      <c r="AZ23" s="311"/>
      <c r="BA23" s="311"/>
      <c r="BB23" s="337" t="s">
        <v>53</v>
      </c>
      <c r="BC23" s="330">
        <f>COUNTIF(B19:W19,BH23)</f>
        <v>2</v>
      </c>
      <c r="BD23" s="330">
        <f>COUNTIF(X19:BA19,BH23)</f>
        <v>10</v>
      </c>
      <c r="BE23" s="330">
        <f>COUNTIF(B20:W20,BH23)</f>
        <v>0</v>
      </c>
      <c r="BF23" s="331">
        <f>COUNTIF(X20:BA20,BH23)</f>
        <v>0</v>
      </c>
      <c r="BG23" s="329">
        <f t="shared" si="1"/>
        <v>12</v>
      </c>
      <c r="BH23" s="332" t="str">
        <f>AO25</f>
        <v>К</v>
      </c>
      <c r="BI23" s="330"/>
      <c r="BJ23" s="365"/>
      <c r="BK23" s="353"/>
    </row>
    <row r="24" spans="1:63" s="19" customFormat="1" ht="15.75" thickBot="1" x14ac:dyDescent="0.25">
      <c r="A24" s="212"/>
      <c r="B24" s="212"/>
      <c r="C24" s="212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337" t="s">
        <v>54</v>
      </c>
      <c r="BC24" s="330">
        <f>COUNTIF(B19:W19,BH24)</f>
        <v>0</v>
      </c>
      <c r="BD24" s="330">
        <f>COUNTIF(X19:BA19,BH24)</f>
        <v>0</v>
      </c>
      <c r="BE24" s="330">
        <f>COUNTIF(B20:W20,BH24)</f>
        <v>2</v>
      </c>
      <c r="BF24" s="331">
        <f>COUNTIF(X20:BA20,BH24)</f>
        <v>0</v>
      </c>
      <c r="BG24" s="333">
        <f t="shared" si="1"/>
        <v>2</v>
      </c>
      <c r="BH24" s="332" t="str">
        <f>AS25</f>
        <v>А</v>
      </c>
      <c r="BI24" s="330"/>
      <c r="BJ24" s="365"/>
      <c r="BK24" s="353"/>
    </row>
    <row r="25" spans="1:63" s="19" customFormat="1" ht="18.75" thickBot="1" x14ac:dyDescent="0.3">
      <c r="A25" s="214" t="s">
        <v>6</v>
      </c>
      <c r="B25" s="210"/>
      <c r="C25" s="210"/>
      <c r="D25" s="202"/>
      <c r="E25" s="202"/>
      <c r="F25" s="361" t="s">
        <v>0</v>
      </c>
      <c r="G25" s="211" t="s">
        <v>786</v>
      </c>
      <c r="H25" s="211"/>
      <c r="I25" s="211"/>
      <c r="J25" s="211"/>
      <c r="K25" s="211"/>
      <c r="L25" s="211"/>
      <c r="M25" s="211"/>
      <c r="N25" s="215" t="s">
        <v>10</v>
      </c>
      <c r="O25" s="211" t="s">
        <v>787</v>
      </c>
      <c r="P25" s="211"/>
      <c r="Q25" s="211"/>
      <c r="R25" s="202"/>
      <c r="S25" s="202"/>
      <c r="T25" s="211"/>
      <c r="U25" s="215" t="s">
        <v>8</v>
      </c>
      <c r="V25" s="211" t="s">
        <v>788</v>
      </c>
      <c r="X25" s="211"/>
      <c r="Y25" s="215" t="s">
        <v>11</v>
      </c>
      <c r="Z25" s="202" t="s">
        <v>789</v>
      </c>
      <c r="AB25" s="599"/>
      <c r="AC25" s="408"/>
      <c r="AD25" s="211"/>
      <c r="AE25" s="211"/>
      <c r="AF25" s="211"/>
      <c r="AG25" s="202"/>
      <c r="AI25" s="215" t="s">
        <v>21</v>
      </c>
      <c r="AJ25" s="211" t="s">
        <v>790</v>
      </c>
      <c r="AK25" s="211"/>
      <c r="AL25" s="211"/>
      <c r="AM25" s="211"/>
      <c r="AN25" s="211"/>
      <c r="AO25" s="215" t="s">
        <v>7</v>
      </c>
      <c r="AP25" s="211" t="s">
        <v>791</v>
      </c>
      <c r="AR25" s="211"/>
      <c r="AS25" s="215" t="s">
        <v>16</v>
      </c>
      <c r="AT25" s="211" t="s">
        <v>792</v>
      </c>
      <c r="AU25" s="599"/>
      <c r="AW25" s="213"/>
      <c r="AX25" s="213"/>
      <c r="AY25" s="213"/>
      <c r="AZ25" s="213"/>
      <c r="BA25" s="213"/>
      <c r="BB25" s="338"/>
      <c r="BC25" s="334"/>
      <c r="BD25" s="334"/>
      <c r="BE25" s="334"/>
      <c r="BF25" s="334"/>
      <c r="BG25" s="334"/>
      <c r="BH25" s="334"/>
      <c r="BI25" s="334"/>
      <c r="BJ25" s="212"/>
      <c r="BK25" s="353"/>
    </row>
    <row r="26" spans="1:63" s="19" customFormat="1" ht="16.5" customHeight="1" x14ac:dyDescent="0.3">
      <c r="A26" s="212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02"/>
      <c r="AP26" s="202"/>
      <c r="AQ26" s="202"/>
      <c r="AR26" s="202"/>
      <c r="AS26" s="202"/>
      <c r="AT26" s="217"/>
      <c r="AU26" s="213"/>
      <c r="AV26" s="213"/>
      <c r="AW26" s="213"/>
      <c r="AX26" s="213"/>
      <c r="AY26" s="213"/>
      <c r="AZ26" s="213"/>
      <c r="BA26" s="213"/>
      <c r="BB26" s="339"/>
      <c r="BC26" s="212"/>
      <c r="BD26" s="212"/>
      <c r="BE26" s="212"/>
      <c r="BF26" s="212"/>
      <c r="BG26" s="212"/>
      <c r="BH26" s="212"/>
      <c r="BI26" s="212"/>
      <c r="BJ26" s="212"/>
      <c r="BK26" s="353"/>
    </row>
    <row r="27" spans="1:63" s="19" customFormat="1" ht="18" customHeight="1" thickBot="1" x14ac:dyDescent="0.3">
      <c r="A27" s="212"/>
      <c r="B27" s="212"/>
      <c r="C27" s="212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403"/>
      <c r="O27" s="362"/>
      <c r="P27" s="199"/>
      <c r="Q27" s="199"/>
      <c r="R27" s="199"/>
      <c r="S27" s="199"/>
      <c r="T27" s="199"/>
      <c r="U27" s="199"/>
      <c r="V27" s="199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8"/>
      <c r="AO27" s="218"/>
      <c r="AP27" s="218"/>
      <c r="AQ27" s="218"/>
      <c r="AR27" s="218"/>
      <c r="AS27" s="202"/>
      <c r="AT27" s="202"/>
      <c r="AU27" s="202"/>
      <c r="AV27" s="202"/>
      <c r="AW27" s="202"/>
      <c r="AX27" s="202"/>
      <c r="AY27" s="202"/>
      <c r="AZ27" s="202"/>
      <c r="BA27" s="202"/>
      <c r="BB27" s="354"/>
      <c r="BC27" s="355"/>
      <c r="BD27" s="355"/>
      <c r="BE27" s="355"/>
      <c r="BF27" s="355"/>
      <c r="BG27" s="356"/>
      <c r="BH27" s="356"/>
      <c r="BI27" s="356"/>
      <c r="BJ27" s="356"/>
      <c r="BK27" s="357"/>
    </row>
    <row r="28" spans="1:63" s="19" customFormat="1" ht="15.75" customHeight="1" x14ac:dyDescent="0.2">
      <c r="A28" s="212"/>
      <c r="B28" s="212"/>
      <c r="C28" s="212"/>
      <c r="D28" s="213"/>
      <c r="E28" s="213"/>
      <c r="F28" s="213"/>
      <c r="G28" s="213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19"/>
      <c r="X28" s="202"/>
      <c r="Y28" s="202"/>
      <c r="Z28" s="202"/>
      <c r="AA28" s="202"/>
      <c r="AB28" s="202"/>
      <c r="AC28" s="202"/>
      <c r="AD28" s="202"/>
      <c r="AE28" s="202"/>
      <c r="AF28" s="202"/>
      <c r="AG28" s="220"/>
      <c r="AH28" s="220"/>
      <c r="AI28" s="220"/>
      <c r="AJ28" s="220"/>
      <c r="AK28" s="202"/>
      <c r="AL28" s="221"/>
      <c r="AM28" s="221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G28" s="17"/>
      <c r="BH28" s="17"/>
      <c r="BI28" s="17"/>
      <c r="BJ28" s="17"/>
    </row>
    <row r="29" spans="1:63" s="19" customFormat="1" ht="21" customHeight="1" x14ac:dyDescent="0.2">
      <c r="A29" s="212"/>
      <c r="B29" s="212"/>
      <c r="C29" s="212"/>
      <c r="D29" s="213"/>
      <c r="E29" s="213"/>
      <c r="F29" s="213"/>
      <c r="G29" s="213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20"/>
      <c r="AH29" s="220"/>
      <c r="AI29" s="220"/>
      <c r="AJ29" s="220"/>
      <c r="AK29" s="202"/>
      <c r="AL29" s="222"/>
      <c r="AM29" s="22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G29" s="17"/>
      <c r="BH29" s="17"/>
      <c r="BI29" s="17"/>
      <c r="BJ29" s="17"/>
    </row>
    <row r="30" spans="1:63" s="19" customFormat="1" ht="20.25" x14ac:dyDescent="0.3">
      <c r="A30" s="212"/>
      <c r="B30" s="212"/>
      <c r="C30" s="212"/>
      <c r="D30" s="213"/>
      <c r="E30" s="216" t="s">
        <v>805</v>
      </c>
      <c r="F30" s="213"/>
      <c r="G30" s="213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662" t="s">
        <v>806</v>
      </c>
      <c r="AD30" s="662"/>
      <c r="AE30" s="662"/>
      <c r="AF30" s="662"/>
      <c r="AG30" s="662"/>
      <c r="AH30" s="224"/>
      <c r="AI30" s="224"/>
      <c r="AJ30" s="224"/>
      <c r="AK30" s="202"/>
      <c r="AL30" s="222"/>
      <c r="AM30" s="222"/>
      <c r="AN30" s="202"/>
      <c r="AO30" s="202"/>
      <c r="AP30" s="202"/>
      <c r="AQ30" s="202"/>
      <c r="AR30" s="223" t="s">
        <v>807</v>
      </c>
      <c r="AS30" s="202"/>
      <c r="AT30" s="202"/>
      <c r="AU30" s="202"/>
      <c r="AV30" s="202"/>
      <c r="AW30" s="202"/>
      <c r="AX30" s="202"/>
      <c r="AY30" s="202"/>
      <c r="AZ30" s="202"/>
      <c r="BA30" s="202"/>
      <c r="BG30" s="17"/>
      <c r="BH30" s="17"/>
      <c r="BI30" s="17"/>
      <c r="BJ30" s="17"/>
    </row>
    <row r="31" spans="1:63" s="19" customFormat="1" ht="18" x14ac:dyDescent="0.25">
      <c r="A31" s="212"/>
      <c r="B31" s="212"/>
      <c r="C31" s="212"/>
      <c r="D31" s="213"/>
      <c r="E31" s="213"/>
      <c r="F31" s="213"/>
      <c r="G31" s="213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24"/>
      <c r="AH31" s="224"/>
      <c r="AI31" s="224"/>
      <c r="AJ31" s="224"/>
      <c r="AK31" s="222"/>
      <c r="AL31" s="222"/>
      <c r="AM31" s="22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18"/>
      <c r="AY31" s="213"/>
      <c r="AZ31" s="213"/>
      <c r="BA31" s="213"/>
      <c r="BB31" s="18"/>
      <c r="BC31" s="17"/>
      <c r="BD31" s="17"/>
      <c r="BE31" s="17"/>
      <c r="BF31" s="17"/>
      <c r="BG31" s="17"/>
      <c r="BH31" s="17"/>
      <c r="BI31" s="17"/>
      <c r="BJ31" s="17"/>
    </row>
    <row r="32" spans="1:63" s="19" customFormat="1" ht="18.75" thickBot="1" x14ac:dyDescent="0.3">
      <c r="A32" s="212"/>
      <c r="B32" s="212"/>
      <c r="C32" s="212"/>
      <c r="D32" s="213"/>
      <c r="E32" s="213"/>
      <c r="F32" s="213"/>
      <c r="G32" s="213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24"/>
      <c r="AH32" s="224"/>
      <c r="AI32" s="224"/>
      <c r="AJ32" s="224"/>
      <c r="AK32" s="213"/>
      <c r="AL32" s="213"/>
      <c r="AM32" s="213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3"/>
      <c r="AZ32" s="213"/>
      <c r="BA32" s="213"/>
      <c r="BB32" s="18"/>
      <c r="BC32" s="17"/>
      <c r="BD32" s="17"/>
      <c r="BE32" s="17"/>
      <c r="BF32" s="17"/>
      <c r="BG32" s="17"/>
      <c r="BH32" s="17"/>
      <c r="BI32" s="17"/>
      <c r="BJ32" s="17"/>
    </row>
    <row r="33" spans="1:62" s="19" customFormat="1" ht="27.75" customHeight="1" thickBot="1" x14ac:dyDescent="0.25">
      <c r="A33" s="697" t="s">
        <v>4</v>
      </c>
      <c r="B33" s="698"/>
      <c r="C33" s="701" t="s">
        <v>786</v>
      </c>
      <c r="D33" s="701"/>
      <c r="E33" s="701"/>
      <c r="F33" s="701"/>
      <c r="G33" s="701" t="s">
        <v>787</v>
      </c>
      <c r="H33" s="701"/>
      <c r="I33" s="701"/>
      <c r="J33" s="701" t="s">
        <v>788</v>
      </c>
      <c r="K33" s="701"/>
      <c r="L33" s="701"/>
      <c r="M33" s="701" t="s">
        <v>793</v>
      </c>
      <c r="N33" s="701"/>
      <c r="O33" s="701"/>
      <c r="P33" s="697" t="s">
        <v>794</v>
      </c>
      <c r="Q33" s="714"/>
      <c r="R33" s="714"/>
      <c r="S33" s="714"/>
      <c r="T33" s="655" t="s">
        <v>795</v>
      </c>
      <c r="U33" s="655"/>
      <c r="V33" s="655"/>
      <c r="W33" s="655" t="s">
        <v>722</v>
      </c>
      <c r="X33" s="655"/>
      <c r="Y33" s="655"/>
      <c r="Z33" s="202"/>
      <c r="AA33" s="202"/>
      <c r="AB33" s="656" t="s">
        <v>796</v>
      </c>
      <c r="AC33" s="657"/>
      <c r="AD33" s="657"/>
      <c r="AE33" s="658"/>
      <c r="AF33" s="768" t="s">
        <v>797</v>
      </c>
      <c r="AG33" s="769"/>
      <c r="AH33" s="770"/>
      <c r="AI33" s="697" t="s">
        <v>798</v>
      </c>
      <c r="AJ33" s="714"/>
      <c r="AK33" s="698"/>
      <c r="AL33" s="213"/>
      <c r="AM33" s="213"/>
      <c r="AN33" s="742" t="s">
        <v>801</v>
      </c>
      <c r="AO33" s="743"/>
      <c r="AP33" s="743"/>
      <c r="AQ33" s="743"/>
      <c r="AR33" s="744"/>
      <c r="AS33" s="742" t="s">
        <v>800</v>
      </c>
      <c r="AT33" s="743"/>
      <c r="AU33" s="743"/>
      <c r="AV33" s="743"/>
      <c r="AW33" s="744"/>
      <c r="AX33" s="697" t="s">
        <v>798</v>
      </c>
      <c r="AY33" s="714"/>
      <c r="AZ33" s="698"/>
      <c r="BA33" s="202"/>
      <c r="BB33" s="18"/>
      <c r="BC33" s="17"/>
      <c r="BD33" s="17"/>
      <c r="BE33" s="17"/>
      <c r="BF33" s="17"/>
      <c r="BG33" s="17"/>
      <c r="BH33" s="17"/>
      <c r="BI33" s="17"/>
      <c r="BJ33" s="17"/>
    </row>
    <row r="34" spans="1:62" s="19" customFormat="1" ht="45" customHeight="1" thickBot="1" x14ac:dyDescent="0.25">
      <c r="A34" s="699"/>
      <c r="B34" s="700"/>
      <c r="C34" s="702"/>
      <c r="D34" s="702"/>
      <c r="E34" s="702"/>
      <c r="F34" s="702"/>
      <c r="G34" s="702"/>
      <c r="H34" s="702"/>
      <c r="I34" s="702"/>
      <c r="J34" s="702"/>
      <c r="K34" s="702"/>
      <c r="L34" s="702"/>
      <c r="M34" s="702"/>
      <c r="N34" s="702"/>
      <c r="O34" s="702"/>
      <c r="P34" s="699"/>
      <c r="Q34" s="715"/>
      <c r="R34" s="715"/>
      <c r="S34" s="715"/>
      <c r="T34" s="655"/>
      <c r="U34" s="655"/>
      <c r="V34" s="655"/>
      <c r="W34" s="655"/>
      <c r="X34" s="655"/>
      <c r="Y34" s="655"/>
      <c r="Z34" s="202"/>
      <c r="AA34" s="202"/>
      <c r="AB34" s="659"/>
      <c r="AC34" s="660"/>
      <c r="AD34" s="660"/>
      <c r="AE34" s="661"/>
      <c r="AF34" s="771"/>
      <c r="AG34" s="772"/>
      <c r="AH34" s="773"/>
      <c r="AI34" s="792"/>
      <c r="AJ34" s="793"/>
      <c r="AK34" s="794"/>
      <c r="AL34" s="213"/>
      <c r="AM34" s="213"/>
      <c r="AN34" s="750" t="s">
        <v>802</v>
      </c>
      <c r="AO34" s="751"/>
      <c r="AP34" s="751"/>
      <c r="AQ34" s="751"/>
      <c r="AR34" s="752"/>
      <c r="AS34" s="756">
        <v>11</v>
      </c>
      <c r="AT34" s="757"/>
      <c r="AU34" s="757"/>
      <c r="AV34" s="757"/>
      <c r="AW34" s="758"/>
      <c r="AX34" s="753">
        <f>IF(BC22&gt;0,BC18,IF(BD22&gt;0,BD18,IF(BE22&gt;0,BE18,IF(BF22&gt;0,BF18,0))))</f>
        <v>3</v>
      </c>
      <c r="AY34" s="754"/>
      <c r="AZ34" s="755"/>
      <c r="BA34" s="202"/>
      <c r="BB34" s="18"/>
      <c r="BC34" s="17"/>
      <c r="BD34" s="17"/>
      <c r="BE34" s="17"/>
      <c r="BF34" s="17"/>
      <c r="BG34" s="17"/>
      <c r="BH34" s="17"/>
      <c r="BI34" s="17"/>
      <c r="BJ34" s="17"/>
    </row>
    <row r="35" spans="1:62" s="19" customFormat="1" ht="18.75" customHeight="1" thickBot="1" x14ac:dyDescent="0.3">
      <c r="A35" s="713">
        <f>A19</f>
        <v>1</v>
      </c>
      <c r="B35" s="713"/>
      <c r="C35" s="652">
        <f>BC19+BD19</f>
        <v>32</v>
      </c>
      <c r="D35" s="652"/>
      <c r="E35" s="652"/>
      <c r="F35" s="652"/>
      <c r="G35" s="652">
        <f>BC20+BD20</f>
        <v>8</v>
      </c>
      <c r="H35" s="652"/>
      <c r="I35" s="652"/>
      <c r="J35" s="652">
        <f>BC21+BD21</f>
        <v>0</v>
      </c>
      <c r="K35" s="652"/>
      <c r="L35" s="652"/>
      <c r="M35" s="652">
        <f>SUM(BC24:BD24)</f>
        <v>0</v>
      </c>
      <c r="N35" s="652"/>
      <c r="O35" s="652"/>
      <c r="P35" s="695">
        <f>SUM(BC22:BD22)</f>
        <v>0</v>
      </c>
      <c r="Q35" s="696"/>
      <c r="R35" s="696"/>
      <c r="S35" s="696"/>
      <c r="T35" s="652">
        <f>SUM(BC23:BD23)</f>
        <v>12</v>
      </c>
      <c r="U35" s="652"/>
      <c r="V35" s="652"/>
      <c r="W35" s="654">
        <f>SUM(C35:V35)</f>
        <v>52</v>
      </c>
      <c r="X35" s="654"/>
      <c r="Y35" s="654"/>
      <c r="Z35" s="213"/>
      <c r="AA35" s="213"/>
      <c r="AB35" s="777" t="s">
        <v>799</v>
      </c>
      <c r="AC35" s="778"/>
      <c r="AD35" s="778"/>
      <c r="AE35" s="779"/>
      <c r="AF35" s="783">
        <f>SUM(BC21:BF21)</f>
        <v>8</v>
      </c>
      <c r="AG35" s="784"/>
      <c r="AH35" s="785"/>
      <c r="AI35" s="789">
        <f>IF(BC21&gt;0,BC18,IF(BD21&gt;0,BD18,IF(BE21&gt;0,BE18,IF(BF21&gt;0,BF18,0))))</f>
        <v>3</v>
      </c>
      <c r="AJ35" s="790"/>
      <c r="AK35" s="791"/>
      <c r="AL35" s="213"/>
      <c r="AM35" s="213"/>
      <c r="AN35" s="669" t="s">
        <v>803</v>
      </c>
      <c r="AO35" s="670"/>
      <c r="AP35" s="670"/>
      <c r="AQ35" s="670"/>
      <c r="AR35" s="671"/>
      <c r="AS35" s="678">
        <v>4</v>
      </c>
      <c r="AT35" s="679"/>
      <c r="AU35" s="679"/>
      <c r="AV35" s="679"/>
      <c r="AW35" s="680"/>
      <c r="AX35" s="795">
        <f>IF(BC24&gt;0,BC18,IF(BD24&gt;0,BD18,IF(BE24&gt;0,BE18,IF(BF24&gt;0,BF18,0))))</f>
        <v>3</v>
      </c>
      <c r="AY35" s="679"/>
      <c r="AZ35" s="680"/>
      <c r="BA35" s="213"/>
      <c r="BB35" s="18"/>
      <c r="BC35" s="17"/>
      <c r="BD35" s="17"/>
      <c r="BE35" s="17"/>
      <c r="BF35" s="17"/>
      <c r="BG35" s="17"/>
      <c r="BH35" s="17"/>
      <c r="BI35" s="17"/>
      <c r="BJ35" s="17"/>
    </row>
    <row r="36" spans="1:62" s="19" customFormat="1" ht="18.75" thickBot="1" x14ac:dyDescent="0.3">
      <c r="A36" s="713">
        <f>A20</f>
        <v>2</v>
      </c>
      <c r="B36" s="713"/>
      <c r="C36" s="652">
        <f>BE19+BF19</f>
        <v>0</v>
      </c>
      <c r="D36" s="652"/>
      <c r="E36" s="652"/>
      <c r="F36" s="652"/>
      <c r="G36" s="652">
        <f>BE20+BF20</f>
        <v>0</v>
      </c>
      <c r="H36" s="652"/>
      <c r="I36" s="652"/>
      <c r="J36" s="652">
        <f>SUM(BE21:BF21)</f>
        <v>8</v>
      </c>
      <c r="K36" s="652"/>
      <c r="L36" s="652"/>
      <c r="M36" s="652">
        <f>SUM(BE24:BF24)</f>
        <v>2</v>
      </c>
      <c r="N36" s="652"/>
      <c r="O36" s="652"/>
      <c r="P36" s="695">
        <f>SUM(BE22:BF22)</f>
        <v>6</v>
      </c>
      <c r="Q36" s="696"/>
      <c r="R36" s="696"/>
      <c r="S36" s="696"/>
      <c r="T36" s="652">
        <f>SUM(BE23:BF23)</f>
        <v>0</v>
      </c>
      <c r="U36" s="652"/>
      <c r="V36" s="652"/>
      <c r="W36" s="654">
        <f>SUM(C36:V36)</f>
        <v>16</v>
      </c>
      <c r="X36" s="654"/>
      <c r="Y36" s="654"/>
      <c r="Z36" s="225"/>
      <c r="AA36" s="202"/>
      <c r="AB36" s="780"/>
      <c r="AC36" s="781"/>
      <c r="AD36" s="781"/>
      <c r="AE36" s="782"/>
      <c r="AF36" s="786"/>
      <c r="AG36" s="787"/>
      <c r="AH36" s="788"/>
      <c r="AI36" s="786"/>
      <c r="AJ36" s="787"/>
      <c r="AK36" s="788"/>
      <c r="AL36" s="223"/>
      <c r="AM36" s="202"/>
      <c r="AN36" s="672"/>
      <c r="AO36" s="673"/>
      <c r="AP36" s="673"/>
      <c r="AQ36" s="673"/>
      <c r="AR36" s="674"/>
      <c r="AS36" s="681"/>
      <c r="AT36" s="682"/>
      <c r="AU36" s="682"/>
      <c r="AV36" s="682"/>
      <c r="AW36" s="683"/>
      <c r="AX36" s="681"/>
      <c r="AY36" s="682"/>
      <c r="AZ36" s="683"/>
      <c r="BA36" s="213"/>
      <c r="BB36" s="18"/>
      <c r="BC36" s="17"/>
      <c r="BD36" s="17"/>
      <c r="BE36" s="17"/>
      <c r="BF36" s="17"/>
      <c r="BG36" s="17"/>
      <c r="BH36" s="17"/>
      <c r="BI36" s="17"/>
      <c r="BJ36" s="17"/>
    </row>
    <row r="37" spans="1:62" s="19" customFormat="1" ht="18.75" thickBot="1" x14ac:dyDescent="0.3">
      <c r="A37" s="711" t="s">
        <v>722</v>
      </c>
      <c r="B37" s="712"/>
      <c r="C37" s="687">
        <f>SUM(C33:F36)</f>
        <v>32</v>
      </c>
      <c r="D37" s="688"/>
      <c r="E37" s="688"/>
      <c r="F37" s="689"/>
      <c r="G37" s="687">
        <f>SUM(G33:I36)</f>
        <v>8</v>
      </c>
      <c r="H37" s="688"/>
      <c r="I37" s="689"/>
      <c r="J37" s="687">
        <f>SUM(J33:L36)</f>
        <v>8</v>
      </c>
      <c r="K37" s="688"/>
      <c r="L37" s="689"/>
      <c r="M37" s="687">
        <f>SUM(M33:O36)</f>
        <v>2</v>
      </c>
      <c r="N37" s="688"/>
      <c r="O37" s="689"/>
      <c r="P37" s="687">
        <f>SUM(P33:S36)</f>
        <v>6</v>
      </c>
      <c r="Q37" s="688"/>
      <c r="R37" s="688"/>
      <c r="S37" s="689"/>
      <c r="T37" s="690">
        <f>SUM(T33:V36)</f>
        <v>12</v>
      </c>
      <c r="U37" s="690"/>
      <c r="V37" s="690"/>
      <c r="W37" s="690">
        <f>SUM(W33:Y36)</f>
        <v>68</v>
      </c>
      <c r="X37" s="690"/>
      <c r="Y37" s="690"/>
      <c r="Z37" s="226"/>
      <c r="AA37" s="227"/>
      <c r="AB37" s="774"/>
      <c r="AC37" s="774"/>
      <c r="AD37" s="774"/>
      <c r="AE37" s="774"/>
      <c r="AF37" s="775"/>
      <c r="AG37" s="775"/>
      <c r="AH37" s="775"/>
      <c r="AI37" s="776"/>
      <c r="AJ37" s="776"/>
      <c r="AK37" s="776"/>
      <c r="AL37" s="223"/>
      <c r="AM37" s="202"/>
      <c r="AN37" s="675"/>
      <c r="AO37" s="676"/>
      <c r="AP37" s="676"/>
      <c r="AQ37" s="676"/>
      <c r="AR37" s="677"/>
      <c r="AS37" s="684"/>
      <c r="AT37" s="685"/>
      <c r="AU37" s="685"/>
      <c r="AV37" s="685"/>
      <c r="AW37" s="686"/>
      <c r="AX37" s="684"/>
      <c r="AY37" s="685"/>
      <c r="AZ37" s="686"/>
      <c r="BA37" s="213"/>
      <c r="BB37" s="18"/>
      <c r="BC37" s="17"/>
      <c r="BD37" s="17"/>
      <c r="BE37" s="17"/>
      <c r="BF37" s="17"/>
      <c r="BG37" s="17"/>
      <c r="BH37" s="17"/>
      <c r="BI37" s="17"/>
      <c r="BJ37" s="17"/>
    </row>
    <row r="38" spans="1:62" s="19" customFormat="1" ht="39" customHeight="1" thickBot="1" x14ac:dyDescent="0.25">
      <c r="A38" s="294"/>
      <c r="B38" s="294"/>
      <c r="C38" s="294"/>
      <c r="D38" s="295"/>
      <c r="E38" s="295"/>
      <c r="F38" s="295"/>
      <c r="G38" s="295"/>
      <c r="H38" s="295"/>
      <c r="I38" s="296"/>
      <c r="J38" s="296"/>
      <c r="K38" s="296"/>
      <c r="L38" s="296"/>
      <c r="M38" s="296"/>
      <c r="N38" s="296"/>
      <c r="O38" s="296"/>
      <c r="P38" s="297"/>
      <c r="Q38" s="296"/>
      <c r="R38" s="296"/>
      <c r="S38" s="296"/>
      <c r="T38" s="296"/>
      <c r="U38" s="296"/>
      <c r="V38" s="296"/>
      <c r="W38" s="295"/>
      <c r="X38" s="297"/>
      <c r="Y38" s="297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736" t="s">
        <v>804</v>
      </c>
      <c r="AO38" s="737"/>
      <c r="AP38" s="737"/>
      <c r="AQ38" s="737"/>
      <c r="AR38" s="738"/>
      <c r="AS38" s="739">
        <v>3</v>
      </c>
      <c r="AT38" s="740"/>
      <c r="AU38" s="740"/>
      <c r="AV38" s="740"/>
      <c r="AW38" s="741"/>
      <c r="AX38" s="731">
        <v>3</v>
      </c>
      <c r="AY38" s="732"/>
      <c r="AZ38" s="733"/>
      <c r="BA38" s="213"/>
      <c r="BB38" s="18"/>
      <c r="BC38" s="17"/>
      <c r="BD38" s="17"/>
      <c r="BE38" s="17"/>
      <c r="BF38" s="17"/>
      <c r="BG38" s="17"/>
      <c r="BH38" s="17"/>
      <c r="BI38" s="17"/>
      <c r="BJ38" s="17"/>
    </row>
    <row r="39" spans="1:62" s="19" customFormat="1" ht="18" x14ac:dyDescent="0.25">
      <c r="A39" s="710"/>
      <c r="B39" s="710"/>
      <c r="C39" s="694"/>
      <c r="D39" s="694"/>
      <c r="E39" s="694"/>
      <c r="F39" s="694"/>
      <c r="G39" s="694"/>
      <c r="H39" s="694"/>
      <c r="I39" s="694"/>
      <c r="J39" s="694"/>
      <c r="K39" s="694"/>
      <c r="L39" s="694"/>
      <c r="M39" s="694"/>
      <c r="N39" s="694"/>
      <c r="O39" s="694"/>
      <c r="P39" s="694"/>
      <c r="Q39" s="694"/>
      <c r="R39" s="694"/>
      <c r="S39" s="694"/>
      <c r="T39" s="694"/>
      <c r="U39" s="694"/>
      <c r="V39" s="694"/>
      <c r="W39" s="694"/>
      <c r="X39" s="694"/>
      <c r="Y39" s="694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13"/>
      <c r="BA39" s="213"/>
      <c r="BB39" s="18"/>
      <c r="BC39" s="17"/>
      <c r="BD39" s="17"/>
      <c r="BE39" s="17"/>
      <c r="BF39" s="17"/>
      <c r="BG39" s="17"/>
      <c r="BH39" s="17"/>
      <c r="BI39" s="17"/>
      <c r="BJ39" s="17"/>
    </row>
    <row r="40" spans="1:62" s="19" customFormat="1" ht="15" x14ac:dyDescent="0.2">
      <c r="A40" s="17"/>
      <c r="B40" s="17"/>
      <c r="C40" s="17"/>
      <c r="D40" s="18"/>
      <c r="E40" s="18"/>
      <c r="F40" s="18"/>
      <c r="G40" s="18"/>
      <c r="H40" s="18"/>
      <c r="I40" s="14"/>
      <c r="J40" s="14"/>
      <c r="K40" s="14"/>
      <c r="L40" s="14"/>
      <c r="M40" s="14"/>
      <c r="N40" s="14"/>
      <c r="O40" s="14"/>
      <c r="Q40" s="14"/>
      <c r="R40" s="14"/>
      <c r="S40" s="14"/>
      <c r="T40" s="14"/>
      <c r="U40" s="14"/>
      <c r="V40" s="14"/>
      <c r="W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7"/>
      <c r="BD40" s="17"/>
      <c r="BE40" s="17"/>
      <c r="BF40" s="17"/>
      <c r="BG40" s="17"/>
      <c r="BH40" s="17"/>
      <c r="BI40" s="17"/>
      <c r="BJ40" s="17"/>
    </row>
    <row r="41" spans="1:62" s="19" customFormat="1" ht="15" x14ac:dyDescent="0.2">
      <c r="A41" s="17"/>
      <c r="B41" s="17"/>
      <c r="C41" s="17"/>
      <c r="D41" s="18"/>
      <c r="E41" s="18"/>
      <c r="F41" s="18"/>
      <c r="G41" s="18"/>
      <c r="H41" s="18"/>
      <c r="I41" s="14"/>
      <c r="J41" s="14"/>
      <c r="K41" s="14"/>
      <c r="L41" s="14"/>
      <c r="M41" s="14"/>
      <c r="N41" s="14"/>
      <c r="O41" s="14"/>
      <c r="Q41" s="14"/>
      <c r="R41" s="14"/>
      <c r="S41" s="14"/>
      <c r="T41" s="14"/>
      <c r="U41" s="14"/>
      <c r="V41" s="14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7"/>
      <c r="BD41" s="17"/>
      <c r="BE41" s="17"/>
      <c r="BF41" s="17"/>
      <c r="BG41" s="17"/>
      <c r="BH41" s="17"/>
      <c r="BI41" s="17"/>
      <c r="BJ41" s="17"/>
    </row>
    <row r="42" spans="1:62" s="19" customFormat="1" ht="15" x14ac:dyDescent="0.2">
      <c r="A42" s="17"/>
      <c r="B42" s="17"/>
      <c r="C42" s="17"/>
      <c r="D42" s="18"/>
      <c r="E42" s="18"/>
      <c r="F42" s="18"/>
      <c r="G42" s="18"/>
      <c r="H42" s="18"/>
      <c r="I42" s="14"/>
      <c r="J42" s="14"/>
      <c r="K42" s="14"/>
      <c r="L42" s="14"/>
      <c r="M42" s="14"/>
      <c r="N42" s="14"/>
      <c r="O42" s="14"/>
      <c r="Q42" s="14"/>
      <c r="R42" s="14"/>
      <c r="S42" s="14"/>
      <c r="T42" s="14"/>
      <c r="U42" s="14"/>
      <c r="V42" s="14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7"/>
      <c r="BD42" s="17"/>
      <c r="BE42" s="17"/>
      <c r="BF42" s="17"/>
      <c r="BG42" s="17"/>
      <c r="BH42" s="17"/>
      <c r="BI42" s="17"/>
      <c r="BJ42" s="17"/>
    </row>
    <row r="43" spans="1:62" s="19" customFormat="1" ht="15" x14ac:dyDescent="0.2">
      <c r="A43" s="17"/>
      <c r="B43" s="17"/>
      <c r="C43" s="17"/>
      <c r="D43" s="18"/>
      <c r="E43" s="18"/>
      <c r="F43" s="18"/>
      <c r="G43" s="18"/>
      <c r="H43" s="18"/>
      <c r="I43" s="14"/>
      <c r="J43" s="14"/>
      <c r="K43" s="14"/>
      <c r="L43" s="14"/>
      <c r="M43" s="14"/>
      <c r="N43" s="14"/>
      <c r="O43" s="14"/>
      <c r="Q43" s="14"/>
      <c r="R43" s="14"/>
      <c r="S43" s="14"/>
      <c r="T43" s="14"/>
      <c r="U43" s="14"/>
      <c r="V43" s="14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7"/>
      <c r="BD43" s="17"/>
      <c r="BE43" s="17"/>
      <c r="BF43" s="17"/>
      <c r="BG43" s="17"/>
      <c r="BH43" s="17"/>
      <c r="BI43" s="17"/>
      <c r="BJ43" s="17"/>
    </row>
    <row r="44" spans="1:62" s="19" customFormat="1" ht="20.25" x14ac:dyDescent="0.2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</row>
    <row r="45" spans="1:62" s="21" customFormat="1" ht="17.4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1"/>
      <c r="N45" s="11"/>
      <c r="O45" s="20"/>
      <c r="P45" s="20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9"/>
      <c r="AC45" s="6"/>
      <c r="AD45" s="6"/>
      <c r="AE45" s="6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1:62" s="21" customFormat="1" ht="16.5" customHeight="1" x14ac:dyDescent="0.2">
      <c r="A46" s="97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44"/>
      <c r="S46" s="44"/>
      <c r="T46" s="44"/>
      <c r="U46" s="44"/>
      <c r="V46" s="99"/>
      <c r="W46" s="99"/>
      <c r="X46" s="99"/>
      <c r="Y46" s="99"/>
      <c r="Z46" s="99"/>
      <c r="AA46" s="99"/>
      <c r="AB46" s="99"/>
      <c r="AC46" s="99"/>
      <c r="AD46" s="98"/>
      <c r="AE46" s="98"/>
      <c r="AF46" s="30"/>
      <c r="AG46" s="30"/>
      <c r="AH46" s="30"/>
      <c r="AI46" s="30"/>
      <c r="AJ46" s="30"/>
      <c r="AK46" s="30"/>
      <c r="AL46" s="30"/>
      <c r="AM46" s="30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30"/>
      <c r="BE46" s="30"/>
      <c r="BF46" s="30"/>
      <c r="BG46" s="30"/>
      <c r="BH46" s="30"/>
      <c r="BI46" s="30"/>
      <c r="BJ46" s="30"/>
    </row>
    <row r="47" spans="1:62" s="22" customFormat="1" ht="15.75" customHeight="1" x14ac:dyDescent="0.2">
      <c r="A47" s="97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01"/>
      <c r="S47" s="101"/>
      <c r="T47" s="101"/>
      <c r="U47" s="101"/>
      <c r="V47" s="102"/>
      <c r="W47" s="102"/>
      <c r="X47" s="100"/>
      <c r="Y47" s="100"/>
      <c r="Z47" s="100"/>
      <c r="AA47" s="100"/>
      <c r="AB47" s="100"/>
      <c r="AC47" s="100"/>
      <c r="AD47" s="98"/>
      <c r="AE47" s="98"/>
      <c r="AF47" s="103"/>
      <c r="AG47" s="103"/>
      <c r="AH47" s="103"/>
      <c r="AI47" s="103"/>
      <c r="AJ47" s="103"/>
      <c r="AK47" s="103"/>
      <c r="AL47" s="103"/>
      <c r="AM47" s="10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E47" s="51"/>
      <c r="BF47" s="51"/>
      <c r="BG47" s="51"/>
      <c r="BI47" s="51"/>
      <c r="BJ47" s="51"/>
    </row>
    <row r="48" spans="1:62" s="22" customFormat="1" ht="15.75" customHeight="1" x14ac:dyDescent="0.2">
      <c r="A48" s="97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01"/>
      <c r="S48" s="101"/>
      <c r="T48" s="101"/>
      <c r="U48" s="101"/>
      <c r="V48" s="102"/>
      <c r="W48" s="102"/>
      <c r="X48" s="98"/>
      <c r="Y48" s="98"/>
      <c r="Z48" s="98"/>
      <c r="AA48" s="98"/>
      <c r="AB48" s="98"/>
      <c r="AC48" s="98"/>
      <c r="AD48" s="98"/>
      <c r="AE48" s="98"/>
      <c r="AF48" s="103"/>
      <c r="AG48" s="103"/>
      <c r="AH48" s="103"/>
      <c r="AI48" s="103"/>
      <c r="AJ48" s="103"/>
      <c r="AK48" s="103"/>
      <c r="AL48" s="103"/>
      <c r="AM48" s="103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E48" s="52"/>
      <c r="BF48" s="52"/>
      <c r="BG48" s="52"/>
      <c r="BI48" s="52"/>
      <c r="BJ48" s="52"/>
    </row>
    <row r="49" spans="1:62" s="22" customFormat="1" ht="15" customHeight="1" x14ac:dyDescent="0.2">
      <c r="A49" s="97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01"/>
      <c r="S49" s="101"/>
      <c r="T49" s="101"/>
      <c r="U49" s="101"/>
      <c r="V49" s="102"/>
      <c r="W49" s="102"/>
      <c r="X49" s="98"/>
      <c r="Y49" s="98"/>
      <c r="Z49" s="98"/>
      <c r="AA49" s="98"/>
      <c r="AB49" s="98"/>
      <c r="AC49" s="98"/>
      <c r="AD49" s="98"/>
      <c r="AE49" s="98"/>
      <c r="AF49" s="103"/>
      <c r="AG49" s="103"/>
      <c r="AH49" s="103"/>
      <c r="AI49" s="103"/>
      <c r="AJ49" s="103"/>
      <c r="AK49" s="103"/>
      <c r="AL49" s="103"/>
      <c r="AM49" s="10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53"/>
      <c r="BE49" s="53"/>
      <c r="BF49" s="53"/>
      <c r="BG49" s="53"/>
      <c r="BH49" s="53"/>
      <c r="BI49" s="53"/>
      <c r="BJ49" s="53"/>
    </row>
    <row r="50" spans="1:62" s="30" customFormat="1" ht="21" customHeight="1" x14ac:dyDescent="0.2">
      <c r="A50" s="86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54"/>
      <c r="BE50" s="54"/>
      <c r="BF50" s="55"/>
      <c r="BG50" s="54"/>
      <c r="BH50" s="54"/>
      <c r="BI50" s="54"/>
      <c r="BJ50" s="54"/>
    </row>
    <row r="51" spans="1:62" s="23" customFormat="1" ht="21" customHeight="1" x14ac:dyDescent="0.3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56"/>
      <c r="BE51" s="56"/>
      <c r="BF51" s="56"/>
      <c r="BG51" s="56"/>
      <c r="BH51" s="56"/>
      <c r="BI51" s="56"/>
      <c r="BJ51" s="56"/>
    </row>
    <row r="52" spans="1:62" s="23" customFormat="1" ht="21" customHeight="1" x14ac:dyDescent="0.25">
      <c r="A52" s="87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1"/>
      <c r="S52" s="91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56"/>
      <c r="BE52" s="56"/>
      <c r="BF52" s="56"/>
      <c r="BG52" s="56"/>
      <c r="BH52" s="56"/>
      <c r="BI52" s="56"/>
      <c r="BJ52" s="56"/>
    </row>
    <row r="53" spans="1:62" s="23" customFormat="1" ht="21" customHeight="1" x14ac:dyDescent="0.25">
      <c r="A53" s="87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1"/>
      <c r="S53" s="91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56"/>
      <c r="BE53" s="56"/>
      <c r="BF53" s="56"/>
      <c r="BG53" s="56"/>
      <c r="BH53" s="56"/>
      <c r="BI53" s="56"/>
      <c r="BJ53" s="56"/>
    </row>
    <row r="54" spans="1:62" s="23" customFormat="1" ht="21" customHeight="1" x14ac:dyDescent="0.25">
      <c r="A54" s="87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1"/>
      <c r="S54" s="91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56"/>
      <c r="BE54" s="56"/>
      <c r="BF54" s="56"/>
      <c r="BG54" s="56"/>
      <c r="BH54" s="56"/>
      <c r="BI54" s="56"/>
      <c r="BJ54" s="56"/>
    </row>
    <row r="55" spans="1:62" s="23" customFormat="1" ht="21" customHeight="1" x14ac:dyDescent="0.25">
      <c r="A55" s="87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1"/>
      <c r="S55" s="91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3"/>
      <c r="AI55" s="3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56"/>
      <c r="BE55" s="56"/>
      <c r="BF55" s="56"/>
      <c r="BG55" s="56"/>
      <c r="BH55" s="56"/>
      <c r="BI55" s="56"/>
      <c r="BJ55" s="56"/>
    </row>
    <row r="56" spans="1:62" s="23" customFormat="1" ht="21" customHeight="1" x14ac:dyDescent="0.25">
      <c r="A56" s="87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1"/>
      <c r="S56" s="91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56"/>
      <c r="BE56" s="56"/>
      <c r="BF56" s="56"/>
      <c r="BG56" s="56"/>
      <c r="BH56" s="56"/>
      <c r="BI56" s="56"/>
      <c r="BJ56" s="56"/>
    </row>
    <row r="57" spans="1:62" s="59" customFormat="1" ht="21" customHeight="1" x14ac:dyDescent="0.3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104"/>
      <c r="S57" s="96"/>
      <c r="T57" s="104"/>
      <c r="U57" s="96"/>
      <c r="V57" s="104"/>
      <c r="W57" s="96"/>
      <c r="X57" s="104"/>
      <c r="Y57" s="96"/>
      <c r="Z57" s="104"/>
      <c r="AA57" s="96"/>
      <c r="AB57" s="104"/>
      <c r="AC57" s="96"/>
      <c r="AD57" s="104"/>
      <c r="AE57" s="96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78"/>
      <c r="BA57" s="78"/>
      <c r="BB57" s="78"/>
      <c r="BC57" s="78"/>
      <c r="BD57" s="57"/>
      <c r="BE57" s="57"/>
      <c r="BF57" s="57"/>
      <c r="BG57" s="57"/>
      <c r="BH57" s="57"/>
      <c r="BI57" s="57"/>
      <c r="BJ57" s="57"/>
    </row>
    <row r="58" spans="1:62" s="23" customFormat="1" ht="21" customHeight="1" x14ac:dyDescent="0.3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56"/>
      <c r="BE58" s="56"/>
      <c r="BF58" s="56"/>
      <c r="BG58" s="56"/>
      <c r="BH58" s="56"/>
      <c r="BI58" s="56"/>
      <c r="BJ58" s="56"/>
    </row>
    <row r="59" spans="1:62" s="23" customFormat="1" ht="21" customHeight="1" x14ac:dyDescent="0.25">
      <c r="A59" s="87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1"/>
      <c r="S59" s="91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56"/>
      <c r="BE59" s="56"/>
      <c r="BF59" s="56"/>
      <c r="BG59" s="56"/>
      <c r="BH59" s="56"/>
      <c r="BI59" s="56"/>
      <c r="BJ59" s="56"/>
    </row>
    <row r="60" spans="1:62" s="23" customFormat="1" ht="21" customHeight="1" x14ac:dyDescent="0.3">
      <c r="A60" s="89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1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94"/>
      <c r="BA60" s="94"/>
      <c r="BB60" s="94"/>
      <c r="BC60" s="94"/>
      <c r="BD60" s="56"/>
      <c r="BE60" s="56"/>
      <c r="BF60" s="56"/>
      <c r="BG60" s="56"/>
      <c r="BH60" s="56"/>
      <c r="BI60" s="56"/>
      <c r="BJ60" s="56"/>
    </row>
    <row r="61" spans="1:62" s="23" customFormat="1" ht="21" customHeight="1" x14ac:dyDescent="0.3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56"/>
      <c r="BE61" s="56"/>
      <c r="BF61" s="56"/>
      <c r="BG61" s="56"/>
      <c r="BH61" s="56"/>
      <c r="BI61" s="56"/>
      <c r="BJ61" s="56"/>
    </row>
    <row r="62" spans="1:62" s="23" customFormat="1" ht="21" customHeight="1" x14ac:dyDescent="0.25">
      <c r="A62" s="87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1"/>
      <c r="S62" s="91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56"/>
      <c r="BE62" s="56"/>
      <c r="BF62" s="56"/>
      <c r="BG62" s="56"/>
      <c r="BH62" s="56"/>
      <c r="BI62" s="56"/>
      <c r="BJ62" s="56"/>
    </row>
    <row r="63" spans="1:62" s="23" customFormat="1" ht="21" customHeight="1" x14ac:dyDescent="0.25">
      <c r="A63" s="87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1"/>
      <c r="S63" s="91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56"/>
      <c r="BE63" s="56"/>
      <c r="BF63" s="56"/>
      <c r="BG63" s="56"/>
      <c r="BH63" s="56"/>
      <c r="BI63" s="56"/>
      <c r="BJ63" s="56"/>
    </row>
    <row r="64" spans="1:62" s="23" customFormat="1" ht="21" customHeight="1" x14ac:dyDescent="0.25">
      <c r="A64" s="87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1"/>
      <c r="S64" s="91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56"/>
      <c r="BE64" s="56"/>
      <c r="BF64" s="56"/>
      <c r="BG64" s="56"/>
      <c r="BH64" s="56"/>
      <c r="BI64" s="56"/>
      <c r="BJ64" s="56"/>
    </row>
    <row r="65" spans="1:66" s="23" customFormat="1" ht="21" customHeight="1" x14ac:dyDescent="0.25">
      <c r="A65" s="87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1"/>
      <c r="S65" s="91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56"/>
      <c r="BE65" s="56"/>
      <c r="BF65" s="56"/>
      <c r="BG65" s="56"/>
      <c r="BH65" s="56"/>
      <c r="BI65" s="56"/>
      <c r="BJ65" s="56"/>
    </row>
    <row r="66" spans="1:66" s="23" customFormat="1" ht="36.75" customHeight="1" x14ac:dyDescent="0.25">
      <c r="A66" s="87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1"/>
      <c r="S66" s="91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3"/>
      <c r="AK66" s="3"/>
      <c r="AL66" s="3"/>
      <c r="AM66" s="3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56"/>
      <c r="BE66" s="56"/>
      <c r="BF66" s="56"/>
      <c r="BG66" s="56"/>
      <c r="BH66" s="56"/>
      <c r="BI66" s="56"/>
      <c r="BJ66" s="56"/>
    </row>
    <row r="67" spans="1:66" s="23" customFormat="1" ht="21" customHeight="1" x14ac:dyDescent="0.25">
      <c r="A67" s="87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1"/>
      <c r="S67" s="91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3"/>
      <c r="AG67" s="3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56"/>
      <c r="BE67" s="56"/>
      <c r="BF67" s="56"/>
      <c r="BG67" s="56"/>
      <c r="BH67" s="56"/>
      <c r="BI67" s="56"/>
      <c r="BJ67" s="56"/>
    </row>
    <row r="68" spans="1:66" s="23" customFormat="1" ht="21" customHeight="1" x14ac:dyDescent="0.25">
      <c r="A68" s="87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1"/>
      <c r="S68" s="91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3"/>
      <c r="AG68" s="3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56"/>
      <c r="BE68" s="56"/>
      <c r="BF68" s="56"/>
      <c r="BG68" s="56"/>
      <c r="BH68" s="56"/>
      <c r="BI68" s="56"/>
      <c r="BJ68" s="56"/>
    </row>
    <row r="69" spans="1:66" s="23" customFormat="1" ht="35.25" customHeight="1" x14ac:dyDescent="0.25">
      <c r="A69" s="87"/>
      <c r="B69" s="90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1"/>
      <c r="S69" s="91"/>
      <c r="T69" s="78"/>
      <c r="U69" s="78"/>
      <c r="V69" s="78"/>
      <c r="W69" s="78"/>
      <c r="X69" s="78"/>
      <c r="Y69" s="85"/>
      <c r="Z69" s="78"/>
      <c r="AA69" s="85"/>
      <c r="AB69" s="78"/>
      <c r="AC69" s="85"/>
      <c r="AD69" s="78"/>
      <c r="AE69" s="85"/>
      <c r="AF69" s="78"/>
      <c r="AG69" s="85"/>
      <c r="AH69" s="78"/>
      <c r="AI69" s="85"/>
      <c r="AJ69" s="78"/>
      <c r="AK69" s="85"/>
      <c r="AL69" s="78"/>
      <c r="AM69" s="85"/>
      <c r="AN69" s="78"/>
      <c r="AO69" s="85"/>
      <c r="AP69" s="85"/>
      <c r="AQ69" s="85"/>
      <c r="AR69" s="78"/>
      <c r="AS69" s="85"/>
      <c r="AT69" s="85"/>
      <c r="AU69" s="85"/>
      <c r="AV69" s="78"/>
      <c r="AW69" s="85"/>
      <c r="AX69" s="85"/>
      <c r="AY69" s="85"/>
      <c r="AZ69" s="78"/>
      <c r="BA69" s="85"/>
      <c r="BB69" s="85"/>
      <c r="BC69" s="85"/>
      <c r="BD69" s="56"/>
      <c r="BE69" s="56"/>
      <c r="BF69" s="56"/>
      <c r="BG69" s="56"/>
      <c r="BH69" s="56"/>
      <c r="BI69" s="56"/>
      <c r="BJ69" s="56"/>
    </row>
    <row r="70" spans="1:66" s="23" customFormat="1" ht="21" customHeight="1" x14ac:dyDescent="0.25">
      <c r="A70" s="87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1"/>
      <c r="S70" s="91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56"/>
      <c r="BE70" s="56"/>
      <c r="BF70" s="56"/>
      <c r="BG70" s="56"/>
      <c r="BH70" s="56"/>
      <c r="BI70" s="56"/>
      <c r="BJ70" s="56"/>
    </row>
    <row r="71" spans="1:66" s="23" customFormat="1" ht="21" customHeight="1" x14ac:dyDescent="0.25">
      <c r="A71" s="87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1"/>
      <c r="S71" s="91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56"/>
      <c r="BE71" s="56"/>
      <c r="BF71" s="56"/>
      <c r="BG71" s="56"/>
      <c r="BH71" s="56"/>
      <c r="BI71" s="56"/>
      <c r="BJ71" s="56"/>
    </row>
    <row r="72" spans="1:66" s="23" customFormat="1" ht="21" customHeight="1" x14ac:dyDescent="0.25">
      <c r="A72" s="87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1"/>
      <c r="S72" s="91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56"/>
      <c r="BE72" s="56"/>
      <c r="BF72" s="56"/>
      <c r="BG72" s="56"/>
      <c r="BH72" s="56"/>
      <c r="BI72" s="56"/>
      <c r="BJ72" s="56"/>
    </row>
    <row r="73" spans="1:66" s="23" customFormat="1" ht="21" customHeight="1" x14ac:dyDescent="0.25">
      <c r="A73" s="87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1"/>
      <c r="S73" s="91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56"/>
      <c r="BE73" s="56"/>
      <c r="BF73" s="56"/>
      <c r="BG73" s="56"/>
      <c r="BH73" s="56"/>
      <c r="BI73" s="56"/>
      <c r="BJ73" s="56"/>
    </row>
    <row r="74" spans="1:66" s="23" customFormat="1" ht="21" customHeight="1" x14ac:dyDescent="0.25">
      <c r="A74" s="87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1"/>
      <c r="S74" s="91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56"/>
      <c r="BE74" s="56"/>
      <c r="BF74" s="56"/>
      <c r="BG74" s="56"/>
      <c r="BH74" s="56"/>
      <c r="BI74" s="56"/>
      <c r="BJ74" s="56"/>
    </row>
    <row r="75" spans="1:66" s="23" customFormat="1" ht="21" customHeight="1" x14ac:dyDescent="0.25">
      <c r="A75" s="87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1"/>
      <c r="S75" s="91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56"/>
      <c r="BI75" s="56"/>
      <c r="BJ75" s="56"/>
      <c r="BK75" s="56"/>
      <c r="BL75" s="56"/>
      <c r="BM75" s="56"/>
      <c r="BN75" s="56"/>
    </row>
    <row r="76" spans="1:66" s="23" customFormat="1" ht="21" customHeight="1" x14ac:dyDescent="0.25">
      <c r="A76" s="87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1"/>
      <c r="S76" s="91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56"/>
      <c r="BE76" s="56"/>
      <c r="BF76" s="56"/>
      <c r="BG76" s="56"/>
      <c r="BH76" s="56"/>
      <c r="BI76" s="56"/>
      <c r="BJ76" s="56"/>
    </row>
    <row r="77" spans="1:66" s="59" customFormat="1" ht="21" customHeight="1" x14ac:dyDescent="0.3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105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57"/>
      <c r="BE77" s="57"/>
      <c r="BF77" s="57"/>
      <c r="BG77" s="57"/>
      <c r="BH77" s="57"/>
      <c r="BI77" s="57"/>
      <c r="BJ77" s="57"/>
    </row>
    <row r="78" spans="1:66" s="23" customFormat="1" ht="21" customHeight="1" x14ac:dyDescent="0.3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56"/>
      <c r="BE78" s="56"/>
      <c r="BF78" s="56"/>
      <c r="BG78" s="56"/>
      <c r="BH78" s="56"/>
      <c r="BI78" s="56"/>
      <c r="BJ78" s="56"/>
    </row>
    <row r="79" spans="1:66" s="23" customFormat="1" ht="21" customHeight="1" x14ac:dyDescent="0.25">
      <c r="A79" s="87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1"/>
      <c r="S79" s="91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56"/>
      <c r="BE79" s="56"/>
      <c r="BF79" s="56"/>
      <c r="BG79" s="56"/>
      <c r="BH79" s="56"/>
      <c r="BI79" s="56"/>
      <c r="BJ79" s="56"/>
    </row>
    <row r="80" spans="1:66" s="23" customFormat="1" ht="21" customHeight="1" x14ac:dyDescent="0.25">
      <c r="A80" s="87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1"/>
      <c r="S80" s="91"/>
      <c r="T80" s="78"/>
      <c r="U80" s="78"/>
      <c r="V80" s="78"/>
      <c r="W80" s="78"/>
      <c r="X80" s="85"/>
      <c r="Y80" s="85"/>
      <c r="Z80" s="85"/>
      <c r="AA80" s="85"/>
      <c r="AB80" s="85"/>
      <c r="AC80" s="85"/>
      <c r="AD80" s="85"/>
      <c r="AE80" s="85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56"/>
      <c r="BE80" s="56"/>
      <c r="BF80" s="56"/>
      <c r="BG80" s="56"/>
      <c r="BH80" s="56"/>
      <c r="BI80" s="56"/>
      <c r="BJ80" s="56"/>
    </row>
    <row r="81" spans="1:62" s="23" customFormat="1" ht="21" customHeight="1" x14ac:dyDescent="0.25">
      <c r="A81" s="87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1"/>
      <c r="S81" s="91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3"/>
      <c r="AI81" s="3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56"/>
      <c r="BE81" s="56"/>
      <c r="BF81" s="56"/>
      <c r="BG81" s="56"/>
      <c r="BH81" s="56"/>
      <c r="BI81" s="56"/>
      <c r="BJ81" s="56"/>
    </row>
    <row r="82" spans="1:62" s="23" customFormat="1" ht="21" customHeight="1" x14ac:dyDescent="0.3">
      <c r="A82" s="87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56"/>
      <c r="BE82" s="56"/>
      <c r="BF82" s="56"/>
      <c r="BG82" s="56"/>
      <c r="BH82" s="56"/>
      <c r="BI82" s="56"/>
      <c r="BJ82" s="56"/>
    </row>
    <row r="83" spans="1:62" s="23" customFormat="1" ht="21" customHeight="1" x14ac:dyDescent="0.3">
      <c r="A83" s="87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56"/>
      <c r="BE83" s="56"/>
      <c r="BF83" s="56"/>
      <c r="BG83" s="56"/>
      <c r="BH83" s="56"/>
      <c r="BI83" s="56"/>
      <c r="BJ83" s="56"/>
    </row>
    <row r="84" spans="1:62" s="59" customFormat="1" ht="21" customHeight="1" x14ac:dyDescent="0.3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105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57"/>
      <c r="BE84" s="57"/>
      <c r="BF84" s="57"/>
      <c r="BG84" s="57"/>
      <c r="BH84" s="57"/>
      <c r="BI84" s="57"/>
      <c r="BJ84" s="57"/>
    </row>
    <row r="85" spans="1:62" s="49" customFormat="1" ht="21" customHeight="1" x14ac:dyDescent="0.3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123"/>
      <c r="S85" s="116"/>
      <c r="T85" s="123"/>
      <c r="U85" s="116"/>
      <c r="V85" s="123"/>
      <c r="W85" s="116"/>
      <c r="X85" s="123"/>
      <c r="Y85" s="116"/>
      <c r="Z85" s="123"/>
      <c r="AA85" s="116"/>
      <c r="AB85" s="123"/>
      <c r="AC85" s="116"/>
      <c r="AD85" s="123"/>
      <c r="AE85" s="116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57"/>
      <c r="BE85" s="57"/>
      <c r="BF85" s="57"/>
      <c r="BG85" s="57"/>
      <c r="BH85" s="57"/>
      <c r="BI85" s="57"/>
      <c r="BJ85" s="57"/>
    </row>
    <row r="86" spans="1:62" s="23" customFormat="1" ht="21" customHeight="1" x14ac:dyDescent="0.2">
      <c r="A86" s="76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124"/>
      <c r="Z86" s="124"/>
      <c r="AA86" s="116"/>
      <c r="AB86" s="116"/>
      <c r="AC86" s="116"/>
      <c r="AD86" s="116"/>
      <c r="AE86" s="116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44"/>
      <c r="BE86" s="44"/>
      <c r="BF86" s="44"/>
      <c r="BG86" s="44"/>
      <c r="BH86" s="44"/>
      <c r="BI86" s="44"/>
      <c r="BJ86" s="44"/>
    </row>
    <row r="87" spans="1:62" s="23" customFormat="1" ht="21" customHeight="1" x14ac:dyDescent="0.2">
      <c r="A87" s="76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78"/>
      <c r="T87" s="78"/>
      <c r="U87" s="78"/>
      <c r="V87" s="78"/>
      <c r="W87" s="78"/>
      <c r="X87" s="78"/>
      <c r="Y87" s="124"/>
      <c r="Z87" s="124"/>
      <c r="AA87" s="116"/>
      <c r="AB87" s="116"/>
      <c r="AC87" s="116"/>
      <c r="AD87" s="116"/>
      <c r="AE87" s="116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44"/>
      <c r="BE87" s="44"/>
      <c r="BF87" s="44"/>
      <c r="BG87" s="44"/>
      <c r="BH87" s="44"/>
      <c r="BI87" s="44"/>
      <c r="BJ87" s="44"/>
    </row>
    <row r="88" spans="1:62" s="23" customFormat="1" ht="21" customHeight="1" x14ac:dyDescent="0.2">
      <c r="A88" s="76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78"/>
      <c r="T88" s="78"/>
      <c r="U88" s="78"/>
      <c r="V88" s="78"/>
      <c r="W88" s="78"/>
      <c r="X88" s="78"/>
      <c r="Y88" s="124"/>
      <c r="Z88" s="124"/>
      <c r="AA88" s="116"/>
      <c r="AB88" s="116"/>
      <c r="AC88" s="116"/>
      <c r="AD88" s="116"/>
      <c r="AE88" s="116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44"/>
      <c r="BE88" s="44"/>
      <c r="BF88" s="44"/>
      <c r="BG88" s="44"/>
      <c r="BH88" s="44"/>
      <c r="BI88" s="44"/>
      <c r="BJ88" s="44"/>
    </row>
    <row r="89" spans="1:62" s="24" customFormat="1" ht="21" customHeight="1" x14ac:dyDescent="0.3">
      <c r="A89" s="76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8"/>
      <c r="Q89" s="78"/>
      <c r="R89" s="78"/>
      <c r="S89" s="78"/>
      <c r="T89" s="78"/>
      <c r="U89" s="78"/>
      <c r="V89" s="78"/>
      <c r="W89" s="78"/>
      <c r="X89" s="78"/>
      <c r="Y89" s="124"/>
      <c r="Z89" s="124"/>
      <c r="AA89" s="116"/>
      <c r="AB89" s="116"/>
      <c r="AC89" s="116"/>
      <c r="AD89" s="116"/>
      <c r="AE89" s="116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44"/>
      <c r="BE89" s="44"/>
      <c r="BF89" s="44"/>
      <c r="BG89" s="44"/>
      <c r="BH89" s="44"/>
      <c r="BI89" s="44"/>
      <c r="BJ89" s="44"/>
    </row>
    <row r="90" spans="1:62" s="24" customFormat="1" ht="15.75" customHeight="1" x14ac:dyDescent="0.2"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25"/>
      <c r="T90" s="25"/>
      <c r="U90" s="25"/>
      <c r="V90" s="25"/>
      <c r="W90" s="25"/>
      <c r="X90" s="25"/>
      <c r="Y90" s="25"/>
      <c r="Z90" s="25"/>
      <c r="AA90" s="25"/>
      <c r="AB90" s="26"/>
      <c r="AC90" s="26"/>
      <c r="AD90" s="26"/>
      <c r="AE90" s="26"/>
    </row>
    <row r="91" spans="1:62" s="23" customFormat="1" ht="15.75" customHeight="1" x14ac:dyDescent="0.25">
      <c r="A91" s="24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27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2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</row>
    <row r="92" spans="1:62" s="23" customFormat="1" ht="18.75" customHeight="1" x14ac:dyDescent="0.2">
      <c r="A92" s="28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29"/>
      <c r="V92" s="116"/>
      <c r="W92" s="125"/>
      <c r="X92" s="125"/>
      <c r="Y92" s="125"/>
      <c r="Z92" s="125"/>
      <c r="AA92" s="125"/>
      <c r="AB92" s="125"/>
      <c r="AC92" s="125"/>
      <c r="AD92" s="125"/>
      <c r="AE92" s="125"/>
      <c r="AF92" s="54"/>
      <c r="AG92" s="54"/>
      <c r="AH92" s="54"/>
      <c r="AI92" s="54"/>
      <c r="AJ92" s="54"/>
      <c r="AK92" s="93"/>
      <c r="AL92" s="93"/>
      <c r="AM92" s="93"/>
      <c r="AN92" s="126"/>
      <c r="AO92" s="126"/>
      <c r="AP92" s="12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</row>
    <row r="93" spans="1:62" s="23" customFormat="1" ht="18" customHeight="1" x14ac:dyDescent="0.25">
      <c r="A93" s="31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29"/>
      <c r="V93" s="117"/>
      <c r="W93" s="127"/>
      <c r="X93" s="127"/>
      <c r="Y93" s="127"/>
      <c r="Z93" s="127"/>
      <c r="AA93" s="127"/>
      <c r="AB93" s="127"/>
      <c r="AC93" s="127"/>
      <c r="AD93" s="127"/>
      <c r="AE93" s="127"/>
      <c r="AF93" s="128"/>
      <c r="AG93" s="128"/>
      <c r="AH93" s="128"/>
      <c r="AI93" s="128"/>
      <c r="AJ93" s="128"/>
      <c r="AK93" s="129"/>
      <c r="AL93" s="129"/>
      <c r="AM93" s="129"/>
      <c r="AN93" s="55"/>
      <c r="AO93" s="55"/>
      <c r="AP93" s="55"/>
      <c r="AS93" s="114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64"/>
      <c r="BF93" s="64"/>
      <c r="BG93" s="64"/>
      <c r="BH93" s="64"/>
      <c r="BI93" s="64"/>
    </row>
    <row r="94" spans="1:62" s="23" customFormat="1" ht="18" customHeight="1" x14ac:dyDescent="0.25">
      <c r="A94" s="31"/>
      <c r="S94" s="32"/>
      <c r="V94" s="118"/>
      <c r="W94" s="127"/>
      <c r="X94" s="127"/>
      <c r="Y94" s="127"/>
      <c r="Z94" s="127"/>
      <c r="AA94" s="127"/>
      <c r="AB94" s="127"/>
      <c r="AC94" s="127"/>
      <c r="AD94" s="127"/>
      <c r="AE94" s="127"/>
      <c r="AF94" s="128"/>
      <c r="AG94" s="128"/>
      <c r="AH94" s="128"/>
      <c r="AI94" s="128"/>
      <c r="AJ94" s="128"/>
      <c r="AK94" s="129"/>
      <c r="AL94" s="129"/>
      <c r="AM94" s="129"/>
      <c r="AN94" s="55"/>
      <c r="AO94" s="55"/>
      <c r="AP94" s="55"/>
      <c r="AS94" s="114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64"/>
      <c r="BF94" s="64"/>
      <c r="BG94" s="64"/>
      <c r="BH94" s="64"/>
      <c r="BI94" s="64"/>
    </row>
    <row r="95" spans="1:62" s="23" customFormat="1" ht="15.75" customHeight="1" x14ac:dyDescent="0.2">
      <c r="A95" s="31"/>
      <c r="S95" s="32"/>
      <c r="AS95" s="114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30"/>
      <c r="BF95" s="130"/>
      <c r="BG95" s="130"/>
      <c r="BH95" s="130"/>
      <c r="BI95" s="130"/>
    </row>
    <row r="96" spans="1:62" s="23" customFormat="1" ht="18" customHeight="1" x14ac:dyDescent="0.25">
      <c r="A96" s="31"/>
      <c r="B96" s="61"/>
      <c r="C96" s="115"/>
      <c r="D96" s="115"/>
      <c r="E96" s="115"/>
      <c r="F96" s="115"/>
      <c r="G96" s="115"/>
      <c r="H96" s="115"/>
      <c r="I96" s="115"/>
      <c r="J96" s="63"/>
      <c r="K96" s="63"/>
      <c r="L96" s="63"/>
      <c r="M96" s="63"/>
      <c r="N96" s="119"/>
      <c r="O96" s="61"/>
      <c r="P96" s="131"/>
      <c r="Q96" s="131"/>
      <c r="R96" s="131"/>
      <c r="S96" s="131"/>
      <c r="T96" s="120"/>
      <c r="U96" s="10"/>
      <c r="AS96" s="36"/>
      <c r="AT96" s="31"/>
      <c r="AU96" s="35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7"/>
      <c r="BH96" s="4"/>
      <c r="BI96" s="4"/>
      <c r="BJ96" s="4"/>
    </row>
    <row r="97" spans="1:62" s="23" customFormat="1" ht="16.5" customHeight="1" x14ac:dyDescent="0.25">
      <c r="A97" s="31"/>
      <c r="B97" s="61"/>
      <c r="C97" s="115"/>
      <c r="D97" s="115"/>
      <c r="E97" s="115"/>
      <c r="F97" s="63"/>
      <c r="G97" s="63"/>
      <c r="H97" s="63"/>
      <c r="I97" s="63"/>
      <c r="J97" s="63"/>
      <c r="K97" s="63"/>
      <c r="L97" s="64"/>
      <c r="M97" s="63"/>
      <c r="N97" s="65"/>
      <c r="O97" s="66"/>
      <c r="P97" s="10"/>
      <c r="Q97" s="10"/>
      <c r="R97" s="41"/>
      <c r="S97" s="67"/>
      <c r="T97" s="82"/>
      <c r="U97" s="10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</row>
    <row r="98" spans="1:62" s="23" customFormat="1" ht="15" customHeight="1" x14ac:dyDescent="0.25">
      <c r="A98" s="31"/>
      <c r="B98" s="68"/>
      <c r="C98" s="10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5"/>
      <c r="O98" s="41"/>
      <c r="P98" s="41"/>
      <c r="Q98" s="41"/>
      <c r="R98" s="41"/>
      <c r="S98" s="67"/>
      <c r="T98" s="58"/>
      <c r="U98" s="32"/>
      <c r="V98" s="32"/>
      <c r="W98" s="33"/>
      <c r="X98" s="33"/>
      <c r="Y98" s="42"/>
      <c r="Z98" s="34"/>
      <c r="AA98" s="34"/>
      <c r="AB98" s="34"/>
      <c r="AC98" s="34"/>
      <c r="AD98" s="34"/>
      <c r="AE98" s="34"/>
      <c r="AF98" s="34"/>
      <c r="AG98" s="34"/>
      <c r="AH98" s="34"/>
      <c r="AI98" s="45"/>
      <c r="AJ98" s="46"/>
      <c r="AK98" s="46"/>
      <c r="AL98" s="46"/>
      <c r="AM98" s="46"/>
      <c r="AN98" s="47"/>
      <c r="AO98" s="48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</row>
    <row r="99" spans="1:62" s="23" customFormat="1" ht="16.5" customHeight="1" x14ac:dyDescent="0.25">
      <c r="A99" s="31"/>
      <c r="B99" s="61"/>
      <c r="C99" s="115"/>
      <c r="D99" s="115"/>
      <c r="E99" s="115"/>
      <c r="F99" s="115"/>
      <c r="G99" s="115"/>
      <c r="H99" s="115"/>
      <c r="I99" s="115"/>
      <c r="J99" s="63"/>
      <c r="K99" s="63"/>
      <c r="L99" s="63"/>
      <c r="M99" s="63"/>
      <c r="N99" s="119"/>
      <c r="O99" s="61"/>
      <c r="P99" s="131"/>
      <c r="Q99" s="131"/>
      <c r="R99" s="131"/>
      <c r="S99" s="131"/>
      <c r="T99" s="132"/>
      <c r="U99" s="32"/>
      <c r="V99" s="32"/>
      <c r="W99" s="33"/>
      <c r="X99" s="33"/>
      <c r="Y99" s="42"/>
      <c r="Z99" s="34"/>
      <c r="AA99" s="34"/>
      <c r="AB99" s="34"/>
      <c r="AC99" s="34"/>
      <c r="AD99" s="34"/>
      <c r="AE99" s="34"/>
      <c r="AF99" s="34"/>
      <c r="AG99" s="34"/>
      <c r="AH99" s="34"/>
      <c r="AI99" s="45"/>
      <c r="AJ99" s="46"/>
      <c r="AK99" s="46"/>
      <c r="AL99" s="46"/>
      <c r="AM99" s="46"/>
      <c r="AN99" s="47"/>
      <c r="AO99" s="48"/>
      <c r="AQ99" s="10"/>
      <c r="AR99" s="10"/>
      <c r="AS99" s="68"/>
      <c r="AT99" s="68"/>
      <c r="AU99" s="68"/>
      <c r="AV99" s="68"/>
      <c r="AW99" s="68"/>
      <c r="AX99" s="68"/>
      <c r="AY99" s="72"/>
      <c r="AZ99" s="72"/>
      <c r="BA99" s="73"/>
      <c r="BB99" s="73"/>
      <c r="BC99" s="74"/>
      <c r="BD99" s="113"/>
      <c r="BE99" s="131"/>
      <c r="BF99" s="131"/>
      <c r="BG99" s="131"/>
      <c r="BH99" s="131"/>
      <c r="BI99" s="10"/>
      <c r="BJ99" s="10"/>
    </row>
    <row r="100" spans="1:62" s="23" customFormat="1" ht="16.5" customHeight="1" x14ac:dyDescent="0.25">
      <c r="A100" s="31"/>
      <c r="B100" s="61"/>
      <c r="C100" s="62"/>
      <c r="D100" s="62"/>
      <c r="E100" s="62"/>
      <c r="F100" s="63"/>
      <c r="G100" s="63"/>
      <c r="H100" s="63"/>
      <c r="I100" s="63"/>
      <c r="J100" s="63"/>
      <c r="K100" s="63"/>
      <c r="L100" s="64"/>
      <c r="M100" s="63"/>
      <c r="N100" s="65"/>
      <c r="O100" s="66"/>
      <c r="P100" s="10"/>
      <c r="Q100" s="10"/>
      <c r="R100" s="41"/>
      <c r="S100" s="10"/>
      <c r="T100" s="58"/>
      <c r="U100" s="32"/>
      <c r="V100" s="32"/>
      <c r="W100" s="33"/>
      <c r="X100" s="33"/>
      <c r="Y100" s="42"/>
      <c r="Z100" s="34"/>
      <c r="AA100" s="34"/>
      <c r="AB100" s="34"/>
      <c r="AC100" s="34"/>
      <c r="AD100" s="34"/>
      <c r="AE100" s="34"/>
      <c r="AF100" s="34"/>
      <c r="AG100" s="34"/>
      <c r="AH100" s="34"/>
      <c r="AI100" s="45"/>
      <c r="AJ100" s="46"/>
      <c r="AK100" s="46"/>
      <c r="AL100" s="46"/>
      <c r="AM100" s="46"/>
      <c r="AN100" s="47"/>
      <c r="AO100" s="48"/>
      <c r="AQ100" s="10"/>
      <c r="AR100" s="10"/>
      <c r="AS100" s="68"/>
      <c r="AT100" s="68"/>
      <c r="AU100" s="68"/>
      <c r="AV100" s="68"/>
      <c r="AW100" s="68"/>
      <c r="AX100" s="68"/>
      <c r="AY100" s="10"/>
      <c r="AZ100" s="10"/>
      <c r="BA100" s="64"/>
      <c r="BB100" s="10"/>
      <c r="BC100" s="41"/>
      <c r="BD100" s="10"/>
      <c r="BE100" s="10"/>
      <c r="BF100" s="10"/>
      <c r="BG100" s="10"/>
      <c r="BH100" s="50"/>
      <c r="BI100" s="10"/>
      <c r="BJ100" s="10"/>
    </row>
    <row r="101" spans="1:62" s="23" customFormat="1" ht="15" customHeight="1" x14ac:dyDescent="0.25">
      <c r="A101" s="31"/>
      <c r="B101" s="68"/>
      <c r="C101" s="10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5"/>
      <c r="O101" s="41"/>
      <c r="P101" s="41"/>
      <c r="Q101" s="41"/>
      <c r="R101" s="41"/>
      <c r="S101" s="10"/>
      <c r="T101" s="58"/>
      <c r="U101" s="32"/>
      <c r="V101" s="32"/>
      <c r="W101" s="33"/>
      <c r="X101" s="33"/>
      <c r="Y101" s="42"/>
      <c r="Z101" s="34"/>
      <c r="AA101" s="34"/>
      <c r="AB101" s="34"/>
      <c r="AC101" s="34"/>
      <c r="AD101" s="34"/>
      <c r="AE101" s="34"/>
      <c r="AF101" s="34"/>
      <c r="AG101" s="34"/>
      <c r="AH101" s="34"/>
      <c r="AI101" s="45"/>
      <c r="AJ101" s="46"/>
      <c r="AK101" s="46"/>
      <c r="AL101" s="46"/>
      <c r="AM101" s="46"/>
      <c r="AN101" s="47"/>
      <c r="AO101" s="48"/>
      <c r="AQ101" s="10"/>
      <c r="AR101" s="10"/>
      <c r="AS101" s="68"/>
      <c r="AT101" s="68"/>
      <c r="AU101" s="68"/>
      <c r="AV101" s="68"/>
      <c r="AW101" s="68"/>
      <c r="AX101" s="68"/>
      <c r="AY101" s="72"/>
      <c r="AZ101" s="72"/>
      <c r="BA101" s="73"/>
      <c r="BB101" s="73"/>
      <c r="BC101" s="74"/>
      <c r="BD101" s="73"/>
      <c r="BE101" s="73"/>
      <c r="BF101" s="74"/>
      <c r="BG101" s="10"/>
      <c r="BH101" s="50"/>
      <c r="BI101" s="10"/>
      <c r="BJ101" s="10"/>
    </row>
    <row r="102" spans="1:62" s="23" customFormat="1" ht="16.5" customHeight="1" x14ac:dyDescent="0.25">
      <c r="A102" s="31"/>
      <c r="B102" s="61"/>
      <c r="C102" s="62"/>
      <c r="D102" s="62"/>
      <c r="E102" s="62"/>
      <c r="F102" s="62"/>
      <c r="G102" s="62"/>
      <c r="H102" s="62"/>
      <c r="I102" s="62"/>
      <c r="J102" s="63"/>
      <c r="K102" s="63"/>
      <c r="L102" s="63"/>
      <c r="M102" s="63"/>
      <c r="N102" s="119"/>
      <c r="O102" s="61"/>
      <c r="P102" s="61"/>
      <c r="Q102" s="61"/>
      <c r="R102" s="119"/>
      <c r="S102" s="119"/>
      <c r="T102" s="121"/>
      <c r="U102" s="32"/>
      <c r="V102" s="32"/>
      <c r="W102" s="33"/>
      <c r="X102" s="33"/>
      <c r="Y102" s="42"/>
      <c r="Z102" s="34"/>
      <c r="AA102" s="34"/>
      <c r="AB102" s="34"/>
      <c r="AC102" s="34"/>
      <c r="AD102" s="34"/>
      <c r="AE102" s="34"/>
      <c r="AF102" s="34"/>
      <c r="AG102" s="34"/>
      <c r="AH102" s="34"/>
      <c r="AI102" s="45"/>
      <c r="AJ102" s="46"/>
      <c r="AK102" s="46"/>
      <c r="AL102" s="46"/>
      <c r="AM102" s="46"/>
      <c r="AN102" s="47"/>
      <c r="AO102" s="48"/>
      <c r="AQ102" s="10"/>
      <c r="AR102" s="10"/>
      <c r="AS102" s="61"/>
      <c r="AT102" s="115"/>
      <c r="AU102" s="115"/>
      <c r="AV102" s="115"/>
      <c r="AW102" s="115"/>
      <c r="AX102" s="115"/>
      <c r="AY102" s="10"/>
      <c r="AZ102" s="10"/>
      <c r="BA102" s="10"/>
      <c r="BB102" s="10"/>
      <c r="BC102" s="74"/>
      <c r="BD102" s="65"/>
      <c r="BE102" s="133"/>
      <c r="BF102" s="133"/>
      <c r="BG102" s="133"/>
      <c r="BH102" s="133"/>
      <c r="BI102" s="10"/>
      <c r="BJ102" s="10"/>
    </row>
    <row r="103" spans="1:62" s="23" customFormat="1" ht="15.75" customHeight="1" x14ac:dyDescent="0.25">
      <c r="A103" s="31"/>
      <c r="B103" s="69"/>
      <c r="C103" s="68"/>
      <c r="D103" s="63"/>
      <c r="E103" s="63"/>
      <c r="F103" s="63"/>
      <c r="G103" s="63"/>
      <c r="H103" s="63"/>
      <c r="I103" s="63"/>
      <c r="J103" s="63"/>
      <c r="K103" s="63"/>
      <c r="L103" s="64"/>
      <c r="M103" s="63"/>
      <c r="N103" s="66"/>
      <c r="O103" s="66"/>
      <c r="P103" s="10"/>
      <c r="Q103" s="122"/>
      <c r="R103" s="41"/>
      <c r="S103" s="10"/>
      <c r="T103" s="32"/>
      <c r="U103" s="32"/>
      <c r="V103" s="32"/>
      <c r="W103" s="33"/>
      <c r="X103" s="33"/>
      <c r="Y103" s="42"/>
      <c r="Z103" s="42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6"/>
      <c r="AM103" s="31"/>
      <c r="AN103" s="31"/>
      <c r="AO103" s="36"/>
      <c r="AQ103" s="10"/>
      <c r="AR103" s="10"/>
      <c r="AS103" s="10"/>
      <c r="AT103" s="75"/>
      <c r="AU103" s="10"/>
      <c r="AV103" s="10"/>
      <c r="AW103" s="64"/>
      <c r="AX103" s="10"/>
      <c r="AY103" s="10"/>
      <c r="AZ103" s="10"/>
      <c r="BA103" s="64"/>
      <c r="BB103" s="64"/>
      <c r="BC103" s="41"/>
      <c r="BD103" s="10"/>
      <c r="BE103" s="10"/>
      <c r="BF103" s="10"/>
      <c r="BG103" s="10"/>
      <c r="BH103" s="41"/>
      <c r="BI103" s="10"/>
      <c r="BJ103" s="10"/>
    </row>
    <row r="104" spans="1:62" ht="18" x14ac:dyDescent="0.2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64"/>
      <c r="R104" s="64"/>
      <c r="S104" s="10"/>
      <c r="T104" s="1"/>
      <c r="U104" s="1"/>
      <c r="V104" s="1"/>
      <c r="W104" s="1"/>
      <c r="X104" s="1"/>
      <c r="AQ104" s="10"/>
      <c r="AR104" s="10"/>
      <c r="AS104" s="10"/>
      <c r="AT104" s="10"/>
      <c r="AU104" s="10"/>
      <c r="AV104" s="10"/>
      <c r="AW104" s="39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</row>
    <row r="105" spans="1:62" ht="20.25" x14ac:dyDescent="0.3">
      <c r="B105" s="80"/>
      <c r="C105" s="81"/>
      <c r="D105" s="81"/>
      <c r="E105" s="81"/>
      <c r="F105" s="80"/>
      <c r="G105" s="80"/>
      <c r="H105" s="10"/>
      <c r="I105" s="10"/>
      <c r="J105" s="10"/>
      <c r="K105" s="10"/>
      <c r="L105" s="10"/>
      <c r="M105" s="10"/>
      <c r="N105" s="10"/>
      <c r="O105" s="70"/>
      <c r="P105" s="70"/>
      <c r="Q105" s="71"/>
      <c r="R105" s="71"/>
      <c r="S105" s="71"/>
      <c r="Y105" s="1"/>
      <c r="Z105" s="1"/>
      <c r="AA105" s="1"/>
      <c r="AB105" s="1"/>
      <c r="AC105" s="1"/>
      <c r="AD105" s="1"/>
      <c r="AP105" s="39"/>
      <c r="AW105" s="24"/>
      <c r="AX105" s="24"/>
      <c r="AY105" s="24"/>
      <c r="AZ105" s="24"/>
      <c r="BA105" s="24"/>
      <c r="BB105" s="24"/>
      <c r="BC105" s="24"/>
      <c r="BD105" s="24"/>
      <c r="BE105" s="24"/>
      <c r="BF105" s="5"/>
      <c r="BG105" s="24"/>
      <c r="BH105" s="24"/>
      <c r="BI105" s="24"/>
      <c r="BJ105" s="24"/>
    </row>
    <row r="106" spans="1:62" ht="18" x14ac:dyDescent="0.25">
      <c r="B106" s="39"/>
      <c r="C106" s="39"/>
      <c r="D106" s="39"/>
      <c r="E106" s="39"/>
      <c r="F106" s="39"/>
      <c r="G106" s="39"/>
      <c r="H106" s="39"/>
      <c r="I106" s="39"/>
      <c r="J106" s="10"/>
      <c r="K106" s="10"/>
      <c r="L106" s="10"/>
      <c r="M106" s="11"/>
      <c r="N106" s="11"/>
      <c r="O106" s="10"/>
      <c r="P106" s="10"/>
      <c r="Q106" s="10"/>
      <c r="R106" s="10"/>
      <c r="S106" s="10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W106" s="10"/>
      <c r="AZ106" s="10"/>
      <c r="BC106" s="43"/>
      <c r="BF106" s="43"/>
      <c r="BG106" s="43"/>
      <c r="BH106" s="43"/>
      <c r="BJ106" s="43"/>
    </row>
    <row r="107" spans="1:62" ht="18" x14ac:dyDescent="0.25">
      <c r="B107" s="39"/>
      <c r="C107" s="39"/>
      <c r="D107" s="39"/>
      <c r="E107" s="39"/>
      <c r="F107" s="39"/>
      <c r="G107" s="39"/>
      <c r="H107" s="39"/>
      <c r="I107" s="39"/>
      <c r="J107" s="10"/>
      <c r="K107" s="10"/>
      <c r="L107" s="10"/>
      <c r="M107" s="39"/>
      <c r="N107" s="39"/>
      <c r="O107" s="10"/>
      <c r="P107" s="10"/>
      <c r="Q107" s="64"/>
      <c r="R107" s="64"/>
      <c r="S107" s="10"/>
      <c r="T107" s="1"/>
      <c r="U107" s="1"/>
      <c r="V107" s="1"/>
      <c r="W107" s="1"/>
      <c r="X107" s="1"/>
    </row>
    <row r="108" spans="1:62" ht="18" x14ac:dyDescent="0.25">
      <c r="B108" s="63"/>
      <c r="C108" s="63"/>
      <c r="D108" s="63"/>
      <c r="E108" s="119"/>
      <c r="F108" s="41"/>
      <c r="G108" s="41"/>
      <c r="H108" s="41"/>
      <c r="I108" s="74"/>
      <c r="J108" s="74"/>
      <c r="K108" s="120"/>
      <c r="L108" s="10"/>
      <c r="M108" s="10"/>
      <c r="N108" s="10"/>
      <c r="O108" s="70"/>
      <c r="P108" s="70"/>
      <c r="Q108" s="71"/>
      <c r="R108" s="71"/>
      <c r="S108" s="71"/>
      <c r="AW108" s="39"/>
      <c r="AY108" s="7"/>
    </row>
    <row r="109" spans="1:62" ht="18" x14ac:dyDescent="0.25">
      <c r="B109" s="63"/>
      <c r="C109" s="64"/>
      <c r="D109" s="63"/>
      <c r="E109" s="66"/>
      <c r="F109" s="66"/>
      <c r="G109" s="10"/>
      <c r="H109" s="122"/>
      <c r="I109" s="41"/>
      <c r="J109" s="10"/>
      <c r="K109" s="67"/>
      <c r="L109" s="10"/>
      <c r="M109" s="11"/>
      <c r="N109" s="11"/>
      <c r="O109" s="70"/>
      <c r="P109" s="70"/>
      <c r="Q109" s="71"/>
      <c r="R109" s="71"/>
      <c r="S109" s="71"/>
      <c r="AY109" s="7"/>
      <c r="BF109" s="7"/>
    </row>
    <row r="110" spans="1:62" ht="18" x14ac:dyDescent="0.2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1"/>
      <c r="N110" s="11"/>
      <c r="O110" s="70"/>
      <c r="P110" s="70"/>
      <c r="Q110" s="71"/>
      <c r="R110" s="71"/>
      <c r="S110" s="71"/>
    </row>
    <row r="112" spans="1:62" x14ac:dyDescent="0.2">
      <c r="AX112" s="7"/>
      <c r="AY112" s="7"/>
    </row>
  </sheetData>
  <mergeCells count="98">
    <mergeCell ref="BC16:BF16"/>
    <mergeCell ref="AF33:AH34"/>
    <mergeCell ref="AB37:AE37"/>
    <mergeCell ref="AF37:AH37"/>
    <mergeCell ref="AI37:AK37"/>
    <mergeCell ref="AB35:AE36"/>
    <mergeCell ref="AF35:AH36"/>
    <mergeCell ref="AI35:AK36"/>
    <mergeCell ref="AI33:AK34"/>
    <mergeCell ref="AX35:AZ37"/>
    <mergeCell ref="AX33:AZ33"/>
    <mergeCell ref="AS34:AW34"/>
    <mergeCell ref="BH18:BI18"/>
    <mergeCell ref="BC17:BD17"/>
    <mergeCell ref="BE17:BF17"/>
    <mergeCell ref="AS17:AW17"/>
    <mergeCell ref="AX17:BA17"/>
    <mergeCell ref="U13:W13"/>
    <mergeCell ref="J17:N17"/>
    <mergeCell ref="AX38:AZ38"/>
    <mergeCell ref="F10:L10"/>
    <mergeCell ref="A15:AW15"/>
    <mergeCell ref="AN38:AR38"/>
    <mergeCell ref="AS38:AW38"/>
    <mergeCell ref="AN33:AR33"/>
    <mergeCell ref="AB17:AE17"/>
    <mergeCell ref="AF17:AI17"/>
    <mergeCell ref="Y11:AB11"/>
    <mergeCell ref="AC11:AN11"/>
    <mergeCell ref="Y10:AB10"/>
    <mergeCell ref="AN34:AR34"/>
    <mergeCell ref="AS33:AW33"/>
    <mergeCell ref="AX34:AZ34"/>
    <mergeCell ref="A3:BA3"/>
    <mergeCell ref="A4:BA4"/>
    <mergeCell ref="A5:BA5"/>
    <mergeCell ref="AU10:BA10"/>
    <mergeCell ref="AP10:AT10"/>
    <mergeCell ref="T6:AI6"/>
    <mergeCell ref="N8:W8"/>
    <mergeCell ref="AC8:AD8"/>
    <mergeCell ref="AE8:AP8"/>
    <mergeCell ref="AC10:AN10"/>
    <mergeCell ref="A39:B39"/>
    <mergeCell ref="A37:B37"/>
    <mergeCell ref="A35:B35"/>
    <mergeCell ref="C35:F35"/>
    <mergeCell ref="G35:I35"/>
    <mergeCell ref="A36:B36"/>
    <mergeCell ref="C36:F36"/>
    <mergeCell ref="G36:I36"/>
    <mergeCell ref="A33:B34"/>
    <mergeCell ref="C33:F34"/>
    <mergeCell ref="A17:A18"/>
    <mergeCell ref="G33:I34"/>
    <mergeCell ref="B17:E17"/>
    <mergeCell ref="F17:I17"/>
    <mergeCell ref="P39:S39"/>
    <mergeCell ref="M39:O39"/>
    <mergeCell ref="T39:V39"/>
    <mergeCell ref="W39:Y39"/>
    <mergeCell ref="C39:F39"/>
    <mergeCell ref="G39:I39"/>
    <mergeCell ref="J39:L39"/>
    <mergeCell ref="J37:L37"/>
    <mergeCell ref="J36:L36"/>
    <mergeCell ref="M36:O36"/>
    <mergeCell ref="M35:O35"/>
    <mergeCell ref="M37:O37"/>
    <mergeCell ref="T37:V37"/>
    <mergeCell ref="C37:F37"/>
    <mergeCell ref="G37:I37"/>
    <mergeCell ref="O17:R17"/>
    <mergeCell ref="S17:W17"/>
    <mergeCell ref="P35:S35"/>
    <mergeCell ref="T36:V36"/>
    <mergeCell ref="W37:Y37"/>
    <mergeCell ref="P36:S36"/>
    <mergeCell ref="X17:AA17"/>
    <mergeCell ref="P33:S34"/>
    <mergeCell ref="J33:L34"/>
    <mergeCell ref="M33:O34"/>
    <mergeCell ref="J35:L35"/>
    <mergeCell ref="AS1:AZ1"/>
    <mergeCell ref="T35:V35"/>
    <mergeCell ref="W35:Y35"/>
    <mergeCell ref="W33:Y34"/>
    <mergeCell ref="AB33:AE34"/>
    <mergeCell ref="AC30:AG30"/>
    <mergeCell ref="T33:V34"/>
    <mergeCell ref="AJ17:AN17"/>
    <mergeCell ref="AO17:AR17"/>
    <mergeCell ref="L7:AR7"/>
    <mergeCell ref="X8:AB8"/>
    <mergeCell ref="AN35:AR37"/>
    <mergeCell ref="AS35:AW37"/>
    <mergeCell ref="W36:Y36"/>
    <mergeCell ref="P37:S37"/>
  </mergeCells>
  <phoneticPr fontId="0" type="noConversion"/>
  <pageMargins left="0.39370078740157483" right="0" top="0.39370078740157483" bottom="0.19685039370078741" header="0" footer="0"/>
  <pageSetup paperSize="9" scale="58" orientation="landscape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D436"/>
  <sheetViews>
    <sheetView showZeros="0" tabSelected="1" view="pageBreakPreview" zoomScale="40" zoomScaleNormal="50" zoomScaleSheetLayoutView="40" workbookViewId="0">
      <pane ySplit="11" topLeftCell="A211" activePane="bottomLeft" state="frozen"/>
      <selection activeCell="N8" sqref="N8:W8"/>
      <selection pane="bottomLeft" activeCell="C222" sqref="C222:G222"/>
    </sheetView>
  </sheetViews>
  <sheetFormatPr defaultColWidth="5.85546875" defaultRowHeight="27.75" customHeight="1" x14ac:dyDescent="0.4"/>
  <cols>
    <col min="1" max="1" width="17.140625" style="134" customWidth="1"/>
    <col min="2" max="2" width="65.42578125" style="134" customWidth="1"/>
    <col min="3" max="6" width="11" style="134" customWidth="1"/>
    <col min="7" max="7" width="17.42578125" style="134" customWidth="1"/>
    <col min="8" max="8" width="37.5703125" style="134" customWidth="1"/>
    <col min="9" max="9" width="18.28515625" style="134" customWidth="1"/>
    <col min="10" max="10" width="11" style="134" customWidth="1"/>
    <col min="11" max="11" width="14.5703125" style="134" customWidth="1"/>
    <col min="12" max="12" width="17.85546875" style="134" customWidth="1"/>
    <col min="13" max="18" width="12.7109375" style="134" customWidth="1"/>
    <col min="19" max="19" width="9.140625" style="134" customWidth="1"/>
    <col min="20" max="20" width="9.85546875" style="134" customWidth="1"/>
    <col min="21" max="21" width="28.140625" style="134" customWidth="1"/>
    <col min="22" max="22" width="22.7109375" style="189" bestFit="1" customWidth="1"/>
    <col min="23" max="16384" width="5.85546875" style="134"/>
  </cols>
  <sheetData>
    <row r="1" spans="1:31" x14ac:dyDescent="0.4">
      <c r="A1" s="223" t="str">
        <f>CONCATENATE('Основні дані'!A22,"_(",'Основні дані'!B22,")")</f>
        <v>Форма Моп1-21_(1,4)</v>
      </c>
      <c r="B1" s="177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856" t="str">
        <f>'Основні дані'!B1</f>
        <v>СГТ-М623і.е</v>
      </c>
      <c r="Q1" s="856"/>
      <c r="R1" s="856"/>
      <c r="S1" s="856"/>
      <c r="T1" s="856"/>
      <c r="U1" s="856"/>
      <c r="V1" s="185"/>
      <c r="W1" s="151"/>
      <c r="X1" s="151"/>
      <c r="Y1" s="151"/>
      <c r="Z1" s="151"/>
      <c r="AA1" s="135"/>
      <c r="AB1" s="135"/>
      <c r="AC1" s="135"/>
      <c r="AD1" s="135"/>
      <c r="AE1" s="135"/>
    </row>
    <row r="2" spans="1:31" ht="27.75" customHeight="1" x14ac:dyDescent="0.5">
      <c r="A2" s="857" t="s">
        <v>702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  <c r="Q2" s="857"/>
      <c r="R2" s="857"/>
      <c r="S2" s="857"/>
      <c r="T2" s="857"/>
      <c r="U2" s="857"/>
      <c r="V2" s="185"/>
      <c r="W2" s="151"/>
      <c r="X2" s="151"/>
      <c r="Y2" s="151"/>
      <c r="Z2" s="151"/>
      <c r="AA2" s="135"/>
      <c r="AB2" s="135"/>
      <c r="AC2" s="135"/>
      <c r="AD2" s="135"/>
      <c r="AE2" s="135"/>
    </row>
    <row r="3" spans="1:31" s="159" customFormat="1" ht="27.75" customHeight="1" thickBot="1" x14ac:dyDescent="0.4">
      <c r="A3" s="178"/>
      <c r="B3" s="179"/>
      <c r="C3" s="179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51"/>
      <c r="X3" s="151"/>
      <c r="Y3" s="151"/>
      <c r="Z3" s="151"/>
      <c r="AA3" s="418"/>
      <c r="AB3" s="418"/>
      <c r="AC3" s="418"/>
      <c r="AD3" s="418"/>
      <c r="AE3" s="418"/>
    </row>
    <row r="4" spans="1:31" ht="54" customHeight="1" thickBot="1" x14ac:dyDescent="0.45">
      <c r="A4" s="841" t="s">
        <v>65</v>
      </c>
      <c r="B4" s="853" t="s">
        <v>701</v>
      </c>
      <c r="C4" s="865" t="s">
        <v>716</v>
      </c>
      <c r="D4" s="866"/>
      <c r="E4" s="867"/>
      <c r="F4" s="829" t="s">
        <v>720</v>
      </c>
      <c r="G4" s="861" t="s">
        <v>723</v>
      </c>
      <c r="H4" s="845"/>
      <c r="I4" s="845"/>
      <c r="J4" s="845"/>
      <c r="K4" s="845"/>
      <c r="L4" s="846"/>
      <c r="M4" s="862" t="s">
        <v>729</v>
      </c>
      <c r="N4" s="863"/>
      <c r="O4" s="863"/>
      <c r="P4" s="863"/>
      <c r="Q4" s="863"/>
      <c r="R4" s="863"/>
      <c r="S4" s="863"/>
      <c r="T4" s="864"/>
      <c r="U4" s="829" t="s">
        <v>736</v>
      </c>
      <c r="V4" s="185"/>
      <c r="W4" s="135"/>
      <c r="X4" s="135"/>
      <c r="Y4" s="135"/>
      <c r="Z4" s="135"/>
      <c r="AA4" s="135"/>
      <c r="AB4" s="135"/>
      <c r="AC4" s="135"/>
      <c r="AD4" s="135"/>
      <c r="AE4" s="135"/>
    </row>
    <row r="5" spans="1:31" ht="33.75" customHeight="1" thickBot="1" x14ac:dyDescent="0.45">
      <c r="A5" s="842"/>
      <c r="B5" s="854"/>
      <c r="C5" s="829" t="s">
        <v>717</v>
      </c>
      <c r="D5" s="829" t="s">
        <v>820</v>
      </c>
      <c r="E5" s="829" t="s">
        <v>719</v>
      </c>
      <c r="F5" s="830"/>
      <c r="G5" s="829" t="s">
        <v>721</v>
      </c>
      <c r="H5" s="844" t="s">
        <v>734</v>
      </c>
      <c r="I5" s="845"/>
      <c r="J5" s="845"/>
      <c r="K5" s="846"/>
      <c r="L5" s="829" t="s">
        <v>728</v>
      </c>
      <c r="M5" s="834" t="s">
        <v>730</v>
      </c>
      <c r="N5" s="835"/>
      <c r="O5" s="835"/>
      <c r="P5" s="836"/>
      <c r="Q5" s="834" t="s">
        <v>731</v>
      </c>
      <c r="R5" s="835"/>
      <c r="S5" s="835"/>
      <c r="T5" s="836"/>
      <c r="U5" s="830"/>
      <c r="V5" s="185"/>
    </row>
    <row r="6" spans="1:31" ht="31.5" customHeight="1" thickBot="1" x14ac:dyDescent="0.45">
      <c r="A6" s="842"/>
      <c r="B6" s="854"/>
      <c r="C6" s="830"/>
      <c r="D6" s="830"/>
      <c r="E6" s="830"/>
      <c r="F6" s="830"/>
      <c r="G6" s="830"/>
      <c r="H6" s="829" t="s">
        <v>722</v>
      </c>
      <c r="I6" s="847" t="s">
        <v>724</v>
      </c>
      <c r="J6" s="848"/>
      <c r="K6" s="849"/>
      <c r="L6" s="830"/>
      <c r="M6" s="832" t="s">
        <v>732</v>
      </c>
      <c r="N6" s="837"/>
      <c r="O6" s="837"/>
      <c r="P6" s="833"/>
      <c r="Q6" s="832" t="s">
        <v>732</v>
      </c>
      <c r="R6" s="837"/>
      <c r="S6" s="837"/>
      <c r="T6" s="833"/>
      <c r="U6" s="830"/>
      <c r="V6" s="185"/>
    </row>
    <row r="7" spans="1:31" ht="31.5" customHeight="1" thickBot="1" x14ac:dyDescent="0.45">
      <c r="A7" s="842"/>
      <c r="B7" s="854"/>
      <c r="C7" s="830"/>
      <c r="D7" s="830"/>
      <c r="E7" s="830"/>
      <c r="F7" s="830"/>
      <c r="G7" s="830"/>
      <c r="H7" s="830"/>
      <c r="I7" s="850"/>
      <c r="J7" s="851"/>
      <c r="K7" s="852"/>
      <c r="L7" s="830"/>
      <c r="M7" s="832">
        <v>1</v>
      </c>
      <c r="N7" s="833"/>
      <c r="O7" s="832">
        <v>2</v>
      </c>
      <c r="P7" s="833"/>
      <c r="Q7" s="832">
        <v>3</v>
      </c>
      <c r="R7" s="833"/>
      <c r="S7" s="832"/>
      <c r="T7" s="833"/>
      <c r="U7" s="830"/>
      <c r="V7" s="185"/>
    </row>
    <row r="8" spans="1:31" ht="30" customHeight="1" thickBot="1" x14ac:dyDescent="0.45">
      <c r="A8" s="842"/>
      <c r="B8" s="854"/>
      <c r="C8" s="830"/>
      <c r="D8" s="830"/>
      <c r="E8" s="830"/>
      <c r="F8" s="830"/>
      <c r="G8" s="830"/>
      <c r="H8" s="830"/>
      <c r="I8" s="829" t="s">
        <v>725</v>
      </c>
      <c r="J8" s="858" t="s">
        <v>726</v>
      </c>
      <c r="K8" s="829" t="s">
        <v>727</v>
      </c>
      <c r="L8" s="830"/>
      <c r="M8" s="834" t="s">
        <v>733</v>
      </c>
      <c r="N8" s="835"/>
      <c r="O8" s="835"/>
      <c r="P8" s="835"/>
      <c r="Q8" s="835"/>
      <c r="R8" s="835"/>
      <c r="S8" s="835"/>
      <c r="T8" s="836"/>
      <c r="U8" s="830"/>
      <c r="V8" s="185"/>
    </row>
    <row r="9" spans="1:31" ht="33" customHeight="1" thickBot="1" x14ac:dyDescent="0.45">
      <c r="A9" s="842"/>
      <c r="B9" s="854"/>
      <c r="C9" s="830"/>
      <c r="D9" s="830"/>
      <c r="E9" s="830"/>
      <c r="F9" s="830"/>
      <c r="G9" s="830"/>
      <c r="H9" s="830"/>
      <c r="I9" s="830"/>
      <c r="J9" s="859"/>
      <c r="K9" s="830"/>
      <c r="L9" s="830"/>
      <c r="M9" s="832">
        <v>20</v>
      </c>
      <c r="N9" s="833"/>
      <c r="O9" s="832">
        <v>20</v>
      </c>
      <c r="P9" s="833"/>
      <c r="Q9" s="832">
        <v>16</v>
      </c>
      <c r="R9" s="833"/>
      <c r="S9" s="832"/>
      <c r="T9" s="833"/>
      <c r="U9" s="830"/>
      <c r="V9" s="185"/>
    </row>
    <row r="10" spans="1:31" ht="104.25" customHeight="1" thickBot="1" x14ac:dyDescent="0.45">
      <c r="A10" s="843"/>
      <c r="B10" s="855"/>
      <c r="C10" s="831"/>
      <c r="D10" s="831"/>
      <c r="E10" s="831"/>
      <c r="F10" s="831"/>
      <c r="G10" s="831"/>
      <c r="H10" s="831"/>
      <c r="I10" s="831"/>
      <c r="J10" s="860"/>
      <c r="K10" s="831"/>
      <c r="L10" s="831"/>
      <c r="M10" s="180" t="s">
        <v>734</v>
      </c>
      <c r="N10" s="180" t="s">
        <v>735</v>
      </c>
      <c r="O10" s="180" t="s">
        <v>734</v>
      </c>
      <c r="P10" s="180" t="s">
        <v>735</v>
      </c>
      <c r="Q10" s="180" t="s">
        <v>734</v>
      </c>
      <c r="R10" s="180" t="s">
        <v>735</v>
      </c>
      <c r="S10" s="180" t="s">
        <v>734</v>
      </c>
      <c r="T10" s="180" t="s">
        <v>735</v>
      </c>
      <c r="U10" s="831"/>
      <c r="V10" s="185"/>
    </row>
    <row r="11" spans="1:31" s="234" customFormat="1" ht="22.5" customHeight="1" thickBot="1" x14ac:dyDescent="0.35">
      <c r="A11" s="231">
        <v>1</v>
      </c>
      <c r="B11" s="231">
        <v>2</v>
      </c>
      <c r="C11" s="231">
        <v>3</v>
      </c>
      <c r="D11" s="231">
        <v>4</v>
      </c>
      <c r="E11" s="231">
        <v>5</v>
      </c>
      <c r="F11" s="231">
        <v>6</v>
      </c>
      <c r="G11" s="231">
        <v>7</v>
      </c>
      <c r="H11" s="231">
        <v>8</v>
      </c>
      <c r="I11" s="231">
        <v>9</v>
      </c>
      <c r="J11" s="231">
        <v>10</v>
      </c>
      <c r="K11" s="231">
        <v>11</v>
      </c>
      <c r="L11" s="231">
        <v>12</v>
      </c>
      <c r="M11" s="231">
        <v>13</v>
      </c>
      <c r="N11" s="231">
        <v>14</v>
      </c>
      <c r="O11" s="231">
        <v>15</v>
      </c>
      <c r="P11" s="231">
        <v>16</v>
      </c>
      <c r="Q11" s="231">
        <v>17</v>
      </c>
      <c r="R11" s="231">
        <v>18</v>
      </c>
      <c r="S11" s="231">
        <v>19</v>
      </c>
      <c r="T11" s="231">
        <v>20</v>
      </c>
      <c r="U11" s="232">
        <v>29</v>
      </c>
      <c r="V11" s="233"/>
    </row>
    <row r="12" spans="1:31" s="234" customFormat="1" ht="57" customHeight="1" thickBot="1" x14ac:dyDescent="0.4">
      <c r="A12" s="402">
        <v>1</v>
      </c>
      <c r="B12" s="620" t="s">
        <v>699</v>
      </c>
      <c r="C12" s="513"/>
      <c r="D12" s="513"/>
      <c r="E12" s="241"/>
      <c r="F12" s="260">
        <f t="shared" ref="F12:T12" si="0">F13+F16</f>
        <v>66</v>
      </c>
      <c r="G12" s="260">
        <f t="shared" si="0"/>
        <v>1980</v>
      </c>
      <c r="H12" s="260">
        <f t="shared" si="0"/>
        <v>416</v>
      </c>
      <c r="I12" s="260">
        <f t="shared" si="0"/>
        <v>224</v>
      </c>
      <c r="J12" s="260">
        <f t="shared" si="0"/>
        <v>0</v>
      </c>
      <c r="K12" s="260">
        <f t="shared" si="0"/>
        <v>192</v>
      </c>
      <c r="L12" s="260">
        <f t="shared" si="0"/>
        <v>1564</v>
      </c>
      <c r="M12" s="260">
        <f t="shared" si="0"/>
        <v>13</v>
      </c>
      <c r="N12" s="260">
        <f t="shared" si="0"/>
        <v>18</v>
      </c>
      <c r="O12" s="260">
        <f t="shared" si="0"/>
        <v>13</v>
      </c>
      <c r="P12" s="260">
        <f t="shared" si="0"/>
        <v>18</v>
      </c>
      <c r="Q12" s="260">
        <f t="shared" si="0"/>
        <v>0</v>
      </c>
      <c r="R12" s="260">
        <f t="shared" si="0"/>
        <v>30</v>
      </c>
      <c r="S12" s="260">
        <f t="shared" si="0"/>
        <v>0</v>
      </c>
      <c r="T12" s="260">
        <f t="shared" si="0"/>
        <v>0</v>
      </c>
      <c r="U12" s="260"/>
      <c r="V12" s="183" t="str">
        <f>'Основні дані'!$B$1</f>
        <v>СГТ-М623і.е</v>
      </c>
    </row>
    <row r="13" spans="1:31" s="153" customFormat="1" ht="28.5" thickBot="1" x14ac:dyDescent="0.45">
      <c r="A13" s="518" t="s">
        <v>418</v>
      </c>
      <c r="B13" s="515" t="s">
        <v>700</v>
      </c>
      <c r="C13" s="516"/>
      <c r="D13" s="516"/>
      <c r="E13" s="515"/>
      <c r="F13" s="517">
        <f t="shared" ref="F13:T13" si="1">SUM(F14:F15)</f>
        <v>6</v>
      </c>
      <c r="G13" s="517">
        <f t="shared" si="1"/>
        <v>180</v>
      </c>
      <c r="H13" s="517">
        <f t="shared" si="1"/>
        <v>64</v>
      </c>
      <c r="I13" s="517">
        <f t="shared" si="1"/>
        <v>32</v>
      </c>
      <c r="J13" s="517">
        <f t="shared" si="1"/>
        <v>0</v>
      </c>
      <c r="K13" s="517">
        <f t="shared" si="1"/>
        <v>32</v>
      </c>
      <c r="L13" s="517">
        <f t="shared" si="1"/>
        <v>116</v>
      </c>
      <c r="M13" s="517">
        <f t="shared" si="1"/>
        <v>2</v>
      </c>
      <c r="N13" s="517">
        <f t="shared" si="1"/>
        <v>3</v>
      </c>
      <c r="O13" s="517">
        <f t="shared" si="1"/>
        <v>2</v>
      </c>
      <c r="P13" s="517">
        <f t="shared" si="1"/>
        <v>3</v>
      </c>
      <c r="Q13" s="517">
        <f t="shared" si="1"/>
        <v>0</v>
      </c>
      <c r="R13" s="517">
        <f t="shared" si="1"/>
        <v>0</v>
      </c>
      <c r="S13" s="517">
        <f t="shared" si="1"/>
        <v>0</v>
      </c>
      <c r="T13" s="517">
        <f t="shared" si="1"/>
        <v>0</v>
      </c>
      <c r="U13" s="514"/>
      <c r="V13" s="183" t="str">
        <f>'Основні дані'!$B$1</f>
        <v>СГТ-М623і.е</v>
      </c>
    </row>
    <row r="14" spans="1:31" s="153" customFormat="1" ht="27.75" customHeight="1" x14ac:dyDescent="0.4">
      <c r="A14" s="299" t="s">
        <v>58</v>
      </c>
      <c r="B14" s="563" t="s">
        <v>687</v>
      </c>
      <c r="C14" s="564"/>
      <c r="D14" s="564" t="s">
        <v>664</v>
      </c>
      <c r="E14" s="564"/>
      <c r="F14" s="254">
        <f t="shared" ref="F14:F15" si="2">N14+P14+R14+T14</f>
        <v>3</v>
      </c>
      <c r="G14" s="254">
        <f t="shared" ref="G14:G15" si="3">F14*30</f>
        <v>90</v>
      </c>
      <c r="H14" s="255">
        <f>(M14*Титул!BC$19)+(O14*Титул!BD$19)+(Q14*Титул!BE$19)+(S14*Титул!BF$19)</f>
        <v>32</v>
      </c>
      <c r="I14" s="449">
        <v>16</v>
      </c>
      <c r="J14" s="450"/>
      <c r="K14" s="450">
        <v>16</v>
      </c>
      <c r="L14" s="254">
        <f>IF(H14=I14+J14+K14,G14-H14,"!ПОМИЛКА!")</f>
        <v>58</v>
      </c>
      <c r="M14" s="256">
        <v>2</v>
      </c>
      <c r="N14" s="407">
        <v>3</v>
      </c>
      <c r="O14" s="407"/>
      <c r="P14" s="407"/>
      <c r="Q14" s="407"/>
      <c r="R14" s="257"/>
      <c r="S14" s="407"/>
      <c r="T14" s="407"/>
      <c r="U14" s="568">
        <v>301</v>
      </c>
      <c r="V14" s="183" t="str">
        <f>'Основні дані'!$B$1</f>
        <v>СГТ-М623і.е</v>
      </c>
      <c r="W14" s="385"/>
    </row>
    <row r="15" spans="1:31" s="153" customFormat="1" ht="31.5" customHeight="1" thickBot="1" x14ac:dyDescent="0.45">
      <c r="A15" s="299" t="s">
        <v>59</v>
      </c>
      <c r="B15" s="563" t="s">
        <v>688</v>
      </c>
      <c r="C15" s="565"/>
      <c r="D15" s="565" t="s">
        <v>20</v>
      </c>
      <c r="E15" s="566"/>
      <c r="F15" s="255">
        <f t="shared" si="2"/>
        <v>3</v>
      </c>
      <c r="G15" s="255">
        <f t="shared" si="3"/>
        <v>90</v>
      </c>
      <c r="H15" s="255">
        <f>(M15*Титул!BC$19)+(O15*Титул!BD$19)+(Q15*Титул!BE$19)+(S15*Титул!BF$19)</f>
        <v>32</v>
      </c>
      <c r="I15" s="567">
        <v>16</v>
      </c>
      <c r="J15" s="257"/>
      <c r="K15" s="257">
        <v>16</v>
      </c>
      <c r="L15" s="255">
        <f t="shared" ref="L15" si="4">IF(H15=I15+J15+K15,G15-H15,"!ПОМИЛКА!")</f>
        <v>58</v>
      </c>
      <c r="M15" s="256"/>
      <c r="N15" s="407"/>
      <c r="O15" s="407">
        <v>2</v>
      </c>
      <c r="P15" s="407">
        <v>3</v>
      </c>
      <c r="Q15" s="407"/>
      <c r="R15" s="257"/>
      <c r="S15" s="407"/>
      <c r="T15" s="407"/>
      <c r="U15" s="568">
        <v>306</v>
      </c>
      <c r="V15" s="183" t="str">
        <f>'Основні дані'!$B$1</f>
        <v>СГТ-М623і.е</v>
      </c>
      <c r="W15" s="385"/>
    </row>
    <row r="16" spans="1:31" s="153" customFormat="1" ht="28.5" thickBot="1" x14ac:dyDescent="0.45">
      <c r="A16" s="518" t="s">
        <v>419</v>
      </c>
      <c r="B16" s="515" t="s">
        <v>738</v>
      </c>
      <c r="C16" s="516"/>
      <c r="D16" s="516"/>
      <c r="E16" s="515"/>
      <c r="F16" s="519">
        <f t="shared" ref="F16:T16" si="5">SUM(F17:F26)</f>
        <v>60</v>
      </c>
      <c r="G16" s="519">
        <f t="shared" si="5"/>
        <v>1800</v>
      </c>
      <c r="H16" s="519">
        <f t="shared" si="5"/>
        <v>352</v>
      </c>
      <c r="I16" s="519">
        <f t="shared" si="5"/>
        <v>192</v>
      </c>
      <c r="J16" s="519">
        <f t="shared" si="5"/>
        <v>0</v>
      </c>
      <c r="K16" s="519">
        <f t="shared" si="5"/>
        <v>160</v>
      </c>
      <c r="L16" s="519">
        <f t="shared" si="5"/>
        <v>1448</v>
      </c>
      <c r="M16" s="519">
        <f t="shared" si="5"/>
        <v>11</v>
      </c>
      <c r="N16" s="519">
        <f t="shared" si="5"/>
        <v>15</v>
      </c>
      <c r="O16" s="519">
        <f t="shared" si="5"/>
        <v>11</v>
      </c>
      <c r="P16" s="519">
        <f t="shared" si="5"/>
        <v>15</v>
      </c>
      <c r="Q16" s="519">
        <f t="shared" si="5"/>
        <v>0</v>
      </c>
      <c r="R16" s="519">
        <f t="shared" si="5"/>
        <v>30</v>
      </c>
      <c r="S16" s="519">
        <f t="shared" si="5"/>
        <v>0</v>
      </c>
      <c r="T16" s="519">
        <f t="shared" si="5"/>
        <v>0</v>
      </c>
      <c r="U16" s="519"/>
      <c r="V16" s="183" t="str">
        <f>'Основні дані'!$B$1</f>
        <v>СГТ-М623і.е</v>
      </c>
      <c r="W16" s="385"/>
    </row>
    <row r="17" spans="1:23" s="153" customFormat="1" ht="48.75" x14ac:dyDescent="0.4">
      <c r="A17" s="299" t="s">
        <v>649</v>
      </c>
      <c r="B17" s="621" t="s">
        <v>689</v>
      </c>
      <c r="C17" s="564"/>
      <c r="D17" s="564" t="s">
        <v>664</v>
      </c>
      <c r="E17" s="564"/>
      <c r="F17" s="255">
        <f>N17+P17+R17+T17</f>
        <v>3</v>
      </c>
      <c r="G17" s="255">
        <f>F17*30</f>
        <v>90</v>
      </c>
      <c r="H17" s="255">
        <f>(M17*Титул!BC$19)+(O17*Титул!BD$19)+(Q17*Титул!BE$19)+(S17*Титул!BF$19)</f>
        <v>32</v>
      </c>
      <c r="I17" s="360">
        <v>16</v>
      </c>
      <c r="J17" s="257"/>
      <c r="K17" s="257">
        <v>16</v>
      </c>
      <c r="L17" s="255">
        <f>IF(H17=I17+J17+K17,G17-H17,"!ПОМИЛКА!")</f>
        <v>58</v>
      </c>
      <c r="M17" s="256">
        <v>2</v>
      </c>
      <c r="N17" s="257">
        <v>3</v>
      </c>
      <c r="O17" s="257"/>
      <c r="P17" s="257"/>
      <c r="Q17" s="257"/>
      <c r="R17" s="257"/>
      <c r="S17" s="407"/>
      <c r="T17" s="407"/>
      <c r="U17" s="568">
        <v>301</v>
      </c>
      <c r="V17" s="183" t="str">
        <f>'Основні дані'!$B$1</f>
        <v>СГТ-М623і.е</v>
      </c>
      <c r="W17" s="385"/>
    </row>
    <row r="18" spans="1:23" s="153" customFormat="1" ht="48" x14ac:dyDescent="0.4">
      <c r="A18" s="299" t="s">
        <v>650</v>
      </c>
      <c r="B18" s="563" t="s">
        <v>690</v>
      </c>
      <c r="C18" s="564" t="s">
        <v>20</v>
      </c>
      <c r="D18" s="564"/>
      <c r="E18" s="564" t="s">
        <v>19</v>
      </c>
      <c r="F18" s="255">
        <f>N18+P18+R18+T18</f>
        <v>5</v>
      </c>
      <c r="G18" s="255">
        <f>F18*30</f>
        <v>150</v>
      </c>
      <c r="H18" s="255">
        <f>(M18*Титул!BC$19)+(O18*Титул!BD$19)+(Q18*Титул!BE$19)+(S18*Титул!BF$19)</f>
        <v>64</v>
      </c>
      <c r="I18" s="360">
        <v>32</v>
      </c>
      <c r="J18" s="257"/>
      <c r="K18" s="257">
        <v>32</v>
      </c>
      <c r="L18" s="255">
        <f t="shared" ref="L18:L24" si="6">IF(H18=I18+J18+K18,G18-H18,"!ПОМИЛКА!")</f>
        <v>86</v>
      </c>
      <c r="M18" s="256"/>
      <c r="N18" s="257"/>
      <c r="O18" s="257">
        <v>4</v>
      </c>
      <c r="P18" s="257">
        <v>5</v>
      </c>
      <c r="Q18" s="257"/>
      <c r="R18" s="257"/>
      <c r="S18" s="407"/>
      <c r="T18" s="407"/>
      <c r="U18" s="568">
        <v>301</v>
      </c>
      <c r="V18" s="183" t="str">
        <f>'Основні дані'!$B$1</f>
        <v>СГТ-М623і.е</v>
      </c>
      <c r="W18" s="385"/>
    </row>
    <row r="19" spans="1:23" s="153" customFormat="1" ht="27" x14ac:dyDescent="0.4">
      <c r="A19" s="299" t="s">
        <v>651</v>
      </c>
      <c r="B19" s="618" t="s">
        <v>691</v>
      </c>
      <c r="C19" s="565" t="s">
        <v>20</v>
      </c>
      <c r="D19" s="565"/>
      <c r="E19" s="566"/>
      <c r="F19" s="255">
        <f>N19+P19+R19+T19</f>
        <v>3</v>
      </c>
      <c r="G19" s="255">
        <f>F19*30</f>
        <v>90</v>
      </c>
      <c r="H19" s="255">
        <f>(M19*Титул!BC$19)+(O19*Титул!BD$19)+(Q19*Титул!BE$19)+(S19*Титул!BF$19)</f>
        <v>32</v>
      </c>
      <c r="I19" s="257">
        <v>16</v>
      </c>
      <c r="J19" s="257"/>
      <c r="K19" s="258">
        <v>16</v>
      </c>
      <c r="L19" s="255">
        <f t="shared" si="6"/>
        <v>58</v>
      </c>
      <c r="M19" s="256"/>
      <c r="N19" s="257"/>
      <c r="O19" s="257">
        <v>2</v>
      </c>
      <c r="P19" s="257">
        <v>3</v>
      </c>
      <c r="Q19" s="257"/>
      <c r="R19" s="257"/>
      <c r="S19" s="407"/>
      <c r="T19" s="407"/>
      <c r="U19" s="568">
        <v>301</v>
      </c>
      <c r="V19" s="183" t="str">
        <f>'Основні дані'!$B$1</f>
        <v>СГТ-М623і.е</v>
      </c>
      <c r="W19" s="385"/>
    </row>
    <row r="20" spans="1:23" s="153" customFormat="1" ht="48" x14ac:dyDescent="0.4">
      <c r="A20" s="299" t="s">
        <v>652</v>
      </c>
      <c r="B20" s="563" t="s">
        <v>692</v>
      </c>
      <c r="C20" s="564" t="s">
        <v>664</v>
      </c>
      <c r="D20" s="564"/>
      <c r="E20" s="564"/>
      <c r="F20" s="255">
        <f t="shared" ref="F20:F24" si="7">N20+P20+R20+T20</f>
        <v>4</v>
      </c>
      <c r="G20" s="255">
        <f t="shared" ref="G20:G24" si="8">F20*30</f>
        <v>120</v>
      </c>
      <c r="H20" s="255">
        <f>(M20*Титул!BC$19)+(O20*Титул!BD$19)+(Q20*Титул!BE$19)+(S20*Титул!BF$19)</f>
        <v>48</v>
      </c>
      <c r="I20" s="571">
        <v>32</v>
      </c>
      <c r="J20" s="407"/>
      <c r="K20" s="407">
        <v>16</v>
      </c>
      <c r="L20" s="255">
        <f t="shared" si="6"/>
        <v>72</v>
      </c>
      <c r="M20" s="256">
        <v>3</v>
      </c>
      <c r="N20" s="407">
        <v>4</v>
      </c>
      <c r="O20" s="407"/>
      <c r="P20" s="407"/>
      <c r="Q20" s="407"/>
      <c r="R20" s="257"/>
      <c r="S20" s="407"/>
      <c r="T20" s="407"/>
      <c r="U20" s="568">
        <v>301</v>
      </c>
      <c r="V20" s="183" t="str">
        <f>'Основні дані'!$B$1</f>
        <v>СГТ-М623і.е</v>
      </c>
      <c r="W20" s="385"/>
    </row>
    <row r="21" spans="1:23" s="153" customFormat="1" ht="48" x14ac:dyDescent="0.4">
      <c r="A21" s="299" t="s">
        <v>653</v>
      </c>
      <c r="B21" s="563" t="s">
        <v>693</v>
      </c>
      <c r="C21" s="564" t="s">
        <v>664</v>
      </c>
      <c r="D21" s="564"/>
      <c r="E21" s="564"/>
      <c r="F21" s="255">
        <f t="shared" si="7"/>
        <v>4</v>
      </c>
      <c r="G21" s="255">
        <f t="shared" si="8"/>
        <v>120</v>
      </c>
      <c r="H21" s="255">
        <f>(M21*Титул!BC$19)+(O21*Титул!BD$19)+(Q21*Титул!BE$19)+(S21*Титул!BF$19)</f>
        <v>48</v>
      </c>
      <c r="I21" s="572">
        <v>32</v>
      </c>
      <c r="J21" s="573"/>
      <c r="K21" s="573">
        <v>16</v>
      </c>
      <c r="L21" s="255">
        <f t="shared" si="6"/>
        <v>72</v>
      </c>
      <c r="M21" s="256">
        <v>3</v>
      </c>
      <c r="N21" s="407">
        <v>4</v>
      </c>
      <c r="O21" s="407"/>
      <c r="P21" s="407"/>
      <c r="Q21" s="407"/>
      <c r="R21" s="257"/>
      <c r="S21" s="407"/>
      <c r="T21" s="407"/>
      <c r="U21" s="568">
        <v>301</v>
      </c>
      <c r="V21" s="183" t="str">
        <f>'Основні дані'!$B$1</f>
        <v>СГТ-М623і.е</v>
      </c>
      <c r="W21" s="385"/>
    </row>
    <row r="22" spans="1:23" s="153" customFormat="1" ht="48" x14ac:dyDescent="0.4">
      <c r="A22" s="299" t="s">
        <v>654</v>
      </c>
      <c r="B22" s="563" t="s">
        <v>694</v>
      </c>
      <c r="C22" s="565" t="s">
        <v>20</v>
      </c>
      <c r="D22" s="565"/>
      <c r="E22" s="566"/>
      <c r="F22" s="255">
        <f t="shared" si="7"/>
        <v>4</v>
      </c>
      <c r="G22" s="255">
        <f t="shared" si="8"/>
        <v>120</v>
      </c>
      <c r="H22" s="255">
        <f>(M22*Титул!BC$19)+(O22*Титул!BD$19)+(Q22*Титул!BE$19)+(S22*Титул!BF$19)</f>
        <v>48</v>
      </c>
      <c r="I22" s="574">
        <v>16</v>
      </c>
      <c r="J22" s="575"/>
      <c r="K22" s="576">
        <v>32</v>
      </c>
      <c r="L22" s="255">
        <f t="shared" si="6"/>
        <v>72</v>
      </c>
      <c r="M22" s="256"/>
      <c r="N22" s="407"/>
      <c r="O22" s="407">
        <v>3</v>
      </c>
      <c r="P22" s="407">
        <v>4</v>
      </c>
      <c r="Q22" s="407"/>
      <c r="R22" s="257"/>
      <c r="S22" s="407"/>
      <c r="T22" s="407"/>
      <c r="U22" s="568">
        <v>301</v>
      </c>
      <c r="V22" s="183" t="str">
        <f>'Основні дані'!$B$1</f>
        <v>СГТ-М623і.е</v>
      </c>
      <c r="W22" s="385"/>
    </row>
    <row r="23" spans="1:23" s="153" customFormat="1" ht="48" customHeight="1" x14ac:dyDescent="0.4">
      <c r="A23" s="299" t="s">
        <v>655</v>
      </c>
      <c r="B23" s="563" t="s">
        <v>695</v>
      </c>
      <c r="C23" s="565"/>
      <c r="D23" s="565" t="s">
        <v>664</v>
      </c>
      <c r="E23" s="565"/>
      <c r="F23" s="255">
        <f t="shared" si="7"/>
        <v>4</v>
      </c>
      <c r="G23" s="255">
        <f t="shared" si="8"/>
        <v>120</v>
      </c>
      <c r="H23" s="255">
        <f>(M23*Титул!BC$19)+(O23*Титул!BD$19)+(Q23*Титул!BE$19)+(S23*Титул!BF$19)</f>
        <v>48</v>
      </c>
      <c r="I23" s="360">
        <v>32</v>
      </c>
      <c r="J23" s="257"/>
      <c r="K23" s="257">
        <v>16</v>
      </c>
      <c r="L23" s="255">
        <f t="shared" si="6"/>
        <v>72</v>
      </c>
      <c r="M23" s="569">
        <v>3</v>
      </c>
      <c r="N23" s="570">
        <v>4</v>
      </c>
      <c r="O23" s="570"/>
      <c r="P23" s="570"/>
      <c r="Q23" s="570"/>
      <c r="R23" s="258"/>
      <c r="S23" s="570"/>
      <c r="T23" s="570"/>
      <c r="U23" s="568">
        <v>301</v>
      </c>
      <c r="V23" s="183" t="str">
        <f>'Основні дані'!$B$1</f>
        <v>СГТ-М623і.е</v>
      </c>
      <c r="W23" s="385"/>
    </row>
    <row r="24" spans="1:23" s="153" customFormat="1" ht="27" x14ac:dyDescent="0.4">
      <c r="A24" s="299" t="s">
        <v>656</v>
      </c>
      <c r="B24" s="563" t="s">
        <v>696</v>
      </c>
      <c r="C24" s="564" t="s">
        <v>20</v>
      </c>
      <c r="D24" s="564"/>
      <c r="E24" s="564"/>
      <c r="F24" s="255">
        <f t="shared" si="7"/>
        <v>3</v>
      </c>
      <c r="G24" s="255">
        <f t="shared" si="8"/>
        <v>90</v>
      </c>
      <c r="H24" s="255">
        <f>(M24*Титул!BC$19)+(O24*Титул!BD$19)+(Q24*Титул!BE$19)+(S24*Титул!BF$19)</f>
        <v>32</v>
      </c>
      <c r="I24" s="572">
        <v>16</v>
      </c>
      <c r="J24" s="573"/>
      <c r="K24" s="573">
        <v>16</v>
      </c>
      <c r="L24" s="255">
        <f t="shared" si="6"/>
        <v>58</v>
      </c>
      <c r="M24" s="256"/>
      <c r="N24" s="407"/>
      <c r="O24" s="407">
        <v>2</v>
      </c>
      <c r="P24" s="407">
        <v>3</v>
      </c>
      <c r="Q24" s="407"/>
      <c r="R24" s="257"/>
      <c r="S24" s="407"/>
      <c r="T24" s="407"/>
      <c r="U24" s="568">
        <v>301</v>
      </c>
      <c r="V24" s="183" t="str">
        <f>'Основні дані'!$B$1</f>
        <v>СГТ-М623і.е</v>
      </c>
      <c r="W24" s="385"/>
    </row>
    <row r="25" spans="1:23" s="153" customFormat="1" ht="27" x14ac:dyDescent="0.4">
      <c r="A25" s="299" t="s">
        <v>657</v>
      </c>
      <c r="B25" s="596" t="s">
        <v>697</v>
      </c>
      <c r="C25" s="565"/>
      <c r="D25" s="565" t="s">
        <v>659</v>
      </c>
      <c r="E25" s="566"/>
      <c r="F25" s="255">
        <f>N25+P25+R25+T25</f>
        <v>15</v>
      </c>
      <c r="G25" s="255">
        <f>F25*30</f>
        <v>450</v>
      </c>
      <c r="H25" s="255">
        <f>(M25*Титул!BC$19)+(O25*Титул!BD$19)+(Q25*Титул!BE$19)+(S25*Титул!BF$19)</f>
        <v>0</v>
      </c>
      <c r="I25" s="574"/>
      <c r="J25" s="575"/>
      <c r="K25" s="576"/>
      <c r="L25" s="255">
        <f>IF(H25=I25+J25+K25,G25-H25,"!ПОМИЛКА!")</f>
        <v>450</v>
      </c>
      <c r="M25" s="256"/>
      <c r="N25" s="407"/>
      <c r="O25" s="407"/>
      <c r="P25" s="407"/>
      <c r="Q25" s="407"/>
      <c r="R25" s="257">
        <v>15</v>
      </c>
      <c r="S25" s="407"/>
      <c r="T25" s="407"/>
      <c r="U25" s="568">
        <v>301</v>
      </c>
      <c r="V25" s="183" t="str">
        <f>'Основні дані'!$B$1</f>
        <v>СГТ-М623і.е</v>
      </c>
      <c r="W25" s="385"/>
    </row>
    <row r="26" spans="1:23" s="153" customFormat="1" thickBot="1" x14ac:dyDescent="0.45">
      <c r="A26" s="299" t="s">
        <v>658</v>
      </c>
      <c r="B26" s="596" t="s">
        <v>698</v>
      </c>
      <c r="C26" s="565" t="s">
        <v>659</v>
      </c>
      <c r="D26" s="565"/>
      <c r="E26" s="565"/>
      <c r="F26" s="255">
        <f>N26+P26+R26+T26</f>
        <v>15</v>
      </c>
      <c r="G26" s="255">
        <f>F26*30</f>
        <v>450</v>
      </c>
      <c r="H26" s="255">
        <f>(M26*Титул!BC$19)+(O26*Титул!BD$19)+(Q26*Титул!BE$19)+(S26*Титул!BF$19)</f>
        <v>0</v>
      </c>
      <c r="I26" s="360"/>
      <c r="J26" s="575"/>
      <c r="K26" s="257"/>
      <c r="L26" s="255">
        <f>IF(H26=I26+J26+K26,G26-H26,"!ПОМИЛКА!")</f>
        <v>450</v>
      </c>
      <c r="M26" s="569"/>
      <c r="N26" s="570"/>
      <c r="O26" s="570"/>
      <c r="P26" s="570"/>
      <c r="Q26" s="570"/>
      <c r="R26" s="258">
        <v>15</v>
      </c>
      <c r="S26" s="570"/>
      <c r="T26" s="570"/>
      <c r="U26" s="568">
        <v>301</v>
      </c>
      <c r="V26" s="183" t="str">
        <f>'Основні дані'!$B$1</f>
        <v>СГТ-М623і.е</v>
      </c>
      <c r="W26" s="385"/>
    </row>
    <row r="27" spans="1:23" s="153" customFormat="1" ht="58.5" customHeight="1" thickBot="1" x14ac:dyDescent="0.45">
      <c r="A27" s="526" t="s">
        <v>20</v>
      </c>
      <c r="B27" s="241" t="s">
        <v>737</v>
      </c>
      <c r="C27" s="271"/>
      <c r="D27" s="271"/>
      <c r="E27" s="288"/>
      <c r="F27" s="260">
        <f t="shared" ref="F27:T27" si="9">F28+F205</f>
        <v>24</v>
      </c>
      <c r="G27" s="260">
        <f t="shared" si="9"/>
        <v>720</v>
      </c>
      <c r="H27" s="260">
        <f t="shared" si="9"/>
        <v>256</v>
      </c>
      <c r="I27" s="260">
        <f t="shared" si="9"/>
        <v>104</v>
      </c>
      <c r="J27" s="260">
        <f t="shared" si="9"/>
        <v>0</v>
      </c>
      <c r="K27" s="260">
        <f t="shared" si="9"/>
        <v>104</v>
      </c>
      <c r="L27" s="260">
        <f t="shared" si="9"/>
        <v>464</v>
      </c>
      <c r="M27" s="260">
        <f t="shared" si="9"/>
        <v>8</v>
      </c>
      <c r="N27" s="260">
        <f t="shared" si="9"/>
        <v>12</v>
      </c>
      <c r="O27" s="260">
        <f t="shared" si="9"/>
        <v>8</v>
      </c>
      <c r="P27" s="260">
        <f t="shared" si="9"/>
        <v>12</v>
      </c>
      <c r="Q27" s="260">
        <f t="shared" si="9"/>
        <v>0</v>
      </c>
      <c r="R27" s="260">
        <f t="shared" si="9"/>
        <v>0</v>
      </c>
      <c r="S27" s="260">
        <f t="shared" si="9"/>
        <v>0</v>
      </c>
      <c r="T27" s="260">
        <f t="shared" si="9"/>
        <v>0</v>
      </c>
      <c r="U27" s="260"/>
      <c r="V27" s="183" t="str">
        <f>'Основні дані'!$B$1</f>
        <v>СГТ-М623і.е</v>
      </c>
    </row>
    <row r="28" spans="1:23" s="153" customFormat="1" ht="28.5" thickBot="1" x14ac:dyDescent="0.45">
      <c r="A28" s="521" t="s">
        <v>420</v>
      </c>
      <c r="B28" s="522" t="s">
        <v>739</v>
      </c>
      <c r="C28" s="523"/>
      <c r="D28" s="523"/>
      <c r="E28" s="523"/>
      <c r="F28" s="524">
        <f t="shared" ref="F28:T28" si="10">F29</f>
        <v>0</v>
      </c>
      <c r="G28" s="524">
        <f t="shared" si="10"/>
        <v>0</v>
      </c>
      <c r="H28" s="524">
        <f t="shared" si="10"/>
        <v>0</v>
      </c>
      <c r="I28" s="524">
        <f t="shared" si="10"/>
        <v>0</v>
      </c>
      <c r="J28" s="524">
        <f t="shared" si="10"/>
        <v>0</v>
      </c>
      <c r="K28" s="524">
        <f t="shared" si="10"/>
        <v>0</v>
      </c>
      <c r="L28" s="524">
        <f t="shared" si="10"/>
        <v>0</v>
      </c>
      <c r="M28" s="524">
        <f t="shared" si="10"/>
        <v>0</v>
      </c>
      <c r="N28" s="524">
        <f t="shared" si="10"/>
        <v>0</v>
      </c>
      <c r="O28" s="524">
        <f t="shared" si="10"/>
        <v>0</v>
      </c>
      <c r="P28" s="524">
        <f t="shared" si="10"/>
        <v>0</v>
      </c>
      <c r="Q28" s="524">
        <f t="shared" si="10"/>
        <v>0</v>
      </c>
      <c r="R28" s="524">
        <f t="shared" si="10"/>
        <v>0</v>
      </c>
      <c r="S28" s="524">
        <f t="shared" si="10"/>
        <v>0</v>
      </c>
      <c r="T28" s="524">
        <f t="shared" si="10"/>
        <v>0</v>
      </c>
      <c r="U28" s="525"/>
      <c r="V28" s="183" t="str">
        <f>'Основні дані'!$B$1</f>
        <v>СГТ-М623і.е</v>
      </c>
    </row>
    <row r="29" spans="1:23" s="153" customFormat="1" ht="52.5" hidden="1" x14ac:dyDescent="0.4">
      <c r="A29" s="464" t="s">
        <v>421</v>
      </c>
      <c r="B29" s="520" t="s">
        <v>433</v>
      </c>
      <c r="C29" s="465"/>
      <c r="D29" s="465"/>
      <c r="E29" s="465"/>
      <c r="F29" s="466">
        <f t="shared" ref="F29:T29" si="11">SUM(F30:F39)</f>
        <v>0</v>
      </c>
      <c r="G29" s="466">
        <f t="shared" si="11"/>
        <v>0</v>
      </c>
      <c r="H29" s="466">
        <f t="shared" si="11"/>
        <v>0</v>
      </c>
      <c r="I29" s="466">
        <f t="shared" si="11"/>
        <v>0</v>
      </c>
      <c r="J29" s="466">
        <f t="shared" si="11"/>
        <v>0</v>
      </c>
      <c r="K29" s="466">
        <f t="shared" si="11"/>
        <v>0</v>
      </c>
      <c r="L29" s="466">
        <f t="shared" si="11"/>
        <v>0</v>
      </c>
      <c r="M29" s="466">
        <f t="shared" si="11"/>
        <v>0</v>
      </c>
      <c r="N29" s="466">
        <f t="shared" si="11"/>
        <v>0</v>
      </c>
      <c r="O29" s="466">
        <f t="shared" si="11"/>
        <v>0</v>
      </c>
      <c r="P29" s="466">
        <f t="shared" si="11"/>
        <v>0</v>
      </c>
      <c r="Q29" s="466">
        <f t="shared" si="11"/>
        <v>0</v>
      </c>
      <c r="R29" s="466">
        <f t="shared" si="11"/>
        <v>0</v>
      </c>
      <c r="S29" s="466">
        <f t="shared" si="11"/>
        <v>0</v>
      </c>
      <c r="T29" s="466">
        <f t="shared" si="11"/>
        <v>0</v>
      </c>
      <c r="U29" s="466"/>
      <c r="V29" s="183" t="str">
        <f>'Основні дані'!$B$1</f>
        <v>СГТ-М623і.е</v>
      </c>
    </row>
    <row r="30" spans="1:23" s="153" customFormat="1" ht="27" hidden="1" x14ac:dyDescent="0.4">
      <c r="A30" s="299" t="s">
        <v>422</v>
      </c>
      <c r="B30" s="563"/>
      <c r="C30" s="564"/>
      <c r="D30" s="564"/>
      <c r="E30" s="564"/>
      <c r="F30" s="255">
        <f t="shared" ref="F30:F39" si="12">N30+P30+R30+T30</f>
        <v>0</v>
      </c>
      <c r="G30" s="255">
        <f t="shared" ref="G30:G39" si="13">F30*30</f>
        <v>0</v>
      </c>
      <c r="H30" s="255">
        <f>(M30*Титул!BC$19)+(O30*Титул!BD$19)+(Q30*Титул!BE$19)+(S30*Титул!BF$19)</f>
        <v>0</v>
      </c>
      <c r="I30" s="360"/>
      <c r="J30" s="257"/>
      <c r="K30" s="257"/>
      <c r="L30" s="255">
        <f t="shared" ref="L30:L39" si="14">IF(H30=I30+J30+K30,G30-H30,"!ПОМИЛКА!")</f>
        <v>0</v>
      </c>
      <c r="M30" s="256"/>
      <c r="N30" s="407"/>
      <c r="O30" s="407"/>
      <c r="P30" s="407"/>
      <c r="Q30" s="407"/>
      <c r="R30" s="257"/>
      <c r="S30" s="407"/>
      <c r="T30" s="407"/>
      <c r="U30" s="568"/>
      <c r="V30" s="183" t="str">
        <f>'Основні дані'!$B$1</f>
        <v>СГТ-М623і.е</v>
      </c>
      <c r="W30" s="385"/>
    </row>
    <row r="31" spans="1:23" s="153" customFormat="1" ht="27" hidden="1" x14ac:dyDescent="0.4">
      <c r="A31" s="299" t="s">
        <v>423</v>
      </c>
      <c r="B31" s="577"/>
      <c r="C31" s="564"/>
      <c r="D31" s="564"/>
      <c r="E31" s="564"/>
      <c r="F31" s="255">
        <f t="shared" si="12"/>
        <v>0</v>
      </c>
      <c r="G31" s="255">
        <f t="shared" si="13"/>
        <v>0</v>
      </c>
      <c r="H31" s="255">
        <f>(M31*Титул!BC$19)+(O31*Титул!BD$19)+(Q31*Титул!BE$19)+(S31*Титул!BF$19)</f>
        <v>0</v>
      </c>
      <c r="I31" s="581"/>
      <c r="J31" s="575"/>
      <c r="K31" s="575"/>
      <c r="L31" s="255">
        <f t="shared" si="14"/>
        <v>0</v>
      </c>
      <c r="M31" s="256"/>
      <c r="N31" s="407"/>
      <c r="O31" s="407"/>
      <c r="P31" s="407"/>
      <c r="Q31" s="407"/>
      <c r="R31" s="257"/>
      <c r="S31" s="582"/>
      <c r="T31" s="582"/>
      <c r="U31" s="583"/>
      <c r="V31" s="183" t="str">
        <f>'Основні дані'!$B$1</f>
        <v>СГТ-М623і.е</v>
      </c>
      <c r="W31" s="385"/>
    </row>
    <row r="32" spans="1:23" s="153" customFormat="1" ht="27" hidden="1" x14ac:dyDescent="0.4">
      <c r="A32" s="299" t="s">
        <v>424</v>
      </c>
      <c r="B32" s="577"/>
      <c r="C32" s="578"/>
      <c r="D32" s="578"/>
      <c r="E32" s="579"/>
      <c r="F32" s="255">
        <f t="shared" si="12"/>
        <v>0</v>
      </c>
      <c r="G32" s="255">
        <f t="shared" si="13"/>
        <v>0</v>
      </c>
      <c r="H32" s="255">
        <f>(M32*Титул!BC$19)+(O32*Титул!BD$19)+(Q32*Титул!BE$19)+(S32*Титул!BF$19)</f>
        <v>0</v>
      </c>
      <c r="I32" s="581"/>
      <c r="J32" s="575"/>
      <c r="K32" s="575"/>
      <c r="L32" s="255">
        <f t="shared" si="14"/>
        <v>0</v>
      </c>
      <c r="M32" s="256"/>
      <c r="N32" s="407"/>
      <c r="O32" s="407"/>
      <c r="P32" s="407"/>
      <c r="Q32" s="407"/>
      <c r="R32" s="257"/>
      <c r="S32" s="582"/>
      <c r="T32" s="582"/>
      <c r="U32" s="451"/>
      <c r="V32" s="183" t="str">
        <f>'Основні дані'!$B$1</f>
        <v>СГТ-М623і.е</v>
      </c>
      <c r="W32" s="385"/>
    </row>
    <row r="33" spans="1:23" s="153" customFormat="1" ht="27" hidden="1" x14ac:dyDescent="0.4">
      <c r="A33" s="299" t="s">
        <v>425</v>
      </c>
      <c r="B33" s="577"/>
      <c r="C33" s="564"/>
      <c r="D33" s="564"/>
      <c r="E33" s="564"/>
      <c r="F33" s="255">
        <f t="shared" si="12"/>
        <v>0</v>
      </c>
      <c r="G33" s="255">
        <f t="shared" si="13"/>
        <v>0</v>
      </c>
      <c r="H33" s="255">
        <f>(M33*Титул!BC$19)+(O33*Титул!BD$19)+(Q33*Титул!BE$19)+(S33*Титул!BF$19)</f>
        <v>0</v>
      </c>
      <c r="I33" s="564"/>
      <c r="J33" s="564"/>
      <c r="K33" s="575"/>
      <c r="L33" s="255">
        <f t="shared" si="14"/>
        <v>0</v>
      </c>
      <c r="M33" s="564"/>
      <c r="N33" s="564"/>
      <c r="O33" s="564"/>
      <c r="P33" s="564"/>
      <c r="Q33" s="407"/>
      <c r="R33" s="407"/>
      <c r="S33" s="564"/>
      <c r="T33" s="564"/>
      <c r="U33" s="451"/>
      <c r="V33" s="183" t="str">
        <f>'Основні дані'!$B$1</f>
        <v>СГТ-М623і.е</v>
      </c>
      <c r="W33" s="386"/>
    </row>
    <row r="34" spans="1:23" s="153" customFormat="1" ht="27" hidden="1" x14ac:dyDescent="0.4">
      <c r="A34" s="299" t="s">
        <v>426</v>
      </c>
      <c r="B34" s="577"/>
      <c r="C34" s="564"/>
      <c r="D34" s="564"/>
      <c r="E34" s="564"/>
      <c r="F34" s="255">
        <f t="shared" si="12"/>
        <v>0</v>
      </c>
      <c r="G34" s="255">
        <f t="shared" si="13"/>
        <v>0</v>
      </c>
      <c r="H34" s="255">
        <f>(M34*Титул!BC$19)+(O34*Титул!BD$19)+(Q34*Титул!BE$19)+(S34*Титул!BF$19)</f>
        <v>0</v>
      </c>
      <c r="I34" s="564"/>
      <c r="J34" s="564"/>
      <c r="K34" s="575"/>
      <c r="L34" s="255">
        <f t="shared" si="14"/>
        <v>0</v>
      </c>
      <c r="M34" s="564"/>
      <c r="N34" s="564"/>
      <c r="O34" s="564"/>
      <c r="P34" s="564"/>
      <c r="Q34" s="407"/>
      <c r="R34" s="407"/>
      <c r="S34" s="407"/>
      <c r="T34" s="407"/>
      <c r="U34" s="451"/>
      <c r="V34" s="183" t="str">
        <f>'Основні дані'!$B$1</f>
        <v>СГТ-М623і.е</v>
      </c>
      <c r="W34" s="386"/>
    </row>
    <row r="35" spans="1:23" s="153" customFormat="1" ht="27" hidden="1" x14ac:dyDescent="0.4">
      <c r="A35" s="299" t="s">
        <v>427</v>
      </c>
      <c r="B35" s="580"/>
      <c r="C35" s="564"/>
      <c r="D35" s="564"/>
      <c r="E35" s="564"/>
      <c r="F35" s="255">
        <f t="shared" si="12"/>
        <v>0</v>
      </c>
      <c r="G35" s="255">
        <f t="shared" si="13"/>
        <v>0</v>
      </c>
      <c r="H35" s="255">
        <f>(M35*Титул!BC$19)+(O35*Титул!BD$19)+(Q35*Титул!BE$19)+(S35*Титул!BF$19)</f>
        <v>0</v>
      </c>
      <c r="I35" s="564"/>
      <c r="J35" s="564"/>
      <c r="K35" s="575"/>
      <c r="L35" s="255">
        <f t="shared" si="14"/>
        <v>0</v>
      </c>
      <c r="M35" s="564"/>
      <c r="N35" s="564"/>
      <c r="O35" s="564"/>
      <c r="P35" s="564"/>
      <c r="Q35" s="407"/>
      <c r="R35" s="407"/>
      <c r="S35" s="407"/>
      <c r="T35" s="407"/>
      <c r="U35" s="451"/>
      <c r="V35" s="183" t="str">
        <f>'Основні дані'!$B$1</f>
        <v>СГТ-М623і.е</v>
      </c>
      <c r="W35" s="386"/>
    </row>
    <row r="36" spans="1:23" s="153" customFormat="1" ht="27" hidden="1" x14ac:dyDescent="0.4">
      <c r="A36" s="299" t="s">
        <v>428</v>
      </c>
      <c r="B36" s="580"/>
      <c r="C36" s="564"/>
      <c r="D36" s="564"/>
      <c r="E36" s="564"/>
      <c r="F36" s="255">
        <f t="shared" si="12"/>
        <v>0</v>
      </c>
      <c r="G36" s="255">
        <f t="shared" si="13"/>
        <v>0</v>
      </c>
      <c r="H36" s="255">
        <f>(M36*Титул!BC$19)+(O36*Титул!BD$19)+(Q36*Титул!BE$19)+(S36*Титул!BF$19)</f>
        <v>0</v>
      </c>
      <c r="I36" s="564"/>
      <c r="J36" s="564"/>
      <c r="K36" s="575"/>
      <c r="L36" s="255">
        <f t="shared" si="14"/>
        <v>0</v>
      </c>
      <c r="M36" s="564"/>
      <c r="N36" s="564"/>
      <c r="O36" s="564"/>
      <c r="P36" s="564"/>
      <c r="Q36" s="407"/>
      <c r="R36" s="407"/>
      <c r="S36" s="407"/>
      <c r="T36" s="407"/>
      <c r="U36" s="451"/>
      <c r="V36" s="183" t="str">
        <f>'Основні дані'!$B$1</f>
        <v>СГТ-М623і.е</v>
      </c>
      <c r="W36" s="386"/>
    </row>
    <row r="37" spans="1:23" s="153" customFormat="1" ht="27" hidden="1" x14ac:dyDescent="0.4">
      <c r="A37" s="299" t="s">
        <v>429</v>
      </c>
      <c r="B37" s="577"/>
      <c r="C37" s="564"/>
      <c r="D37" s="564"/>
      <c r="E37" s="564"/>
      <c r="F37" s="255">
        <f t="shared" si="12"/>
        <v>0</v>
      </c>
      <c r="G37" s="255">
        <f t="shared" si="13"/>
        <v>0</v>
      </c>
      <c r="H37" s="255">
        <f>(M37*Титул!BC$19)+(O37*Титул!BD$19)+(Q37*Титул!BE$19)+(S37*Титул!BF$19)</f>
        <v>0</v>
      </c>
      <c r="I37" s="564"/>
      <c r="J37" s="564"/>
      <c r="K37" s="575"/>
      <c r="L37" s="255">
        <f t="shared" si="14"/>
        <v>0</v>
      </c>
      <c r="M37" s="564"/>
      <c r="N37" s="564"/>
      <c r="O37" s="564"/>
      <c r="P37" s="564"/>
      <c r="Q37" s="407"/>
      <c r="R37" s="407"/>
      <c r="S37" s="407"/>
      <c r="T37" s="407"/>
      <c r="U37" s="451"/>
      <c r="V37" s="183" t="str">
        <f>'Основні дані'!$B$1</f>
        <v>СГТ-М623і.е</v>
      </c>
      <c r="W37" s="386"/>
    </row>
    <row r="38" spans="1:23" s="153" customFormat="1" ht="27" hidden="1" x14ac:dyDescent="0.4">
      <c r="A38" s="299" t="s">
        <v>430</v>
      </c>
      <c r="B38" s="580"/>
      <c r="C38" s="564"/>
      <c r="D38" s="564"/>
      <c r="E38" s="564"/>
      <c r="F38" s="255">
        <f t="shared" si="12"/>
        <v>0</v>
      </c>
      <c r="G38" s="255">
        <f t="shared" si="13"/>
        <v>0</v>
      </c>
      <c r="H38" s="255">
        <f>(M38*Титул!BC$19)+(O38*Титул!BD$19)+(Q38*Титул!BE$19)+(S38*Титул!BF$19)</f>
        <v>0</v>
      </c>
      <c r="I38" s="564"/>
      <c r="J38" s="564"/>
      <c r="K38" s="575"/>
      <c r="L38" s="255">
        <f t="shared" si="14"/>
        <v>0</v>
      </c>
      <c r="M38" s="564"/>
      <c r="N38" s="564"/>
      <c r="O38" s="564"/>
      <c r="P38" s="564"/>
      <c r="Q38" s="407"/>
      <c r="R38" s="407"/>
      <c r="S38" s="407"/>
      <c r="T38" s="407"/>
      <c r="U38" s="451"/>
      <c r="V38" s="183" t="str">
        <f>'Основні дані'!$B$1</f>
        <v>СГТ-М623і.е</v>
      </c>
      <c r="W38" s="386"/>
    </row>
    <row r="39" spans="1:23" s="153" customFormat="1" ht="27" hidden="1" x14ac:dyDescent="0.4">
      <c r="A39" s="299" t="s">
        <v>431</v>
      </c>
      <c r="B39" s="580"/>
      <c r="C39" s="564"/>
      <c r="D39" s="564"/>
      <c r="E39" s="564"/>
      <c r="F39" s="259">
        <f t="shared" si="12"/>
        <v>0</v>
      </c>
      <c r="G39" s="259">
        <f t="shared" si="13"/>
        <v>0</v>
      </c>
      <c r="H39" s="259">
        <f>(M39*Титул!BC$19)+(O39*Титул!BD$19)+(Q39*Титул!BE$19)+(S39*Титул!BF$19)</f>
        <v>0</v>
      </c>
      <c r="I39" s="564"/>
      <c r="J39" s="564"/>
      <c r="K39" s="575"/>
      <c r="L39" s="259">
        <f t="shared" si="14"/>
        <v>0</v>
      </c>
      <c r="M39" s="564"/>
      <c r="N39" s="564"/>
      <c r="O39" s="564"/>
      <c r="P39" s="564"/>
      <c r="Q39" s="407"/>
      <c r="R39" s="407"/>
      <c r="S39" s="407"/>
      <c r="T39" s="407"/>
      <c r="U39" s="451"/>
      <c r="V39" s="183" t="str">
        <f>'Основні дані'!$B$1</f>
        <v>СГТ-М623і.е</v>
      </c>
      <c r="W39" s="386"/>
    </row>
    <row r="40" spans="1:23" s="153" customFormat="1" ht="52.5" hidden="1" x14ac:dyDescent="0.4">
      <c r="A40" s="464" t="s">
        <v>432</v>
      </c>
      <c r="B40" s="520" t="s">
        <v>444</v>
      </c>
      <c r="C40" s="473"/>
      <c r="D40" s="465"/>
      <c r="E40" s="465"/>
      <c r="F40" s="491">
        <f>IF(SUM(F41:F50)=F$29,F$29,"ПОМИЛКА")</f>
        <v>0</v>
      </c>
      <c r="G40" s="491">
        <f>IF(SUM(G41:G50)=G$29,G$29,"ПОМИЛКА")</f>
        <v>0</v>
      </c>
      <c r="H40" s="491">
        <f>IF(SUM(H41:H50)=H$29,H$29,"ПОМИЛКА")</f>
        <v>0</v>
      </c>
      <c r="I40" s="492">
        <f t="shared" ref="I40:T40" si="15">SUM(I41:I50)</f>
        <v>0</v>
      </c>
      <c r="J40" s="470">
        <f t="shared" si="15"/>
        <v>0</v>
      </c>
      <c r="K40" s="470">
        <f t="shared" si="15"/>
        <v>0</v>
      </c>
      <c r="L40" s="493">
        <f t="shared" si="15"/>
        <v>0</v>
      </c>
      <c r="M40" s="469">
        <f t="shared" si="15"/>
        <v>0</v>
      </c>
      <c r="N40" s="470">
        <f t="shared" si="15"/>
        <v>0</v>
      </c>
      <c r="O40" s="470">
        <f t="shared" si="15"/>
        <v>0</v>
      </c>
      <c r="P40" s="470">
        <f t="shared" si="15"/>
        <v>0</v>
      </c>
      <c r="Q40" s="470">
        <f t="shared" si="15"/>
        <v>0</v>
      </c>
      <c r="R40" s="470">
        <f t="shared" si="15"/>
        <v>0</v>
      </c>
      <c r="S40" s="470">
        <f t="shared" si="15"/>
        <v>0</v>
      </c>
      <c r="T40" s="470">
        <f t="shared" si="15"/>
        <v>0</v>
      </c>
      <c r="U40" s="471"/>
      <c r="V40" s="183" t="str">
        <f>'Основні дані'!$B$1</f>
        <v>СГТ-М623і.е</v>
      </c>
    </row>
    <row r="41" spans="1:23" s="153" customFormat="1" ht="27" hidden="1" x14ac:dyDescent="0.4">
      <c r="A41" s="299" t="s">
        <v>434</v>
      </c>
      <c r="B41" s="563"/>
      <c r="C41" s="564"/>
      <c r="D41" s="564"/>
      <c r="E41" s="564"/>
      <c r="F41" s="255">
        <f>N41+P41+R41+T41</f>
        <v>0</v>
      </c>
      <c r="G41" s="255">
        <f>F41*30</f>
        <v>0</v>
      </c>
      <c r="H41" s="255">
        <f>(M41*Титул!BC$19)+(O41*Титул!BD$19)+(Q41*Титул!BE$19)+(S41*Титул!BF$19)</f>
        <v>0</v>
      </c>
      <c r="I41" s="581"/>
      <c r="J41" s="575"/>
      <c r="K41" s="575"/>
      <c r="L41" s="255">
        <f t="shared" ref="L41:L50" si="16">IF(H41=I41+J41+K41,G41-H41,"!ПОМИЛКА!")</f>
        <v>0</v>
      </c>
      <c r="M41" s="256"/>
      <c r="N41" s="407"/>
      <c r="O41" s="407"/>
      <c r="P41" s="407"/>
      <c r="Q41" s="407"/>
      <c r="R41" s="257"/>
      <c r="S41" s="407"/>
      <c r="T41" s="407"/>
      <c r="U41" s="568"/>
      <c r="V41" s="183" t="str">
        <f>'Основні дані'!$B$1</f>
        <v>СГТ-М623і.е</v>
      </c>
      <c r="W41" s="385"/>
    </row>
    <row r="42" spans="1:23" s="153" customFormat="1" ht="27" hidden="1" x14ac:dyDescent="0.4">
      <c r="A42" s="299" t="s">
        <v>435</v>
      </c>
      <c r="B42" s="577"/>
      <c r="C42" s="564"/>
      <c r="D42" s="564"/>
      <c r="E42" s="564"/>
      <c r="F42" s="255">
        <f t="shared" ref="F42:F50" si="17">N42+P42+R42+T42</f>
        <v>0</v>
      </c>
      <c r="G42" s="255">
        <f t="shared" ref="G42:G50" si="18">F42*30</f>
        <v>0</v>
      </c>
      <c r="H42" s="255">
        <f>(M42*Титул!BC$19)+(O42*Титул!BD$19)+(Q42*Титул!BE$19)+(S42*Титул!BF$19)</f>
        <v>0</v>
      </c>
      <c r="I42" s="581"/>
      <c r="J42" s="575"/>
      <c r="K42" s="575"/>
      <c r="L42" s="255">
        <f t="shared" si="16"/>
        <v>0</v>
      </c>
      <c r="M42" s="256"/>
      <c r="N42" s="407"/>
      <c r="O42" s="407"/>
      <c r="P42" s="407"/>
      <c r="Q42" s="407"/>
      <c r="R42" s="257"/>
      <c r="S42" s="582"/>
      <c r="T42" s="582"/>
      <c r="U42" s="583"/>
      <c r="V42" s="183" t="str">
        <f>'Основні дані'!$B$1</f>
        <v>СГТ-М623і.е</v>
      </c>
      <c r="W42" s="385"/>
    </row>
    <row r="43" spans="1:23" s="153" customFormat="1" ht="27" hidden="1" x14ac:dyDescent="0.4">
      <c r="A43" s="299" t="s">
        <v>436</v>
      </c>
      <c r="B43" s="577"/>
      <c r="C43" s="578"/>
      <c r="D43" s="578"/>
      <c r="E43" s="579"/>
      <c r="F43" s="255">
        <f t="shared" si="17"/>
        <v>0</v>
      </c>
      <c r="G43" s="255">
        <f t="shared" si="18"/>
        <v>0</v>
      </c>
      <c r="H43" s="255">
        <f>(M43*Титул!BC$19)+(O43*Титул!BD$19)+(Q43*Титул!BE$19)+(S43*Титул!BF$19)</f>
        <v>0</v>
      </c>
      <c r="I43" s="581"/>
      <c r="J43" s="575"/>
      <c r="K43" s="575"/>
      <c r="L43" s="255">
        <f t="shared" si="16"/>
        <v>0</v>
      </c>
      <c r="M43" s="256"/>
      <c r="N43" s="407"/>
      <c r="O43" s="407"/>
      <c r="P43" s="407"/>
      <c r="Q43" s="407"/>
      <c r="R43" s="257"/>
      <c r="S43" s="584"/>
      <c r="T43" s="584"/>
      <c r="U43" s="583"/>
      <c r="V43" s="183" t="str">
        <f>'Основні дані'!$B$1</f>
        <v>СГТ-М623і.е</v>
      </c>
      <c r="W43" s="385"/>
    </row>
    <row r="44" spans="1:23" s="153" customFormat="1" ht="27" hidden="1" x14ac:dyDescent="0.4">
      <c r="A44" s="299" t="s">
        <v>437</v>
      </c>
      <c r="B44" s="577"/>
      <c r="C44" s="564"/>
      <c r="D44" s="564"/>
      <c r="E44" s="564"/>
      <c r="F44" s="255">
        <f t="shared" si="17"/>
        <v>0</v>
      </c>
      <c r="G44" s="255">
        <f t="shared" si="18"/>
        <v>0</v>
      </c>
      <c r="H44" s="255">
        <f>(M44*Титул!BC$19)+(O44*Титул!BD$19)+(Q44*Титул!BE$19)+(S44*Титул!BF$19)</f>
        <v>0</v>
      </c>
      <c r="I44" s="571"/>
      <c r="J44" s="407"/>
      <c r="K44" s="407"/>
      <c r="L44" s="255">
        <f t="shared" si="16"/>
        <v>0</v>
      </c>
      <c r="M44" s="256"/>
      <c r="N44" s="407"/>
      <c r="O44" s="407"/>
      <c r="P44" s="407"/>
      <c r="Q44" s="585"/>
      <c r="R44" s="585"/>
      <c r="S44" s="582"/>
      <c r="T44" s="582"/>
      <c r="U44" s="586"/>
      <c r="V44" s="183" t="str">
        <f>'Основні дані'!$B$1</f>
        <v>СГТ-М623і.е</v>
      </c>
      <c r="W44" s="386"/>
    </row>
    <row r="45" spans="1:23" s="153" customFormat="1" ht="27" hidden="1" x14ac:dyDescent="0.4">
      <c r="A45" s="299" t="s">
        <v>438</v>
      </c>
      <c r="B45" s="577"/>
      <c r="C45" s="564"/>
      <c r="D45" s="564"/>
      <c r="E45" s="564"/>
      <c r="F45" s="255">
        <f t="shared" si="17"/>
        <v>0</v>
      </c>
      <c r="G45" s="255">
        <f t="shared" si="18"/>
        <v>0</v>
      </c>
      <c r="H45" s="255">
        <f>(M45*Титул!BC$19)+(O45*Титул!BD$19)+(Q45*Титул!BE$19)+(S45*Титул!BF$19)</f>
        <v>0</v>
      </c>
      <c r="I45" s="564"/>
      <c r="J45" s="564"/>
      <c r="K45" s="575"/>
      <c r="L45" s="255">
        <f t="shared" si="16"/>
        <v>0</v>
      </c>
      <c r="M45" s="564"/>
      <c r="N45" s="564"/>
      <c r="O45" s="564"/>
      <c r="P45" s="564"/>
      <c r="Q45" s="407"/>
      <c r="R45" s="407"/>
      <c r="S45" s="407"/>
      <c r="T45" s="407"/>
      <c r="U45" s="451"/>
      <c r="V45" s="183" t="str">
        <f>'Основні дані'!$B$1</f>
        <v>СГТ-М623і.е</v>
      </c>
      <c r="W45" s="386"/>
    </row>
    <row r="46" spans="1:23" s="153" customFormat="1" ht="27" hidden="1" x14ac:dyDescent="0.4">
      <c r="A46" s="299" t="s">
        <v>439</v>
      </c>
      <c r="B46" s="580"/>
      <c r="C46" s="564"/>
      <c r="D46" s="564"/>
      <c r="E46" s="564"/>
      <c r="F46" s="255">
        <f t="shared" si="17"/>
        <v>0</v>
      </c>
      <c r="G46" s="255">
        <f t="shared" si="18"/>
        <v>0</v>
      </c>
      <c r="H46" s="255">
        <f>(M46*Титул!BC$19)+(O46*Титул!BD$19)+(Q46*Титул!BE$19)+(S46*Титул!BF$19)</f>
        <v>0</v>
      </c>
      <c r="I46" s="564"/>
      <c r="J46" s="564"/>
      <c r="K46" s="575"/>
      <c r="L46" s="255">
        <f t="shared" si="16"/>
        <v>0</v>
      </c>
      <c r="M46" s="564"/>
      <c r="N46" s="564"/>
      <c r="O46" s="564"/>
      <c r="P46" s="564"/>
      <c r="Q46" s="407"/>
      <c r="R46" s="407"/>
      <c r="S46" s="407"/>
      <c r="T46" s="407"/>
      <c r="U46" s="451"/>
      <c r="V46" s="183" t="str">
        <f>'Основні дані'!$B$1</f>
        <v>СГТ-М623і.е</v>
      </c>
      <c r="W46" s="386"/>
    </row>
    <row r="47" spans="1:23" s="153" customFormat="1" ht="27" hidden="1" x14ac:dyDescent="0.4">
      <c r="A47" s="299" t="s">
        <v>440</v>
      </c>
      <c r="B47" s="580"/>
      <c r="C47" s="564"/>
      <c r="D47" s="564"/>
      <c r="E47" s="564"/>
      <c r="F47" s="255">
        <f t="shared" si="17"/>
        <v>0</v>
      </c>
      <c r="G47" s="255">
        <f t="shared" si="18"/>
        <v>0</v>
      </c>
      <c r="H47" s="255">
        <f>(M47*Титул!BC$19)+(O47*Титул!BD$19)+(Q47*Титул!BE$19)+(S47*Титул!BF$19)</f>
        <v>0</v>
      </c>
      <c r="I47" s="564"/>
      <c r="J47" s="564"/>
      <c r="K47" s="575"/>
      <c r="L47" s="255">
        <f t="shared" si="16"/>
        <v>0</v>
      </c>
      <c r="M47" s="564"/>
      <c r="N47" s="564"/>
      <c r="O47" s="564"/>
      <c r="P47" s="564"/>
      <c r="Q47" s="407"/>
      <c r="R47" s="407"/>
      <c r="S47" s="407"/>
      <c r="T47" s="407"/>
      <c r="U47" s="451"/>
      <c r="V47" s="183" t="str">
        <f>'Основні дані'!$B$1</f>
        <v>СГТ-М623і.е</v>
      </c>
      <c r="W47" s="386"/>
    </row>
    <row r="48" spans="1:23" s="153" customFormat="1" ht="27" hidden="1" x14ac:dyDescent="0.4">
      <c r="A48" s="299" t="s">
        <v>441</v>
      </c>
      <c r="B48" s="577"/>
      <c r="C48" s="564"/>
      <c r="D48" s="564"/>
      <c r="E48" s="564"/>
      <c r="F48" s="255">
        <f t="shared" si="17"/>
        <v>0</v>
      </c>
      <c r="G48" s="255">
        <f t="shared" si="18"/>
        <v>0</v>
      </c>
      <c r="H48" s="255">
        <f>(M48*Титул!BC$19)+(O48*Титул!BD$19)+(Q48*Титул!BE$19)+(S48*Титул!BF$19)</f>
        <v>0</v>
      </c>
      <c r="I48" s="564"/>
      <c r="J48" s="564"/>
      <c r="K48" s="575"/>
      <c r="L48" s="255">
        <f t="shared" si="16"/>
        <v>0</v>
      </c>
      <c r="M48" s="256"/>
      <c r="N48" s="257"/>
      <c r="O48" s="257"/>
      <c r="P48" s="257"/>
      <c r="Q48" s="257"/>
      <c r="R48" s="257"/>
      <c r="S48" s="257"/>
      <c r="T48" s="257"/>
      <c r="U48" s="451"/>
      <c r="V48" s="183" t="str">
        <f>'Основні дані'!$B$1</f>
        <v>СГТ-М623і.е</v>
      </c>
      <c r="W48" s="386"/>
    </row>
    <row r="49" spans="1:23" s="153" customFormat="1" ht="27" hidden="1" x14ac:dyDescent="0.4">
      <c r="A49" s="299" t="s">
        <v>442</v>
      </c>
      <c r="B49" s="580"/>
      <c r="C49" s="564"/>
      <c r="D49" s="564"/>
      <c r="E49" s="564"/>
      <c r="F49" s="255">
        <f t="shared" si="17"/>
        <v>0</v>
      </c>
      <c r="G49" s="255">
        <f t="shared" si="18"/>
        <v>0</v>
      </c>
      <c r="H49" s="255">
        <f>(M49*Титул!BC$19)+(O49*Титул!BD$19)+(Q49*Титул!BE$19)+(S49*Титул!BF$19)</f>
        <v>0</v>
      </c>
      <c r="I49" s="564"/>
      <c r="J49" s="564"/>
      <c r="K49" s="575"/>
      <c r="L49" s="255">
        <f t="shared" si="16"/>
        <v>0</v>
      </c>
      <c r="M49" s="256"/>
      <c r="N49" s="257"/>
      <c r="O49" s="257"/>
      <c r="P49" s="257"/>
      <c r="Q49" s="257"/>
      <c r="R49" s="257"/>
      <c r="S49" s="257"/>
      <c r="T49" s="257"/>
      <c r="U49" s="451"/>
      <c r="V49" s="183" t="str">
        <f>'Основні дані'!$B$1</f>
        <v>СГТ-М623і.е</v>
      </c>
      <c r="W49" s="386"/>
    </row>
    <row r="50" spans="1:23" s="153" customFormat="1" ht="27" hidden="1" x14ac:dyDescent="0.4">
      <c r="A50" s="299" t="s">
        <v>443</v>
      </c>
      <c r="B50" s="580"/>
      <c r="C50" s="564"/>
      <c r="D50" s="564"/>
      <c r="E50" s="564"/>
      <c r="F50" s="255">
        <f t="shared" si="17"/>
        <v>0</v>
      </c>
      <c r="G50" s="255">
        <f t="shared" si="18"/>
        <v>0</v>
      </c>
      <c r="H50" s="255">
        <f>(M50*Титул!BC$19)+(O50*Титул!BD$19)+(Q50*Титул!BE$19)+(S50*Титул!BF$19)</f>
        <v>0</v>
      </c>
      <c r="I50" s="564"/>
      <c r="J50" s="564"/>
      <c r="K50" s="575"/>
      <c r="L50" s="255">
        <f t="shared" si="16"/>
        <v>0</v>
      </c>
      <c r="M50" s="256"/>
      <c r="N50" s="257"/>
      <c r="O50" s="257"/>
      <c r="P50" s="257"/>
      <c r="Q50" s="257"/>
      <c r="R50" s="257"/>
      <c r="S50" s="257"/>
      <c r="T50" s="257"/>
      <c r="U50" s="451"/>
      <c r="V50" s="183" t="str">
        <f>'Основні дані'!$B$1</f>
        <v>СГТ-М623і.е</v>
      </c>
      <c r="W50" s="386"/>
    </row>
    <row r="51" spans="1:23" s="153" customFormat="1" ht="52.5" hidden="1" x14ac:dyDescent="0.4">
      <c r="A51" s="464" t="s">
        <v>446</v>
      </c>
      <c r="B51" s="520" t="s">
        <v>445</v>
      </c>
      <c r="C51" s="473"/>
      <c r="D51" s="465"/>
      <c r="E51" s="465"/>
      <c r="F51" s="472">
        <f>IF(SUM(F52:F61)=F$29,F$29,"ПОМИЛКА")</f>
        <v>0</v>
      </c>
      <c r="G51" s="472">
        <f>IF(SUM(G52:G61)=G$29,G$29,"ПОМИЛКА")</f>
        <v>0</v>
      </c>
      <c r="H51" s="472">
        <f>IF(SUM(H52:H61)=H$29,H$29,"ПОМИЛКА")</f>
        <v>0</v>
      </c>
      <c r="I51" s="467">
        <f t="shared" ref="I51:T51" si="19">SUM(I52:I61)</f>
        <v>0</v>
      </c>
      <c r="J51" s="468">
        <f t="shared" si="19"/>
        <v>0</v>
      </c>
      <c r="K51" s="468">
        <f t="shared" si="19"/>
        <v>0</v>
      </c>
      <c r="L51" s="466">
        <f t="shared" si="19"/>
        <v>0</v>
      </c>
      <c r="M51" s="469">
        <f t="shared" si="19"/>
        <v>0</v>
      </c>
      <c r="N51" s="470">
        <f t="shared" si="19"/>
        <v>0</v>
      </c>
      <c r="O51" s="470">
        <f t="shared" si="19"/>
        <v>0</v>
      </c>
      <c r="P51" s="470">
        <f t="shared" si="19"/>
        <v>0</v>
      </c>
      <c r="Q51" s="470">
        <f t="shared" si="19"/>
        <v>0</v>
      </c>
      <c r="R51" s="470">
        <f t="shared" si="19"/>
        <v>0</v>
      </c>
      <c r="S51" s="470">
        <f t="shared" si="19"/>
        <v>0</v>
      </c>
      <c r="T51" s="470">
        <f t="shared" si="19"/>
        <v>0</v>
      </c>
      <c r="U51" s="471"/>
      <c r="V51" s="183" t="str">
        <f>'Основні дані'!$B$1</f>
        <v>СГТ-М623і.е</v>
      </c>
    </row>
    <row r="52" spans="1:23" s="153" customFormat="1" ht="27" hidden="1" x14ac:dyDescent="0.4">
      <c r="A52" s="299" t="s">
        <v>447</v>
      </c>
      <c r="B52" s="563"/>
      <c r="C52" s="564"/>
      <c r="D52" s="564"/>
      <c r="E52" s="564"/>
      <c r="F52" s="255">
        <f>N52+P52+R52+T52</f>
        <v>0</v>
      </c>
      <c r="G52" s="255">
        <f t="shared" ref="G52:G61" si="20">F52*30</f>
        <v>0</v>
      </c>
      <c r="H52" s="255">
        <f>(M52*Титул!BC$19)+(O52*Титул!BD$19)+(Q52*Титул!BE$19)+(S52*Титул!BF$19)</f>
        <v>0</v>
      </c>
      <c r="I52" s="360"/>
      <c r="J52" s="257"/>
      <c r="K52" s="257"/>
      <c r="L52" s="255">
        <f t="shared" ref="L52:L61" si="21">IF(H52=I52+J52+K52,G52-H52,"!ПОМИЛКА!")</f>
        <v>0</v>
      </c>
      <c r="M52" s="256"/>
      <c r="N52" s="407"/>
      <c r="O52" s="407"/>
      <c r="P52" s="407"/>
      <c r="Q52" s="407"/>
      <c r="R52" s="257"/>
      <c r="S52" s="407"/>
      <c r="T52" s="407"/>
      <c r="U52" s="568"/>
      <c r="V52" s="183" t="str">
        <f>'Основні дані'!$B$1</f>
        <v>СГТ-М623і.е</v>
      </c>
      <c r="W52" s="385"/>
    </row>
    <row r="53" spans="1:23" s="153" customFormat="1" ht="27" hidden="1" x14ac:dyDescent="0.4">
      <c r="A53" s="299" t="s">
        <v>448</v>
      </c>
      <c r="B53" s="577"/>
      <c r="C53" s="564"/>
      <c r="D53" s="564"/>
      <c r="E53" s="564"/>
      <c r="F53" s="255">
        <f t="shared" ref="F53:F61" si="22">N53+P53+R53+T53</f>
        <v>0</v>
      </c>
      <c r="G53" s="255">
        <f t="shared" si="20"/>
        <v>0</v>
      </c>
      <c r="H53" s="255">
        <f>(M53*Титул!BC$19)+(O53*Титул!BD$19)+(Q53*Титул!BE$19)+(S53*Титул!BF$19)</f>
        <v>0</v>
      </c>
      <c r="I53" s="581"/>
      <c r="J53" s="575"/>
      <c r="K53" s="575"/>
      <c r="L53" s="255">
        <f t="shared" si="21"/>
        <v>0</v>
      </c>
      <c r="M53" s="256"/>
      <c r="N53" s="407"/>
      <c r="O53" s="407"/>
      <c r="P53" s="407"/>
      <c r="Q53" s="407"/>
      <c r="R53" s="257"/>
      <c r="S53" s="582"/>
      <c r="T53" s="582"/>
      <c r="U53" s="583"/>
      <c r="V53" s="183" t="str">
        <f>'Основні дані'!$B$1</f>
        <v>СГТ-М623і.е</v>
      </c>
      <c r="W53" s="385"/>
    </row>
    <row r="54" spans="1:23" s="153" customFormat="1" ht="27" hidden="1" x14ac:dyDescent="0.4">
      <c r="A54" s="299" t="s">
        <v>449</v>
      </c>
      <c r="B54" s="577"/>
      <c r="C54" s="578"/>
      <c r="D54" s="578"/>
      <c r="E54" s="579"/>
      <c r="F54" s="255">
        <f t="shared" si="22"/>
        <v>0</v>
      </c>
      <c r="G54" s="255">
        <f t="shared" si="20"/>
        <v>0</v>
      </c>
      <c r="H54" s="255">
        <f>(M54*Титул!BC$19)+(O54*Титул!BD$19)+(Q54*Титул!BE$19)+(S54*Титул!BF$19)</f>
        <v>0</v>
      </c>
      <c r="I54" s="581"/>
      <c r="J54" s="575"/>
      <c r="K54" s="575"/>
      <c r="L54" s="255">
        <f t="shared" si="21"/>
        <v>0</v>
      </c>
      <c r="M54" s="256"/>
      <c r="N54" s="407"/>
      <c r="O54" s="407"/>
      <c r="P54" s="407"/>
      <c r="Q54" s="407"/>
      <c r="R54" s="257"/>
      <c r="S54" s="582"/>
      <c r="T54" s="582"/>
      <c r="U54" s="451"/>
      <c r="V54" s="183" t="str">
        <f>'Основні дані'!$B$1</f>
        <v>СГТ-М623і.е</v>
      </c>
      <c r="W54" s="385"/>
    </row>
    <row r="55" spans="1:23" s="153" customFormat="1" ht="27" hidden="1" x14ac:dyDescent="0.4">
      <c r="A55" s="299" t="s">
        <v>450</v>
      </c>
      <c r="B55" s="577"/>
      <c r="C55" s="564"/>
      <c r="D55" s="564"/>
      <c r="E55" s="564"/>
      <c r="F55" s="255">
        <f t="shared" si="22"/>
        <v>0</v>
      </c>
      <c r="G55" s="255">
        <f t="shared" si="20"/>
        <v>0</v>
      </c>
      <c r="H55" s="255">
        <f>(M55*Титул!BC$19)+(O55*Титул!BD$19)+(Q55*Титул!BE$19)+(S55*Титул!BF$19)</f>
        <v>0</v>
      </c>
      <c r="I55" s="564"/>
      <c r="J55" s="564"/>
      <c r="K55" s="575"/>
      <c r="L55" s="255">
        <f t="shared" si="21"/>
        <v>0</v>
      </c>
      <c r="M55" s="564"/>
      <c r="N55" s="564"/>
      <c r="O55" s="564"/>
      <c r="P55" s="564"/>
      <c r="Q55" s="407"/>
      <c r="R55" s="407"/>
      <c r="S55" s="564"/>
      <c r="T55" s="564"/>
      <c r="U55" s="451"/>
      <c r="V55" s="183" t="str">
        <f>'Основні дані'!$B$1</f>
        <v>СГТ-М623і.е</v>
      </c>
      <c r="W55" s="386"/>
    </row>
    <row r="56" spans="1:23" s="153" customFormat="1" ht="27" hidden="1" x14ac:dyDescent="0.4">
      <c r="A56" s="299" t="s">
        <v>451</v>
      </c>
      <c r="B56" s="577"/>
      <c r="C56" s="564"/>
      <c r="D56" s="564"/>
      <c r="E56" s="564"/>
      <c r="F56" s="255">
        <f t="shared" si="22"/>
        <v>0</v>
      </c>
      <c r="G56" s="255">
        <f t="shared" si="20"/>
        <v>0</v>
      </c>
      <c r="H56" s="255">
        <f>(M56*Титул!BC$19)+(O56*Титул!BD$19)+(Q56*Титул!BE$19)+(S56*Титул!BF$19)</f>
        <v>0</v>
      </c>
      <c r="I56" s="564"/>
      <c r="J56" s="564"/>
      <c r="K56" s="575"/>
      <c r="L56" s="255">
        <f t="shared" si="21"/>
        <v>0</v>
      </c>
      <c r="M56" s="564"/>
      <c r="N56" s="564"/>
      <c r="O56" s="564"/>
      <c r="P56" s="564"/>
      <c r="Q56" s="407"/>
      <c r="R56" s="407"/>
      <c r="S56" s="407"/>
      <c r="T56" s="407"/>
      <c r="U56" s="451"/>
      <c r="V56" s="183" t="str">
        <f>'Основні дані'!$B$1</f>
        <v>СГТ-М623і.е</v>
      </c>
      <c r="W56" s="386"/>
    </row>
    <row r="57" spans="1:23" s="153" customFormat="1" ht="27" hidden="1" x14ac:dyDescent="0.4">
      <c r="A57" s="299" t="s">
        <v>452</v>
      </c>
      <c r="B57" s="580"/>
      <c r="C57" s="564"/>
      <c r="D57" s="564"/>
      <c r="E57" s="564"/>
      <c r="F57" s="255">
        <f t="shared" si="22"/>
        <v>0</v>
      </c>
      <c r="G57" s="255">
        <f t="shared" si="20"/>
        <v>0</v>
      </c>
      <c r="H57" s="255">
        <f>(M57*Титул!BC$19)+(O57*Титул!BD$19)+(Q57*Титул!BE$19)+(S57*Титул!BF$19)</f>
        <v>0</v>
      </c>
      <c r="I57" s="564"/>
      <c r="J57" s="564"/>
      <c r="K57" s="575"/>
      <c r="L57" s="255">
        <f t="shared" si="21"/>
        <v>0</v>
      </c>
      <c r="M57" s="564"/>
      <c r="N57" s="564"/>
      <c r="O57" s="564"/>
      <c r="P57" s="564"/>
      <c r="Q57" s="407"/>
      <c r="R57" s="407"/>
      <c r="S57" s="407"/>
      <c r="T57" s="407"/>
      <c r="U57" s="451"/>
      <c r="V57" s="183" t="str">
        <f>'Основні дані'!$B$1</f>
        <v>СГТ-М623і.е</v>
      </c>
      <c r="W57" s="386"/>
    </row>
    <row r="58" spans="1:23" s="153" customFormat="1" ht="27" hidden="1" x14ac:dyDescent="0.4">
      <c r="A58" s="299" t="s">
        <v>453</v>
      </c>
      <c r="B58" s="580"/>
      <c r="C58" s="564"/>
      <c r="D58" s="564"/>
      <c r="E58" s="564"/>
      <c r="F58" s="255">
        <f t="shared" si="22"/>
        <v>0</v>
      </c>
      <c r="G58" s="255">
        <f t="shared" si="20"/>
        <v>0</v>
      </c>
      <c r="H58" s="255">
        <f>(M58*Титул!BC$19)+(O58*Титул!BD$19)+(Q58*Титул!BE$19)+(S58*Титул!BF$19)</f>
        <v>0</v>
      </c>
      <c r="I58" s="564"/>
      <c r="J58" s="564"/>
      <c r="K58" s="575"/>
      <c r="L58" s="255">
        <f t="shared" si="21"/>
        <v>0</v>
      </c>
      <c r="M58" s="564"/>
      <c r="N58" s="564"/>
      <c r="O58" s="564"/>
      <c r="P58" s="564"/>
      <c r="Q58" s="407"/>
      <c r="R58" s="407"/>
      <c r="S58" s="407"/>
      <c r="T58" s="407"/>
      <c r="U58" s="451"/>
      <c r="V58" s="183" t="str">
        <f>'Основні дані'!$B$1</f>
        <v>СГТ-М623і.е</v>
      </c>
      <c r="W58" s="386"/>
    </row>
    <row r="59" spans="1:23" s="153" customFormat="1" ht="27" hidden="1" x14ac:dyDescent="0.4">
      <c r="A59" s="299" t="s">
        <v>454</v>
      </c>
      <c r="B59" s="577"/>
      <c r="C59" s="564"/>
      <c r="D59" s="564"/>
      <c r="E59" s="564"/>
      <c r="F59" s="255">
        <f t="shared" si="22"/>
        <v>0</v>
      </c>
      <c r="G59" s="255">
        <f t="shared" si="20"/>
        <v>0</v>
      </c>
      <c r="H59" s="255">
        <f>(M59*Титул!BC$19)+(O59*Титул!BD$19)+(Q59*Титул!BE$19)+(S59*Титул!BF$19)</f>
        <v>0</v>
      </c>
      <c r="I59" s="564"/>
      <c r="J59" s="564"/>
      <c r="K59" s="575"/>
      <c r="L59" s="255">
        <f t="shared" si="21"/>
        <v>0</v>
      </c>
      <c r="M59" s="564"/>
      <c r="N59" s="564"/>
      <c r="O59" s="564"/>
      <c r="P59" s="564"/>
      <c r="Q59" s="407"/>
      <c r="R59" s="407"/>
      <c r="S59" s="407"/>
      <c r="T59" s="407"/>
      <c r="U59" s="451"/>
      <c r="V59" s="183" t="str">
        <f>'Основні дані'!$B$1</f>
        <v>СГТ-М623і.е</v>
      </c>
      <c r="W59" s="386"/>
    </row>
    <row r="60" spans="1:23" s="153" customFormat="1" ht="27" hidden="1" x14ac:dyDescent="0.4">
      <c r="A60" s="299" t="s">
        <v>455</v>
      </c>
      <c r="B60" s="580"/>
      <c r="C60" s="564"/>
      <c r="D60" s="564"/>
      <c r="E60" s="564"/>
      <c r="F60" s="255">
        <f t="shared" si="22"/>
        <v>0</v>
      </c>
      <c r="G60" s="255">
        <f t="shared" si="20"/>
        <v>0</v>
      </c>
      <c r="H60" s="255">
        <f>(M60*Титул!BC$19)+(O60*Титул!BD$19)+(Q60*Титул!BE$19)+(S60*Титул!BF$19)</f>
        <v>0</v>
      </c>
      <c r="I60" s="564"/>
      <c r="J60" s="564"/>
      <c r="K60" s="575"/>
      <c r="L60" s="255">
        <f t="shared" si="21"/>
        <v>0</v>
      </c>
      <c r="M60" s="564"/>
      <c r="N60" s="564"/>
      <c r="O60" s="564"/>
      <c r="P60" s="564"/>
      <c r="Q60" s="407"/>
      <c r="R60" s="407"/>
      <c r="S60" s="407"/>
      <c r="T60" s="407"/>
      <c r="U60" s="451"/>
      <c r="V60" s="183" t="str">
        <f>'Основні дані'!$B$1</f>
        <v>СГТ-М623і.е</v>
      </c>
      <c r="W60" s="386"/>
    </row>
    <row r="61" spans="1:23" s="153" customFormat="1" ht="27" hidden="1" x14ac:dyDescent="0.4">
      <c r="A61" s="299" t="s">
        <v>456</v>
      </c>
      <c r="B61" s="580"/>
      <c r="C61" s="564"/>
      <c r="D61" s="564"/>
      <c r="E61" s="564"/>
      <c r="F61" s="255">
        <f t="shared" si="22"/>
        <v>0</v>
      </c>
      <c r="G61" s="255">
        <f t="shared" si="20"/>
        <v>0</v>
      </c>
      <c r="H61" s="255">
        <f>(M61*Титул!BC$19)+(O61*Титул!BD$19)+(Q61*Титул!BE$19)+(S61*Титул!BF$19)</f>
        <v>0</v>
      </c>
      <c r="I61" s="564"/>
      <c r="J61" s="564"/>
      <c r="K61" s="575"/>
      <c r="L61" s="255">
        <f t="shared" si="21"/>
        <v>0</v>
      </c>
      <c r="M61" s="564"/>
      <c r="N61" s="564"/>
      <c r="O61" s="564"/>
      <c r="P61" s="564"/>
      <c r="Q61" s="407"/>
      <c r="R61" s="407"/>
      <c r="S61" s="407"/>
      <c r="T61" s="407"/>
      <c r="U61" s="451"/>
      <c r="V61" s="183" t="str">
        <f>'Основні дані'!$B$1</f>
        <v>СГТ-М623і.е</v>
      </c>
      <c r="W61" s="386"/>
    </row>
    <row r="62" spans="1:23" s="153" customFormat="1" ht="52.5" hidden="1" x14ac:dyDescent="0.4">
      <c r="A62" s="464" t="s">
        <v>458</v>
      </c>
      <c r="B62" s="520" t="s">
        <v>457</v>
      </c>
      <c r="C62" s="473"/>
      <c r="D62" s="465"/>
      <c r="E62" s="465"/>
      <c r="F62" s="472">
        <f>IF(SUM(F63:F72)=F$29,F$29,"ПОМИЛКА")</f>
        <v>0</v>
      </c>
      <c r="G62" s="472">
        <f>IF(SUM(G63:G72)=G$29,G$29,"ПОМИЛКА")</f>
        <v>0</v>
      </c>
      <c r="H62" s="472">
        <f>IF(SUM(H63:H72)=H$29,H$29,"ПОМИЛКА")</f>
        <v>0</v>
      </c>
      <c r="I62" s="467">
        <f t="shared" ref="I62:T62" si="23">SUM(I63:I72)</f>
        <v>0</v>
      </c>
      <c r="J62" s="468">
        <f t="shared" si="23"/>
        <v>0</v>
      </c>
      <c r="K62" s="468">
        <f t="shared" si="23"/>
        <v>0</v>
      </c>
      <c r="L62" s="466">
        <f t="shared" si="23"/>
        <v>0</v>
      </c>
      <c r="M62" s="469">
        <f t="shared" si="23"/>
        <v>0</v>
      </c>
      <c r="N62" s="470">
        <f t="shared" si="23"/>
        <v>0</v>
      </c>
      <c r="O62" s="470">
        <f t="shared" si="23"/>
        <v>0</v>
      </c>
      <c r="P62" s="470">
        <f t="shared" si="23"/>
        <v>0</v>
      </c>
      <c r="Q62" s="470">
        <f t="shared" si="23"/>
        <v>0</v>
      </c>
      <c r="R62" s="470">
        <f t="shared" si="23"/>
        <v>0</v>
      </c>
      <c r="S62" s="470">
        <f t="shared" si="23"/>
        <v>0</v>
      </c>
      <c r="T62" s="470">
        <f t="shared" si="23"/>
        <v>0</v>
      </c>
      <c r="U62" s="471"/>
      <c r="V62" s="183" t="str">
        <f>'Основні дані'!$B$1</f>
        <v>СГТ-М623і.е</v>
      </c>
    </row>
    <row r="63" spans="1:23" s="153" customFormat="1" ht="27" hidden="1" x14ac:dyDescent="0.4">
      <c r="A63" s="299" t="s">
        <v>459</v>
      </c>
      <c r="B63" s="563"/>
      <c r="C63" s="564"/>
      <c r="D63" s="564"/>
      <c r="E63" s="564"/>
      <c r="F63" s="255">
        <f>N63+P63+R63+T63</f>
        <v>0</v>
      </c>
      <c r="G63" s="255">
        <f t="shared" ref="G63:G72" si="24">F63*30</f>
        <v>0</v>
      </c>
      <c r="H63" s="255">
        <f>(M63*Титул!BC$19)+(O63*Титул!BD$19)+(Q63*Титул!BE$19)+(S63*Титул!BF$19)</f>
        <v>0</v>
      </c>
      <c r="I63" s="360"/>
      <c r="J63" s="257"/>
      <c r="K63" s="257"/>
      <c r="L63" s="255">
        <f t="shared" ref="L63:L72" si="25">IF(H63=I63+J63+K63,G63-H63,"!ПОМИЛКА!")</f>
        <v>0</v>
      </c>
      <c r="M63" s="256"/>
      <c r="N63" s="407"/>
      <c r="O63" s="407"/>
      <c r="P63" s="407"/>
      <c r="Q63" s="407"/>
      <c r="R63" s="257"/>
      <c r="S63" s="407"/>
      <c r="T63" s="407"/>
      <c r="U63" s="568"/>
      <c r="V63" s="183" t="str">
        <f>'Основні дані'!$B$1</f>
        <v>СГТ-М623і.е</v>
      </c>
      <c r="W63" s="385"/>
    </row>
    <row r="64" spans="1:23" s="153" customFormat="1" ht="27" hidden="1" x14ac:dyDescent="0.4">
      <c r="A64" s="299" t="s">
        <v>460</v>
      </c>
      <c r="B64" s="577"/>
      <c r="C64" s="564"/>
      <c r="D64" s="564"/>
      <c r="E64" s="564"/>
      <c r="F64" s="255">
        <f t="shared" ref="F64:F72" si="26">N64+P64+R64+T64</f>
        <v>0</v>
      </c>
      <c r="G64" s="255">
        <f t="shared" si="24"/>
        <v>0</v>
      </c>
      <c r="H64" s="255">
        <f>(M64*Титул!BC$19)+(O64*Титул!BD$19)+(Q64*Титул!BE$19)+(S64*Титул!BF$19)</f>
        <v>0</v>
      </c>
      <c r="I64" s="581"/>
      <c r="J64" s="575"/>
      <c r="K64" s="575"/>
      <c r="L64" s="255">
        <f t="shared" si="25"/>
        <v>0</v>
      </c>
      <c r="M64" s="256"/>
      <c r="N64" s="407"/>
      <c r="O64" s="407"/>
      <c r="P64" s="407"/>
      <c r="Q64" s="407"/>
      <c r="R64" s="257"/>
      <c r="S64" s="582"/>
      <c r="T64" s="582"/>
      <c r="U64" s="583"/>
      <c r="V64" s="183" t="str">
        <f>'Основні дані'!$B$1</f>
        <v>СГТ-М623і.е</v>
      </c>
      <c r="W64" s="385"/>
    </row>
    <row r="65" spans="1:23" s="153" customFormat="1" ht="27" hidden="1" x14ac:dyDescent="0.4">
      <c r="A65" s="299" t="s">
        <v>461</v>
      </c>
      <c r="B65" s="577"/>
      <c r="C65" s="578"/>
      <c r="D65" s="578"/>
      <c r="E65" s="579"/>
      <c r="F65" s="255">
        <f t="shared" si="26"/>
        <v>0</v>
      </c>
      <c r="G65" s="255">
        <f t="shared" si="24"/>
        <v>0</v>
      </c>
      <c r="H65" s="255">
        <f>(M65*Титул!BC$19)+(O65*Титул!BD$19)+(Q65*Титул!BE$19)+(S65*Титул!BF$19)</f>
        <v>0</v>
      </c>
      <c r="I65" s="581"/>
      <c r="J65" s="575"/>
      <c r="K65" s="575"/>
      <c r="L65" s="255">
        <f t="shared" si="25"/>
        <v>0</v>
      </c>
      <c r="M65" s="256"/>
      <c r="N65" s="407"/>
      <c r="O65" s="407"/>
      <c r="P65" s="407"/>
      <c r="Q65" s="407"/>
      <c r="R65" s="257"/>
      <c r="S65" s="582"/>
      <c r="T65" s="582"/>
      <c r="U65" s="451"/>
      <c r="V65" s="183" t="str">
        <f>'Основні дані'!$B$1</f>
        <v>СГТ-М623і.е</v>
      </c>
      <c r="W65" s="385"/>
    </row>
    <row r="66" spans="1:23" s="153" customFormat="1" ht="27" hidden="1" x14ac:dyDescent="0.4">
      <c r="A66" s="299" t="s">
        <v>462</v>
      </c>
      <c r="B66" s="577"/>
      <c r="C66" s="564"/>
      <c r="D66" s="564"/>
      <c r="E66" s="564"/>
      <c r="F66" s="255">
        <f t="shared" si="26"/>
        <v>0</v>
      </c>
      <c r="G66" s="255">
        <f t="shared" si="24"/>
        <v>0</v>
      </c>
      <c r="H66" s="255">
        <f>(M66*Титул!BC$19)+(O66*Титул!BD$19)+(Q66*Титул!BE$19)+(S66*Титул!BF$19)</f>
        <v>0</v>
      </c>
      <c r="I66" s="564"/>
      <c r="J66" s="564"/>
      <c r="K66" s="575"/>
      <c r="L66" s="255">
        <f t="shared" si="25"/>
        <v>0</v>
      </c>
      <c r="M66" s="564"/>
      <c r="N66" s="564"/>
      <c r="O66" s="564"/>
      <c r="P66" s="564"/>
      <c r="Q66" s="407"/>
      <c r="R66" s="407"/>
      <c r="S66" s="564"/>
      <c r="T66" s="564"/>
      <c r="U66" s="451"/>
      <c r="V66" s="183" t="str">
        <f>'Основні дані'!$B$1</f>
        <v>СГТ-М623і.е</v>
      </c>
      <c r="W66" s="386"/>
    </row>
    <row r="67" spans="1:23" s="153" customFormat="1" ht="27" hidden="1" x14ac:dyDescent="0.4">
      <c r="A67" s="299" t="s">
        <v>463</v>
      </c>
      <c r="B67" s="577"/>
      <c r="C67" s="564"/>
      <c r="D67" s="564"/>
      <c r="E67" s="564"/>
      <c r="F67" s="255">
        <f t="shared" si="26"/>
        <v>0</v>
      </c>
      <c r="G67" s="255">
        <f t="shared" si="24"/>
        <v>0</v>
      </c>
      <c r="H67" s="255">
        <f>(M67*Титул!BC$19)+(O67*Титул!BD$19)+(Q67*Титул!BE$19)+(S67*Титул!BF$19)</f>
        <v>0</v>
      </c>
      <c r="I67" s="564"/>
      <c r="J67" s="564"/>
      <c r="K67" s="575"/>
      <c r="L67" s="255">
        <f t="shared" si="25"/>
        <v>0</v>
      </c>
      <c r="M67" s="564"/>
      <c r="N67" s="564"/>
      <c r="O67" s="564"/>
      <c r="P67" s="564"/>
      <c r="Q67" s="407"/>
      <c r="R67" s="407"/>
      <c r="S67" s="407"/>
      <c r="T67" s="407"/>
      <c r="U67" s="451"/>
      <c r="V67" s="183" t="str">
        <f>'Основні дані'!$B$1</f>
        <v>СГТ-М623і.е</v>
      </c>
      <c r="W67" s="386"/>
    </row>
    <row r="68" spans="1:23" s="153" customFormat="1" ht="27" hidden="1" x14ac:dyDescent="0.4">
      <c r="A68" s="299" t="s">
        <v>464</v>
      </c>
      <c r="B68" s="580"/>
      <c r="C68" s="564"/>
      <c r="D68" s="564"/>
      <c r="E68" s="564"/>
      <c r="F68" s="255">
        <f t="shared" si="26"/>
        <v>0</v>
      </c>
      <c r="G68" s="255">
        <f t="shared" si="24"/>
        <v>0</v>
      </c>
      <c r="H68" s="255">
        <f>(M68*Титул!BC$19)+(O68*Титул!BD$19)+(Q68*Титул!BE$19)+(S68*Титул!BF$19)</f>
        <v>0</v>
      </c>
      <c r="I68" s="564"/>
      <c r="J68" s="564"/>
      <c r="K68" s="575"/>
      <c r="L68" s="255">
        <f t="shared" si="25"/>
        <v>0</v>
      </c>
      <c r="M68" s="564"/>
      <c r="N68" s="564"/>
      <c r="O68" s="564"/>
      <c r="P68" s="564"/>
      <c r="Q68" s="407"/>
      <c r="R68" s="407"/>
      <c r="S68" s="407"/>
      <c r="T68" s="407"/>
      <c r="U68" s="451"/>
      <c r="V68" s="183" t="str">
        <f>'Основні дані'!$B$1</f>
        <v>СГТ-М623і.е</v>
      </c>
      <c r="W68" s="386"/>
    </row>
    <row r="69" spans="1:23" s="153" customFormat="1" ht="27" hidden="1" x14ac:dyDescent="0.4">
      <c r="A69" s="299" t="s">
        <v>465</v>
      </c>
      <c r="B69" s="580"/>
      <c r="C69" s="564"/>
      <c r="D69" s="564"/>
      <c r="E69" s="564"/>
      <c r="F69" s="255">
        <f t="shared" si="26"/>
        <v>0</v>
      </c>
      <c r="G69" s="255">
        <f t="shared" si="24"/>
        <v>0</v>
      </c>
      <c r="H69" s="255">
        <f>(M69*Титул!BC$19)+(O69*Титул!BD$19)+(Q69*Титул!BE$19)+(S69*Титул!BF$19)</f>
        <v>0</v>
      </c>
      <c r="I69" s="564"/>
      <c r="J69" s="564"/>
      <c r="K69" s="575"/>
      <c r="L69" s="255">
        <f t="shared" si="25"/>
        <v>0</v>
      </c>
      <c r="M69" s="564"/>
      <c r="N69" s="564"/>
      <c r="O69" s="564"/>
      <c r="P69" s="564"/>
      <c r="Q69" s="407"/>
      <c r="R69" s="407"/>
      <c r="S69" s="407"/>
      <c r="T69" s="407"/>
      <c r="U69" s="451"/>
      <c r="V69" s="183" t="str">
        <f>'Основні дані'!$B$1</f>
        <v>СГТ-М623і.е</v>
      </c>
      <c r="W69" s="386"/>
    </row>
    <row r="70" spans="1:23" s="153" customFormat="1" ht="27" hidden="1" x14ac:dyDescent="0.4">
      <c r="A70" s="299" t="s">
        <v>466</v>
      </c>
      <c r="B70" s="577"/>
      <c r="C70" s="564"/>
      <c r="D70" s="564"/>
      <c r="E70" s="564"/>
      <c r="F70" s="255">
        <f t="shared" si="26"/>
        <v>0</v>
      </c>
      <c r="G70" s="255">
        <f t="shared" si="24"/>
        <v>0</v>
      </c>
      <c r="H70" s="255">
        <f>(M70*Титул!BC$19)+(O70*Титул!BD$19)+(Q70*Титул!BE$19)+(S70*Титул!BF$19)</f>
        <v>0</v>
      </c>
      <c r="I70" s="564"/>
      <c r="J70" s="564"/>
      <c r="K70" s="575"/>
      <c r="L70" s="255">
        <f t="shared" si="25"/>
        <v>0</v>
      </c>
      <c r="M70" s="564"/>
      <c r="N70" s="564"/>
      <c r="O70" s="564"/>
      <c r="P70" s="564"/>
      <c r="Q70" s="407"/>
      <c r="R70" s="407"/>
      <c r="S70" s="407"/>
      <c r="T70" s="407"/>
      <c r="U70" s="451"/>
      <c r="V70" s="183" t="str">
        <f>'Основні дані'!$B$1</f>
        <v>СГТ-М623і.е</v>
      </c>
      <c r="W70" s="386"/>
    </row>
    <row r="71" spans="1:23" s="153" customFormat="1" ht="27" hidden="1" x14ac:dyDescent="0.4">
      <c r="A71" s="299" t="s">
        <v>467</v>
      </c>
      <c r="B71" s="580"/>
      <c r="C71" s="564"/>
      <c r="D71" s="564"/>
      <c r="E71" s="564"/>
      <c r="F71" s="255">
        <f t="shared" si="26"/>
        <v>0</v>
      </c>
      <c r="G71" s="255">
        <f t="shared" si="24"/>
        <v>0</v>
      </c>
      <c r="H71" s="255">
        <f>(M71*Титул!BC$19)+(O71*Титул!BD$19)+(Q71*Титул!BE$19)+(S71*Титул!BF$19)</f>
        <v>0</v>
      </c>
      <c r="I71" s="564"/>
      <c r="J71" s="564"/>
      <c r="K71" s="575"/>
      <c r="L71" s="255">
        <f t="shared" si="25"/>
        <v>0</v>
      </c>
      <c r="M71" s="564"/>
      <c r="N71" s="564"/>
      <c r="O71" s="564"/>
      <c r="P71" s="564"/>
      <c r="Q71" s="407"/>
      <c r="R71" s="407"/>
      <c r="S71" s="407"/>
      <c r="T71" s="407"/>
      <c r="U71" s="451"/>
      <c r="V71" s="183" t="str">
        <f>'Основні дані'!$B$1</f>
        <v>СГТ-М623і.е</v>
      </c>
      <c r="W71" s="386"/>
    </row>
    <row r="72" spans="1:23" s="153" customFormat="1" ht="27" hidden="1" x14ac:dyDescent="0.4">
      <c r="A72" s="299" t="s">
        <v>468</v>
      </c>
      <c r="B72" s="580"/>
      <c r="C72" s="564"/>
      <c r="D72" s="564"/>
      <c r="E72" s="564"/>
      <c r="F72" s="255">
        <f t="shared" si="26"/>
        <v>0</v>
      </c>
      <c r="G72" s="255">
        <f t="shared" si="24"/>
        <v>0</v>
      </c>
      <c r="H72" s="255">
        <f>(M72*Титул!BC$19)+(O72*Титул!BD$19)+(Q72*Титул!BE$19)+(S72*Титул!BF$19)</f>
        <v>0</v>
      </c>
      <c r="I72" s="564"/>
      <c r="J72" s="564"/>
      <c r="K72" s="575"/>
      <c r="L72" s="255">
        <f t="shared" si="25"/>
        <v>0</v>
      </c>
      <c r="M72" s="564"/>
      <c r="N72" s="564"/>
      <c r="O72" s="564"/>
      <c r="P72" s="564"/>
      <c r="Q72" s="407"/>
      <c r="R72" s="407"/>
      <c r="S72" s="407"/>
      <c r="T72" s="407"/>
      <c r="U72" s="451"/>
      <c r="V72" s="183" t="str">
        <f>'Основні дані'!$B$1</f>
        <v>СГТ-М623і.е</v>
      </c>
      <c r="W72" s="386"/>
    </row>
    <row r="73" spans="1:23" s="153" customFormat="1" ht="52.5" hidden="1" x14ac:dyDescent="0.4">
      <c r="A73" s="464" t="s">
        <v>469</v>
      </c>
      <c r="B73" s="520" t="s">
        <v>470</v>
      </c>
      <c r="C73" s="473"/>
      <c r="D73" s="465"/>
      <c r="E73" s="465"/>
      <c r="F73" s="472">
        <f>IF(SUM(F74:F83)=F$29,F$29,"ПОМИЛКА")</f>
        <v>0</v>
      </c>
      <c r="G73" s="472">
        <f>IF(SUM(G74:G83)=G$29,G$29,"ПОМИЛКА")</f>
        <v>0</v>
      </c>
      <c r="H73" s="472">
        <f>IF(SUM(H74:H83)=H$29,H$29,"ПОМИЛКА")</f>
        <v>0</v>
      </c>
      <c r="I73" s="467">
        <f t="shared" ref="I73:T73" si="27">SUM(I74:I83)</f>
        <v>0</v>
      </c>
      <c r="J73" s="468">
        <f t="shared" si="27"/>
        <v>0</v>
      </c>
      <c r="K73" s="468">
        <f t="shared" si="27"/>
        <v>0</v>
      </c>
      <c r="L73" s="466">
        <f t="shared" si="27"/>
        <v>0</v>
      </c>
      <c r="M73" s="469">
        <f t="shared" si="27"/>
        <v>0</v>
      </c>
      <c r="N73" s="470">
        <f t="shared" si="27"/>
        <v>0</v>
      </c>
      <c r="O73" s="470">
        <f t="shared" si="27"/>
        <v>0</v>
      </c>
      <c r="P73" s="470">
        <f t="shared" si="27"/>
        <v>0</v>
      </c>
      <c r="Q73" s="470">
        <f t="shared" si="27"/>
        <v>0</v>
      </c>
      <c r="R73" s="470">
        <f t="shared" si="27"/>
        <v>0</v>
      </c>
      <c r="S73" s="470">
        <f t="shared" si="27"/>
        <v>0</v>
      </c>
      <c r="T73" s="470">
        <f t="shared" si="27"/>
        <v>0</v>
      </c>
      <c r="U73" s="471"/>
      <c r="V73" s="183" t="str">
        <f>'Основні дані'!$B$1</f>
        <v>СГТ-М623і.е</v>
      </c>
    </row>
    <row r="74" spans="1:23" s="153" customFormat="1" ht="27" hidden="1" x14ac:dyDescent="0.4">
      <c r="A74" s="299" t="s">
        <v>471</v>
      </c>
      <c r="B74" s="563"/>
      <c r="C74" s="564"/>
      <c r="D74" s="564"/>
      <c r="E74" s="564"/>
      <c r="F74" s="255">
        <f>N74+P74+R74+T74</f>
        <v>0</v>
      </c>
      <c r="G74" s="255">
        <f t="shared" ref="G74:G83" si="28">F74*30</f>
        <v>0</v>
      </c>
      <c r="H74" s="255">
        <f>(M74*Титул!BC$19)+(O74*Титул!BD$19)+(Q74*Титул!BE$19)+(S74*Титул!BF$19)</f>
        <v>0</v>
      </c>
      <c r="I74" s="360"/>
      <c r="J74" s="257"/>
      <c r="K74" s="257"/>
      <c r="L74" s="255">
        <f t="shared" ref="L74:L83" si="29">IF(H74=I74+J74+K74,G74-H74,"!ПОМИЛКА!")</f>
        <v>0</v>
      </c>
      <c r="M74" s="256"/>
      <c r="N74" s="407"/>
      <c r="O74" s="407"/>
      <c r="P74" s="407"/>
      <c r="Q74" s="407"/>
      <c r="R74" s="257"/>
      <c r="S74" s="407"/>
      <c r="T74" s="407"/>
      <c r="U74" s="568"/>
      <c r="V74" s="183" t="str">
        <f>'Основні дані'!$B$1</f>
        <v>СГТ-М623і.е</v>
      </c>
      <c r="W74" s="385"/>
    </row>
    <row r="75" spans="1:23" s="153" customFormat="1" ht="27" hidden="1" x14ac:dyDescent="0.4">
      <c r="A75" s="299" t="s">
        <v>472</v>
      </c>
      <c r="B75" s="577"/>
      <c r="C75" s="564"/>
      <c r="D75" s="564"/>
      <c r="E75" s="564"/>
      <c r="F75" s="255">
        <f t="shared" ref="F75:F83" si="30">N75+P75+R75+T75</f>
        <v>0</v>
      </c>
      <c r="G75" s="255">
        <f t="shared" si="28"/>
        <v>0</v>
      </c>
      <c r="H75" s="255">
        <f>(M75*Титул!BC$19)+(O75*Титул!BD$19)+(Q75*Титул!BE$19)+(S75*Титул!BF$19)</f>
        <v>0</v>
      </c>
      <c r="I75" s="581"/>
      <c r="J75" s="575"/>
      <c r="K75" s="575"/>
      <c r="L75" s="255">
        <f t="shared" si="29"/>
        <v>0</v>
      </c>
      <c r="M75" s="256"/>
      <c r="N75" s="407"/>
      <c r="O75" s="407"/>
      <c r="P75" s="407"/>
      <c r="Q75" s="407"/>
      <c r="R75" s="257"/>
      <c r="S75" s="582"/>
      <c r="T75" s="582"/>
      <c r="U75" s="583"/>
      <c r="V75" s="183" t="str">
        <f>'Основні дані'!$B$1</f>
        <v>СГТ-М623і.е</v>
      </c>
      <c r="W75" s="385"/>
    </row>
    <row r="76" spans="1:23" s="153" customFormat="1" ht="27" hidden="1" x14ac:dyDescent="0.4">
      <c r="A76" s="299" t="s">
        <v>473</v>
      </c>
      <c r="B76" s="577"/>
      <c r="C76" s="578"/>
      <c r="D76" s="578"/>
      <c r="E76" s="579"/>
      <c r="F76" s="255">
        <f t="shared" si="30"/>
        <v>0</v>
      </c>
      <c r="G76" s="255">
        <f t="shared" si="28"/>
        <v>0</v>
      </c>
      <c r="H76" s="255">
        <f>(M76*Титул!BC$19)+(O76*Титул!BD$19)+(Q76*Титул!BE$19)+(S76*Титул!BF$19)</f>
        <v>0</v>
      </c>
      <c r="I76" s="581"/>
      <c r="J76" s="575"/>
      <c r="K76" s="575"/>
      <c r="L76" s="255">
        <f t="shared" si="29"/>
        <v>0</v>
      </c>
      <c r="M76" s="256"/>
      <c r="N76" s="407"/>
      <c r="O76" s="407"/>
      <c r="P76" s="407"/>
      <c r="Q76" s="407"/>
      <c r="R76" s="257"/>
      <c r="S76" s="582"/>
      <c r="T76" s="582"/>
      <c r="U76" s="451"/>
      <c r="V76" s="183" t="str">
        <f>'Основні дані'!$B$1</f>
        <v>СГТ-М623і.е</v>
      </c>
      <c r="W76" s="385"/>
    </row>
    <row r="77" spans="1:23" s="153" customFormat="1" ht="27" hidden="1" x14ac:dyDescent="0.4">
      <c r="A77" s="299" t="s">
        <v>474</v>
      </c>
      <c r="B77" s="577"/>
      <c r="C77" s="564"/>
      <c r="D77" s="564"/>
      <c r="E77" s="564"/>
      <c r="F77" s="255">
        <f t="shared" si="30"/>
        <v>0</v>
      </c>
      <c r="G77" s="255">
        <f t="shared" si="28"/>
        <v>0</v>
      </c>
      <c r="H77" s="255">
        <f>(M77*Титул!BC$19)+(O77*Титул!BD$19)+(Q77*Титул!BE$19)+(S77*Титул!BF$19)</f>
        <v>0</v>
      </c>
      <c r="I77" s="564"/>
      <c r="J77" s="564"/>
      <c r="K77" s="575"/>
      <c r="L77" s="255">
        <f t="shared" si="29"/>
        <v>0</v>
      </c>
      <c r="M77" s="564"/>
      <c r="N77" s="564"/>
      <c r="O77" s="564"/>
      <c r="P77" s="564"/>
      <c r="Q77" s="407"/>
      <c r="R77" s="407"/>
      <c r="S77" s="564"/>
      <c r="T77" s="564"/>
      <c r="U77" s="451"/>
      <c r="V77" s="183" t="str">
        <f>'Основні дані'!$B$1</f>
        <v>СГТ-М623і.е</v>
      </c>
      <c r="W77" s="386"/>
    </row>
    <row r="78" spans="1:23" s="153" customFormat="1" ht="27" hidden="1" x14ac:dyDescent="0.4">
      <c r="A78" s="299" t="s">
        <v>475</v>
      </c>
      <c r="B78" s="577"/>
      <c r="C78" s="564"/>
      <c r="D78" s="564"/>
      <c r="E78" s="564"/>
      <c r="F78" s="255">
        <f t="shared" si="30"/>
        <v>0</v>
      </c>
      <c r="G78" s="255">
        <f t="shared" si="28"/>
        <v>0</v>
      </c>
      <c r="H78" s="255">
        <f>(M78*Титул!BC$19)+(O78*Титул!BD$19)+(Q78*Титул!BE$19)+(S78*Титул!BF$19)</f>
        <v>0</v>
      </c>
      <c r="I78" s="564"/>
      <c r="J78" s="564"/>
      <c r="K78" s="575"/>
      <c r="L78" s="255">
        <f t="shared" si="29"/>
        <v>0</v>
      </c>
      <c r="M78" s="564"/>
      <c r="N78" s="564"/>
      <c r="O78" s="564"/>
      <c r="P78" s="564"/>
      <c r="Q78" s="407"/>
      <c r="R78" s="407"/>
      <c r="S78" s="407"/>
      <c r="T78" s="407"/>
      <c r="U78" s="451"/>
      <c r="V78" s="183" t="str">
        <f>'Основні дані'!$B$1</f>
        <v>СГТ-М623і.е</v>
      </c>
      <c r="W78" s="386"/>
    </row>
    <row r="79" spans="1:23" s="153" customFormat="1" ht="27" hidden="1" x14ac:dyDescent="0.4">
      <c r="A79" s="299" t="s">
        <v>476</v>
      </c>
      <c r="B79" s="580"/>
      <c r="C79" s="564"/>
      <c r="D79" s="564"/>
      <c r="E79" s="564"/>
      <c r="F79" s="255">
        <f t="shared" si="30"/>
        <v>0</v>
      </c>
      <c r="G79" s="255">
        <f t="shared" si="28"/>
        <v>0</v>
      </c>
      <c r="H79" s="255">
        <f>(M79*Титул!BC$19)+(O79*Титул!BD$19)+(Q79*Титул!BE$19)+(S79*Титул!BF$19)</f>
        <v>0</v>
      </c>
      <c r="I79" s="564"/>
      <c r="J79" s="564"/>
      <c r="K79" s="575"/>
      <c r="L79" s="255">
        <f t="shared" si="29"/>
        <v>0</v>
      </c>
      <c r="M79" s="564"/>
      <c r="N79" s="564"/>
      <c r="O79" s="564"/>
      <c r="P79" s="564"/>
      <c r="Q79" s="407"/>
      <c r="R79" s="407"/>
      <c r="S79" s="407"/>
      <c r="T79" s="407"/>
      <c r="U79" s="451"/>
      <c r="V79" s="183" t="str">
        <f>'Основні дані'!$B$1</f>
        <v>СГТ-М623і.е</v>
      </c>
      <c r="W79" s="386"/>
    </row>
    <row r="80" spans="1:23" s="153" customFormat="1" ht="27" hidden="1" x14ac:dyDescent="0.4">
      <c r="A80" s="299" t="s">
        <v>477</v>
      </c>
      <c r="B80" s="580"/>
      <c r="C80" s="564"/>
      <c r="D80" s="564"/>
      <c r="E80" s="564"/>
      <c r="F80" s="255">
        <f t="shared" si="30"/>
        <v>0</v>
      </c>
      <c r="G80" s="255">
        <f t="shared" si="28"/>
        <v>0</v>
      </c>
      <c r="H80" s="255">
        <f>(M80*Титул!BC$19)+(O80*Титул!BD$19)+(Q80*Титул!BE$19)+(S80*Титул!BF$19)</f>
        <v>0</v>
      </c>
      <c r="I80" s="564"/>
      <c r="J80" s="564"/>
      <c r="K80" s="575"/>
      <c r="L80" s="255">
        <f t="shared" si="29"/>
        <v>0</v>
      </c>
      <c r="M80" s="564"/>
      <c r="N80" s="564"/>
      <c r="O80" s="564"/>
      <c r="P80" s="564"/>
      <c r="Q80" s="407"/>
      <c r="R80" s="407"/>
      <c r="S80" s="407"/>
      <c r="T80" s="407"/>
      <c r="U80" s="451"/>
      <c r="V80" s="183" t="str">
        <f>'Основні дані'!$B$1</f>
        <v>СГТ-М623і.е</v>
      </c>
      <c r="W80" s="386"/>
    </row>
    <row r="81" spans="1:23" s="153" customFormat="1" ht="27" hidden="1" x14ac:dyDescent="0.4">
      <c r="A81" s="299" t="s">
        <v>478</v>
      </c>
      <c r="B81" s="577"/>
      <c r="C81" s="564"/>
      <c r="D81" s="564"/>
      <c r="E81" s="564"/>
      <c r="F81" s="255">
        <f t="shared" si="30"/>
        <v>0</v>
      </c>
      <c r="G81" s="255">
        <f t="shared" si="28"/>
        <v>0</v>
      </c>
      <c r="H81" s="255">
        <f>(M81*Титул!BC$19)+(O81*Титул!BD$19)+(Q81*Титул!BE$19)+(S81*Титул!BF$19)</f>
        <v>0</v>
      </c>
      <c r="I81" s="564"/>
      <c r="J81" s="564"/>
      <c r="K81" s="575"/>
      <c r="L81" s="255">
        <f t="shared" si="29"/>
        <v>0</v>
      </c>
      <c r="M81" s="564"/>
      <c r="N81" s="564"/>
      <c r="O81" s="564"/>
      <c r="P81" s="564"/>
      <c r="Q81" s="407"/>
      <c r="R81" s="407"/>
      <c r="S81" s="407"/>
      <c r="T81" s="407"/>
      <c r="U81" s="451"/>
      <c r="V81" s="183" t="str">
        <f>'Основні дані'!$B$1</f>
        <v>СГТ-М623і.е</v>
      </c>
      <c r="W81" s="386"/>
    </row>
    <row r="82" spans="1:23" s="153" customFormat="1" ht="27" hidden="1" x14ac:dyDescent="0.4">
      <c r="A82" s="299" t="s">
        <v>479</v>
      </c>
      <c r="B82" s="580"/>
      <c r="C82" s="564"/>
      <c r="D82" s="564"/>
      <c r="E82" s="564"/>
      <c r="F82" s="255">
        <f t="shared" si="30"/>
        <v>0</v>
      </c>
      <c r="G82" s="255">
        <f t="shared" si="28"/>
        <v>0</v>
      </c>
      <c r="H82" s="255">
        <f>(M82*Титул!BC$19)+(O82*Титул!BD$19)+(Q82*Титул!BE$19)+(S82*Титул!BF$19)</f>
        <v>0</v>
      </c>
      <c r="I82" s="564"/>
      <c r="J82" s="564"/>
      <c r="K82" s="575"/>
      <c r="L82" s="255">
        <f t="shared" si="29"/>
        <v>0</v>
      </c>
      <c r="M82" s="564"/>
      <c r="N82" s="564"/>
      <c r="O82" s="564"/>
      <c r="P82" s="564"/>
      <c r="Q82" s="407"/>
      <c r="R82" s="407"/>
      <c r="S82" s="407"/>
      <c r="T82" s="407"/>
      <c r="U82" s="451"/>
      <c r="V82" s="183" t="str">
        <f>'Основні дані'!$B$1</f>
        <v>СГТ-М623і.е</v>
      </c>
      <c r="W82" s="386"/>
    </row>
    <row r="83" spans="1:23" s="153" customFormat="1" ht="27" hidden="1" x14ac:dyDescent="0.4">
      <c r="A83" s="299" t="s">
        <v>480</v>
      </c>
      <c r="B83" s="580"/>
      <c r="C83" s="564"/>
      <c r="D83" s="564"/>
      <c r="E83" s="564"/>
      <c r="F83" s="255">
        <f t="shared" si="30"/>
        <v>0</v>
      </c>
      <c r="G83" s="255">
        <f t="shared" si="28"/>
        <v>0</v>
      </c>
      <c r="H83" s="255">
        <f>(M83*Титул!BC$19)+(O83*Титул!BD$19)+(Q83*Титул!BE$19)+(S83*Титул!BF$19)</f>
        <v>0</v>
      </c>
      <c r="I83" s="564"/>
      <c r="J83" s="564"/>
      <c r="K83" s="575"/>
      <c r="L83" s="255">
        <f t="shared" si="29"/>
        <v>0</v>
      </c>
      <c r="M83" s="564"/>
      <c r="N83" s="564"/>
      <c r="O83" s="564"/>
      <c r="P83" s="564"/>
      <c r="Q83" s="407"/>
      <c r="R83" s="407"/>
      <c r="S83" s="407"/>
      <c r="T83" s="407"/>
      <c r="U83" s="451"/>
      <c r="V83" s="183" t="str">
        <f>'Основні дані'!$B$1</f>
        <v>СГТ-М623і.е</v>
      </c>
      <c r="W83" s="386"/>
    </row>
    <row r="84" spans="1:23" s="153" customFormat="1" ht="52.5" hidden="1" x14ac:dyDescent="0.4">
      <c r="A84" s="464" t="s">
        <v>481</v>
      </c>
      <c r="B84" s="520" t="s">
        <v>482</v>
      </c>
      <c r="C84" s="473"/>
      <c r="D84" s="465"/>
      <c r="E84" s="465"/>
      <c r="F84" s="472">
        <f>IF(SUM(F85:F94)=F$29,F$29,"ПОМИЛКА")</f>
        <v>0</v>
      </c>
      <c r="G84" s="472">
        <f>IF(SUM(G85:G94)=G$29,G$29,"ПОМИЛКА")</f>
        <v>0</v>
      </c>
      <c r="H84" s="472">
        <f>IF(SUM(H85:H94)=H$29,H$29,"ПОМИЛКА")</f>
        <v>0</v>
      </c>
      <c r="I84" s="467">
        <f t="shared" ref="I84:T84" si="31">SUM(I85:I94)</f>
        <v>0</v>
      </c>
      <c r="J84" s="468">
        <f t="shared" si="31"/>
        <v>0</v>
      </c>
      <c r="K84" s="468">
        <f t="shared" si="31"/>
        <v>0</v>
      </c>
      <c r="L84" s="466">
        <f t="shared" si="31"/>
        <v>0</v>
      </c>
      <c r="M84" s="469">
        <f t="shared" si="31"/>
        <v>0</v>
      </c>
      <c r="N84" s="470">
        <f t="shared" si="31"/>
        <v>0</v>
      </c>
      <c r="O84" s="470">
        <f t="shared" si="31"/>
        <v>0</v>
      </c>
      <c r="P84" s="470">
        <f t="shared" si="31"/>
        <v>0</v>
      </c>
      <c r="Q84" s="470">
        <f t="shared" si="31"/>
        <v>0</v>
      </c>
      <c r="R84" s="470">
        <f t="shared" si="31"/>
        <v>0</v>
      </c>
      <c r="S84" s="470">
        <f t="shared" si="31"/>
        <v>0</v>
      </c>
      <c r="T84" s="470">
        <f t="shared" si="31"/>
        <v>0</v>
      </c>
      <c r="U84" s="471"/>
      <c r="V84" s="183" t="str">
        <f>'Основні дані'!$B$1</f>
        <v>СГТ-М623і.е</v>
      </c>
    </row>
    <row r="85" spans="1:23" s="153" customFormat="1" ht="27" hidden="1" x14ac:dyDescent="0.4">
      <c r="A85" s="299" t="s">
        <v>483</v>
      </c>
      <c r="B85" s="563"/>
      <c r="C85" s="564"/>
      <c r="D85" s="564"/>
      <c r="E85" s="564"/>
      <c r="F85" s="255">
        <f>N85+P85+R85+T85</f>
        <v>0</v>
      </c>
      <c r="G85" s="255">
        <f t="shared" ref="G85:G94" si="32">F85*30</f>
        <v>0</v>
      </c>
      <c r="H85" s="255">
        <f>(M85*Титул!BC$19)+(O85*Титул!BD$19)+(Q85*Титул!BE$19)+(S85*Титул!BF$19)</f>
        <v>0</v>
      </c>
      <c r="I85" s="360"/>
      <c r="J85" s="257"/>
      <c r="K85" s="257"/>
      <c r="L85" s="255">
        <f t="shared" ref="L85:L94" si="33">IF(H85=I85+J85+K85,G85-H85,"!ПОМИЛКА!")</f>
        <v>0</v>
      </c>
      <c r="M85" s="256"/>
      <c r="N85" s="407"/>
      <c r="O85" s="407"/>
      <c r="P85" s="407"/>
      <c r="Q85" s="407"/>
      <c r="R85" s="257"/>
      <c r="S85" s="407"/>
      <c r="T85" s="407"/>
      <c r="U85" s="568"/>
      <c r="V85" s="183" t="str">
        <f>'Основні дані'!$B$1</f>
        <v>СГТ-М623і.е</v>
      </c>
      <c r="W85" s="385"/>
    </row>
    <row r="86" spans="1:23" s="153" customFormat="1" ht="27" hidden="1" x14ac:dyDescent="0.4">
      <c r="A86" s="299" t="s">
        <v>484</v>
      </c>
      <c r="B86" s="577"/>
      <c r="C86" s="564"/>
      <c r="D86" s="564"/>
      <c r="E86" s="564"/>
      <c r="F86" s="255">
        <f t="shared" ref="F86:F94" si="34">N86+P86+R86+T86</f>
        <v>0</v>
      </c>
      <c r="G86" s="255">
        <f t="shared" si="32"/>
        <v>0</v>
      </c>
      <c r="H86" s="255">
        <f>(M86*Титул!BC$19)+(O86*Титул!BD$19)+(Q86*Титул!BE$19)+(S86*Титул!BF$19)</f>
        <v>0</v>
      </c>
      <c r="I86" s="581"/>
      <c r="J86" s="575"/>
      <c r="K86" s="575"/>
      <c r="L86" s="255">
        <f t="shared" si="33"/>
        <v>0</v>
      </c>
      <c r="M86" s="256"/>
      <c r="N86" s="407"/>
      <c r="O86" s="407"/>
      <c r="P86" s="407"/>
      <c r="Q86" s="407"/>
      <c r="R86" s="257"/>
      <c r="S86" s="582"/>
      <c r="T86" s="582"/>
      <c r="U86" s="583"/>
      <c r="V86" s="183" t="str">
        <f>'Основні дані'!$B$1</f>
        <v>СГТ-М623і.е</v>
      </c>
      <c r="W86" s="385"/>
    </row>
    <row r="87" spans="1:23" s="153" customFormat="1" ht="27" hidden="1" x14ac:dyDescent="0.4">
      <c r="A87" s="299" t="s">
        <v>485</v>
      </c>
      <c r="B87" s="577"/>
      <c r="C87" s="578"/>
      <c r="D87" s="578"/>
      <c r="E87" s="579"/>
      <c r="F87" s="255">
        <f t="shared" si="34"/>
        <v>0</v>
      </c>
      <c r="G87" s="255">
        <f t="shared" si="32"/>
        <v>0</v>
      </c>
      <c r="H87" s="255">
        <f>(M87*Титул!BC$19)+(O87*Титул!BD$19)+(Q87*Титул!BE$19)+(S87*Титул!BF$19)</f>
        <v>0</v>
      </c>
      <c r="I87" s="581"/>
      <c r="J87" s="575"/>
      <c r="K87" s="575"/>
      <c r="L87" s="255">
        <f t="shared" si="33"/>
        <v>0</v>
      </c>
      <c r="M87" s="256"/>
      <c r="N87" s="407"/>
      <c r="O87" s="407"/>
      <c r="P87" s="407"/>
      <c r="Q87" s="407"/>
      <c r="R87" s="257"/>
      <c r="S87" s="582"/>
      <c r="T87" s="582"/>
      <c r="U87" s="451"/>
      <c r="V87" s="183" t="str">
        <f>'Основні дані'!$B$1</f>
        <v>СГТ-М623і.е</v>
      </c>
      <c r="W87" s="385"/>
    </row>
    <row r="88" spans="1:23" s="153" customFormat="1" ht="27" hidden="1" x14ac:dyDescent="0.4">
      <c r="A88" s="299" t="s">
        <v>486</v>
      </c>
      <c r="B88" s="577"/>
      <c r="C88" s="564"/>
      <c r="D88" s="564"/>
      <c r="E88" s="564"/>
      <c r="F88" s="255">
        <f t="shared" si="34"/>
        <v>0</v>
      </c>
      <c r="G88" s="255">
        <f t="shared" si="32"/>
        <v>0</v>
      </c>
      <c r="H88" s="255">
        <f>(M88*Титул!BC$19)+(O88*Титул!BD$19)+(Q88*Титул!BE$19)+(S88*Титул!BF$19)</f>
        <v>0</v>
      </c>
      <c r="I88" s="564"/>
      <c r="J88" s="564"/>
      <c r="K88" s="575"/>
      <c r="L88" s="255">
        <f t="shared" si="33"/>
        <v>0</v>
      </c>
      <c r="M88" s="564"/>
      <c r="N88" s="564"/>
      <c r="O88" s="564"/>
      <c r="P88" s="564"/>
      <c r="Q88" s="407"/>
      <c r="R88" s="407"/>
      <c r="S88" s="564"/>
      <c r="T88" s="564"/>
      <c r="U88" s="451"/>
      <c r="V88" s="183" t="str">
        <f>'Основні дані'!$B$1</f>
        <v>СГТ-М623і.е</v>
      </c>
      <c r="W88" s="386"/>
    </row>
    <row r="89" spans="1:23" s="153" customFormat="1" ht="27" hidden="1" x14ac:dyDescent="0.4">
      <c r="A89" s="299" t="s">
        <v>487</v>
      </c>
      <c r="B89" s="577"/>
      <c r="C89" s="564"/>
      <c r="D89" s="564"/>
      <c r="E89" s="564"/>
      <c r="F89" s="255">
        <f t="shared" si="34"/>
        <v>0</v>
      </c>
      <c r="G89" s="255">
        <f t="shared" si="32"/>
        <v>0</v>
      </c>
      <c r="H89" s="255">
        <f>(M89*Титул!BC$19)+(O89*Титул!BD$19)+(Q89*Титул!BE$19)+(S89*Титул!BF$19)</f>
        <v>0</v>
      </c>
      <c r="I89" s="564"/>
      <c r="J89" s="564"/>
      <c r="K89" s="575"/>
      <c r="L89" s="255">
        <f t="shared" si="33"/>
        <v>0</v>
      </c>
      <c r="M89" s="564"/>
      <c r="N89" s="564"/>
      <c r="O89" s="564"/>
      <c r="P89" s="564"/>
      <c r="Q89" s="407"/>
      <c r="R89" s="407"/>
      <c r="S89" s="407"/>
      <c r="T89" s="407"/>
      <c r="U89" s="451"/>
      <c r="V89" s="183" t="str">
        <f>'Основні дані'!$B$1</f>
        <v>СГТ-М623і.е</v>
      </c>
      <c r="W89" s="386"/>
    </row>
    <row r="90" spans="1:23" s="153" customFormat="1" ht="27" hidden="1" x14ac:dyDescent="0.4">
      <c r="A90" s="299" t="s">
        <v>488</v>
      </c>
      <c r="B90" s="580"/>
      <c r="C90" s="564"/>
      <c r="D90" s="564"/>
      <c r="E90" s="564"/>
      <c r="F90" s="255">
        <f t="shared" si="34"/>
        <v>0</v>
      </c>
      <c r="G90" s="255">
        <f t="shared" si="32"/>
        <v>0</v>
      </c>
      <c r="H90" s="255">
        <f>(M90*Титул!BC$19)+(O90*Титул!BD$19)+(Q90*Титул!BE$19)+(S90*Титул!BF$19)</f>
        <v>0</v>
      </c>
      <c r="I90" s="564"/>
      <c r="J90" s="564"/>
      <c r="K90" s="575"/>
      <c r="L90" s="255">
        <f t="shared" si="33"/>
        <v>0</v>
      </c>
      <c r="M90" s="564"/>
      <c r="N90" s="564"/>
      <c r="O90" s="564"/>
      <c r="P90" s="564"/>
      <c r="Q90" s="407"/>
      <c r="R90" s="407"/>
      <c r="S90" s="407"/>
      <c r="T90" s="407"/>
      <c r="U90" s="451"/>
      <c r="V90" s="183" t="str">
        <f>'Основні дані'!$B$1</f>
        <v>СГТ-М623і.е</v>
      </c>
      <c r="W90" s="386"/>
    </row>
    <row r="91" spans="1:23" s="153" customFormat="1" ht="27" hidden="1" x14ac:dyDescent="0.4">
      <c r="A91" s="299" t="s">
        <v>489</v>
      </c>
      <c r="B91" s="580"/>
      <c r="C91" s="564"/>
      <c r="D91" s="564"/>
      <c r="E91" s="564"/>
      <c r="F91" s="255">
        <f t="shared" si="34"/>
        <v>0</v>
      </c>
      <c r="G91" s="255">
        <f t="shared" si="32"/>
        <v>0</v>
      </c>
      <c r="H91" s="255">
        <f>(M91*Титул!BC$19)+(O91*Титул!BD$19)+(Q91*Титул!BE$19)+(S91*Титул!BF$19)</f>
        <v>0</v>
      </c>
      <c r="I91" s="564"/>
      <c r="J91" s="564"/>
      <c r="K91" s="575"/>
      <c r="L91" s="255">
        <f t="shared" si="33"/>
        <v>0</v>
      </c>
      <c r="M91" s="564"/>
      <c r="N91" s="564"/>
      <c r="O91" s="564"/>
      <c r="P91" s="564"/>
      <c r="Q91" s="407"/>
      <c r="R91" s="407"/>
      <c r="S91" s="407"/>
      <c r="T91" s="407"/>
      <c r="U91" s="451"/>
      <c r="V91" s="183" t="str">
        <f>'Основні дані'!$B$1</f>
        <v>СГТ-М623і.е</v>
      </c>
      <c r="W91" s="386"/>
    </row>
    <row r="92" spans="1:23" s="153" customFormat="1" ht="27" hidden="1" x14ac:dyDescent="0.4">
      <c r="A92" s="299" t="s">
        <v>490</v>
      </c>
      <c r="B92" s="577"/>
      <c r="C92" s="564"/>
      <c r="D92" s="564"/>
      <c r="E92" s="564"/>
      <c r="F92" s="255">
        <f t="shared" si="34"/>
        <v>0</v>
      </c>
      <c r="G92" s="255">
        <f t="shared" si="32"/>
        <v>0</v>
      </c>
      <c r="H92" s="255">
        <f>(M92*Титул!BC$19)+(O92*Титул!BD$19)+(Q92*Титул!BE$19)+(S92*Титул!BF$19)</f>
        <v>0</v>
      </c>
      <c r="I92" s="564"/>
      <c r="J92" s="564"/>
      <c r="K92" s="575"/>
      <c r="L92" s="255">
        <f t="shared" si="33"/>
        <v>0</v>
      </c>
      <c r="M92" s="564"/>
      <c r="N92" s="564"/>
      <c r="O92" s="564"/>
      <c r="P92" s="564"/>
      <c r="Q92" s="407"/>
      <c r="R92" s="407"/>
      <c r="S92" s="407"/>
      <c r="T92" s="407"/>
      <c r="U92" s="451"/>
      <c r="V92" s="183" t="str">
        <f>'Основні дані'!$B$1</f>
        <v>СГТ-М623і.е</v>
      </c>
      <c r="W92" s="386"/>
    </row>
    <row r="93" spans="1:23" s="153" customFormat="1" ht="27" hidden="1" x14ac:dyDescent="0.4">
      <c r="A93" s="299" t="s">
        <v>491</v>
      </c>
      <c r="B93" s="580"/>
      <c r="C93" s="564"/>
      <c r="D93" s="564"/>
      <c r="E93" s="564"/>
      <c r="F93" s="255">
        <f t="shared" si="34"/>
        <v>0</v>
      </c>
      <c r="G93" s="255">
        <f t="shared" si="32"/>
        <v>0</v>
      </c>
      <c r="H93" s="255">
        <f>(M93*Титул!BC$19)+(O93*Титул!BD$19)+(Q93*Титул!BE$19)+(S93*Титул!BF$19)</f>
        <v>0</v>
      </c>
      <c r="I93" s="564"/>
      <c r="J93" s="564"/>
      <c r="K93" s="575"/>
      <c r="L93" s="255">
        <f t="shared" si="33"/>
        <v>0</v>
      </c>
      <c r="M93" s="564"/>
      <c r="N93" s="564"/>
      <c r="O93" s="564"/>
      <c r="P93" s="564"/>
      <c r="Q93" s="407"/>
      <c r="R93" s="407"/>
      <c r="S93" s="407"/>
      <c r="T93" s="407"/>
      <c r="U93" s="451"/>
      <c r="V93" s="183" t="str">
        <f>'Основні дані'!$B$1</f>
        <v>СГТ-М623і.е</v>
      </c>
      <c r="W93" s="386"/>
    </row>
    <row r="94" spans="1:23" s="153" customFormat="1" ht="27" hidden="1" x14ac:dyDescent="0.4">
      <c r="A94" s="299" t="s">
        <v>492</v>
      </c>
      <c r="B94" s="580"/>
      <c r="C94" s="564"/>
      <c r="D94" s="564"/>
      <c r="E94" s="564"/>
      <c r="F94" s="255">
        <f t="shared" si="34"/>
        <v>0</v>
      </c>
      <c r="G94" s="255">
        <f t="shared" si="32"/>
        <v>0</v>
      </c>
      <c r="H94" s="255">
        <f>(M94*Титул!BC$19)+(O94*Титул!BD$19)+(Q94*Титул!BE$19)+(S94*Титул!BF$19)</f>
        <v>0</v>
      </c>
      <c r="I94" s="564"/>
      <c r="J94" s="564"/>
      <c r="K94" s="575"/>
      <c r="L94" s="255">
        <f t="shared" si="33"/>
        <v>0</v>
      </c>
      <c r="M94" s="564"/>
      <c r="N94" s="564"/>
      <c r="O94" s="564"/>
      <c r="P94" s="564"/>
      <c r="Q94" s="407"/>
      <c r="R94" s="407"/>
      <c r="S94" s="407"/>
      <c r="T94" s="407"/>
      <c r="U94" s="451"/>
      <c r="V94" s="183" t="str">
        <f>'Основні дані'!$B$1</f>
        <v>СГТ-М623і.е</v>
      </c>
      <c r="W94" s="386"/>
    </row>
    <row r="95" spans="1:23" s="153" customFormat="1" ht="52.5" hidden="1" x14ac:dyDescent="0.4">
      <c r="A95" s="464" t="s">
        <v>493</v>
      </c>
      <c r="B95" s="520" t="s">
        <v>494</v>
      </c>
      <c r="C95" s="473"/>
      <c r="D95" s="465"/>
      <c r="E95" s="465"/>
      <c r="F95" s="472">
        <f>IF(SUM(F96:F105)=F$29,F$29,"ПОМИЛКА")</f>
        <v>0</v>
      </c>
      <c r="G95" s="472">
        <f>IF(SUM(G96:G105)=G$29,G$29,"ПОМИЛКА")</f>
        <v>0</v>
      </c>
      <c r="H95" s="472">
        <f>IF(SUM(H96:H105)=H$29,H$29,"ПОМИЛКА")</f>
        <v>0</v>
      </c>
      <c r="I95" s="467">
        <f t="shared" ref="I95:T95" si="35">SUM(I96:I105)</f>
        <v>0</v>
      </c>
      <c r="J95" s="468">
        <f t="shared" si="35"/>
        <v>0</v>
      </c>
      <c r="K95" s="468">
        <f t="shared" si="35"/>
        <v>0</v>
      </c>
      <c r="L95" s="466">
        <f t="shared" si="35"/>
        <v>0</v>
      </c>
      <c r="M95" s="469">
        <f t="shared" si="35"/>
        <v>0</v>
      </c>
      <c r="N95" s="470">
        <f t="shared" si="35"/>
        <v>0</v>
      </c>
      <c r="O95" s="470">
        <f t="shared" si="35"/>
        <v>0</v>
      </c>
      <c r="P95" s="470">
        <f t="shared" si="35"/>
        <v>0</v>
      </c>
      <c r="Q95" s="470">
        <f t="shared" si="35"/>
        <v>0</v>
      </c>
      <c r="R95" s="470">
        <f t="shared" si="35"/>
        <v>0</v>
      </c>
      <c r="S95" s="470">
        <f t="shared" si="35"/>
        <v>0</v>
      </c>
      <c r="T95" s="470">
        <f t="shared" si="35"/>
        <v>0</v>
      </c>
      <c r="U95" s="471"/>
      <c r="V95" s="183" t="str">
        <f>'Основні дані'!$B$1</f>
        <v>СГТ-М623і.е</v>
      </c>
    </row>
    <row r="96" spans="1:23" s="153" customFormat="1" ht="27" hidden="1" x14ac:dyDescent="0.4">
      <c r="A96" s="299" t="s">
        <v>495</v>
      </c>
      <c r="B96" s="563"/>
      <c r="C96" s="564"/>
      <c r="D96" s="564"/>
      <c r="E96" s="564"/>
      <c r="F96" s="255">
        <f>N96+P96+R96+T96</f>
        <v>0</v>
      </c>
      <c r="G96" s="255">
        <f t="shared" ref="G96:G105" si="36">F96*30</f>
        <v>0</v>
      </c>
      <c r="H96" s="255">
        <f>(M96*Титул!BC$19)+(O96*Титул!BD$19)+(Q96*Титул!BE$19)+(S96*Титул!BF$19)</f>
        <v>0</v>
      </c>
      <c r="I96" s="360"/>
      <c r="J96" s="257"/>
      <c r="K96" s="257"/>
      <c r="L96" s="255">
        <f t="shared" ref="L96:L105" si="37">IF(H96=I96+J96+K96,G96-H96,"!ПОМИЛКА!")</f>
        <v>0</v>
      </c>
      <c r="M96" s="256"/>
      <c r="N96" s="407"/>
      <c r="O96" s="407"/>
      <c r="P96" s="407"/>
      <c r="Q96" s="407"/>
      <c r="R96" s="257"/>
      <c r="S96" s="407"/>
      <c r="T96" s="407"/>
      <c r="U96" s="568"/>
      <c r="V96" s="183" t="str">
        <f>'Основні дані'!$B$1</f>
        <v>СГТ-М623і.е</v>
      </c>
      <c r="W96" s="385"/>
    </row>
    <row r="97" spans="1:23" s="153" customFormat="1" ht="27" hidden="1" x14ac:dyDescent="0.4">
      <c r="A97" s="299" t="s">
        <v>496</v>
      </c>
      <c r="B97" s="577"/>
      <c r="C97" s="564"/>
      <c r="D97" s="564"/>
      <c r="E97" s="564"/>
      <c r="F97" s="255">
        <f t="shared" ref="F97:F105" si="38">N97+P97+R97+T97</f>
        <v>0</v>
      </c>
      <c r="G97" s="255">
        <f t="shared" si="36"/>
        <v>0</v>
      </c>
      <c r="H97" s="255">
        <f>(M97*Титул!BC$19)+(O97*Титул!BD$19)+(Q97*Титул!BE$19)+(S97*Титул!BF$19)</f>
        <v>0</v>
      </c>
      <c r="I97" s="581"/>
      <c r="J97" s="575"/>
      <c r="K97" s="575"/>
      <c r="L97" s="255">
        <f t="shared" si="37"/>
        <v>0</v>
      </c>
      <c r="M97" s="256"/>
      <c r="N97" s="407"/>
      <c r="O97" s="407"/>
      <c r="P97" s="407"/>
      <c r="Q97" s="407"/>
      <c r="R97" s="257"/>
      <c r="S97" s="582"/>
      <c r="T97" s="582"/>
      <c r="U97" s="583"/>
      <c r="V97" s="183" t="str">
        <f>'Основні дані'!$B$1</f>
        <v>СГТ-М623і.е</v>
      </c>
      <c r="W97" s="385"/>
    </row>
    <row r="98" spans="1:23" s="153" customFormat="1" ht="27" hidden="1" x14ac:dyDescent="0.4">
      <c r="A98" s="299" t="s">
        <v>497</v>
      </c>
      <c r="B98" s="577"/>
      <c r="C98" s="578"/>
      <c r="D98" s="578"/>
      <c r="E98" s="579"/>
      <c r="F98" s="255">
        <f t="shared" si="38"/>
        <v>0</v>
      </c>
      <c r="G98" s="255">
        <f t="shared" si="36"/>
        <v>0</v>
      </c>
      <c r="H98" s="255">
        <f>(M98*Титул!BC$19)+(O98*Титул!BD$19)+(Q98*Титул!BE$19)+(S98*Титул!BF$19)</f>
        <v>0</v>
      </c>
      <c r="I98" s="581"/>
      <c r="J98" s="575"/>
      <c r="K98" s="575"/>
      <c r="L98" s="255">
        <f t="shared" si="37"/>
        <v>0</v>
      </c>
      <c r="M98" s="256"/>
      <c r="N98" s="407"/>
      <c r="O98" s="407"/>
      <c r="P98" s="407"/>
      <c r="Q98" s="407"/>
      <c r="R98" s="257"/>
      <c r="S98" s="582"/>
      <c r="T98" s="582"/>
      <c r="U98" s="451"/>
      <c r="V98" s="183" t="str">
        <f>'Основні дані'!$B$1</f>
        <v>СГТ-М623і.е</v>
      </c>
      <c r="W98" s="385"/>
    </row>
    <row r="99" spans="1:23" s="153" customFormat="1" ht="27" hidden="1" x14ac:dyDescent="0.4">
      <c r="A99" s="299" t="s">
        <v>498</v>
      </c>
      <c r="B99" s="577"/>
      <c r="C99" s="564"/>
      <c r="D99" s="564"/>
      <c r="E99" s="564"/>
      <c r="F99" s="255">
        <f t="shared" si="38"/>
        <v>0</v>
      </c>
      <c r="G99" s="255">
        <f t="shared" si="36"/>
        <v>0</v>
      </c>
      <c r="H99" s="255">
        <f>(M99*Титул!BC$19)+(O99*Титул!BD$19)+(Q99*Титул!BE$19)+(S99*Титул!BF$19)</f>
        <v>0</v>
      </c>
      <c r="I99" s="564"/>
      <c r="J99" s="564"/>
      <c r="K99" s="575"/>
      <c r="L99" s="255">
        <f t="shared" si="37"/>
        <v>0</v>
      </c>
      <c r="M99" s="564"/>
      <c r="N99" s="564"/>
      <c r="O99" s="564"/>
      <c r="P99" s="564"/>
      <c r="Q99" s="407"/>
      <c r="R99" s="407"/>
      <c r="S99" s="564"/>
      <c r="T99" s="564"/>
      <c r="U99" s="451"/>
      <c r="V99" s="183" t="str">
        <f>'Основні дані'!$B$1</f>
        <v>СГТ-М623і.е</v>
      </c>
      <c r="W99" s="386"/>
    </row>
    <row r="100" spans="1:23" s="153" customFormat="1" ht="27" hidden="1" x14ac:dyDescent="0.4">
      <c r="A100" s="299" t="s">
        <v>499</v>
      </c>
      <c r="B100" s="577"/>
      <c r="C100" s="564"/>
      <c r="D100" s="564"/>
      <c r="E100" s="564"/>
      <c r="F100" s="255">
        <f t="shared" si="38"/>
        <v>0</v>
      </c>
      <c r="G100" s="255">
        <f t="shared" si="36"/>
        <v>0</v>
      </c>
      <c r="H100" s="255">
        <f>(M100*Титул!BC$19)+(O100*Титул!BD$19)+(Q100*Титул!BE$19)+(S100*Титул!BF$19)</f>
        <v>0</v>
      </c>
      <c r="I100" s="564"/>
      <c r="J100" s="564"/>
      <c r="K100" s="575"/>
      <c r="L100" s="255">
        <f t="shared" si="37"/>
        <v>0</v>
      </c>
      <c r="M100" s="564"/>
      <c r="N100" s="564"/>
      <c r="O100" s="564"/>
      <c r="P100" s="564"/>
      <c r="Q100" s="407"/>
      <c r="R100" s="407"/>
      <c r="S100" s="407"/>
      <c r="T100" s="407"/>
      <c r="U100" s="451"/>
      <c r="V100" s="183" t="str">
        <f>'Основні дані'!$B$1</f>
        <v>СГТ-М623і.е</v>
      </c>
      <c r="W100" s="386"/>
    </row>
    <row r="101" spans="1:23" s="153" customFormat="1" ht="27" hidden="1" x14ac:dyDescent="0.4">
      <c r="A101" s="299" t="s">
        <v>500</v>
      </c>
      <c r="B101" s="580"/>
      <c r="C101" s="564"/>
      <c r="D101" s="564"/>
      <c r="E101" s="564"/>
      <c r="F101" s="255">
        <f t="shared" si="38"/>
        <v>0</v>
      </c>
      <c r="G101" s="255">
        <f t="shared" si="36"/>
        <v>0</v>
      </c>
      <c r="H101" s="255">
        <f>(M101*Титул!BC$19)+(O101*Титул!BD$19)+(Q101*Титул!BE$19)+(S101*Титул!BF$19)</f>
        <v>0</v>
      </c>
      <c r="I101" s="564"/>
      <c r="J101" s="564"/>
      <c r="K101" s="575"/>
      <c r="L101" s="255">
        <f t="shared" si="37"/>
        <v>0</v>
      </c>
      <c r="M101" s="564"/>
      <c r="N101" s="564"/>
      <c r="O101" s="564"/>
      <c r="P101" s="564"/>
      <c r="Q101" s="407"/>
      <c r="R101" s="407"/>
      <c r="S101" s="407"/>
      <c r="T101" s="407"/>
      <c r="U101" s="451"/>
      <c r="V101" s="183" t="str">
        <f>'Основні дані'!$B$1</f>
        <v>СГТ-М623і.е</v>
      </c>
      <c r="W101" s="386"/>
    </row>
    <row r="102" spans="1:23" s="153" customFormat="1" ht="27" hidden="1" x14ac:dyDescent="0.4">
      <c r="A102" s="299" t="s">
        <v>501</v>
      </c>
      <c r="B102" s="580"/>
      <c r="C102" s="564"/>
      <c r="D102" s="564"/>
      <c r="E102" s="564"/>
      <c r="F102" s="255">
        <f t="shared" si="38"/>
        <v>0</v>
      </c>
      <c r="G102" s="255">
        <f t="shared" si="36"/>
        <v>0</v>
      </c>
      <c r="H102" s="255">
        <f>(M102*Титул!BC$19)+(O102*Титул!BD$19)+(Q102*Титул!BE$19)+(S102*Титул!BF$19)</f>
        <v>0</v>
      </c>
      <c r="I102" s="564"/>
      <c r="J102" s="564"/>
      <c r="K102" s="575"/>
      <c r="L102" s="255">
        <f t="shared" si="37"/>
        <v>0</v>
      </c>
      <c r="M102" s="564"/>
      <c r="N102" s="564"/>
      <c r="O102" s="564"/>
      <c r="P102" s="564"/>
      <c r="Q102" s="407"/>
      <c r="R102" s="407"/>
      <c r="S102" s="407"/>
      <c r="T102" s="407"/>
      <c r="U102" s="451"/>
      <c r="V102" s="183" t="str">
        <f>'Основні дані'!$B$1</f>
        <v>СГТ-М623і.е</v>
      </c>
      <c r="W102" s="386"/>
    </row>
    <row r="103" spans="1:23" s="153" customFormat="1" ht="27" hidden="1" x14ac:dyDescent="0.4">
      <c r="A103" s="299" t="s">
        <v>502</v>
      </c>
      <c r="B103" s="577"/>
      <c r="C103" s="564"/>
      <c r="D103" s="564"/>
      <c r="E103" s="564"/>
      <c r="F103" s="255">
        <f t="shared" si="38"/>
        <v>0</v>
      </c>
      <c r="G103" s="255">
        <f t="shared" si="36"/>
        <v>0</v>
      </c>
      <c r="H103" s="255">
        <f>(M103*Титул!BC$19)+(O103*Титул!BD$19)+(Q103*Титул!BE$19)+(S103*Титул!BF$19)</f>
        <v>0</v>
      </c>
      <c r="I103" s="564"/>
      <c r="J103" s="564"/>
      <c r="K103" s="575"/>
      <c r="L103" s="255">
        <f t="shared" si="37"/>
        <v>0</v>
      </c>
      <c r="M103" s="564"/>
      <c r="N103" s="564"/>
      <c r="O103" s="564"/>
      <c r="P103" s="564"/>
      <c r="Q103" s="407"/>
      <c r="R103" s="407"/>
      <c r="S103" s="407"/>
      <c r="T103" s="407"/>
      <c r="U103" s="451"/>
      <c r="V103" s="183" t="str">
        <f>'Основні дані'!$B$1</f>
        <v>СГТ-М623і.е</v>
      </c>
      <c r="W103" s="386"/>
    </row>
    <row r="104" spans="1:23" s="153" customFormat="1" ht="27" hidden="1" x14ac:dyDescent="0.4">
      <c r="A104" s="299" t="s">
        <v>503</v>
      </c>
      <c r="B104" s="580"/>
      <c r="C104" s="564"/>
      <c r="D104" s="564"/>
      <c r="E104" s="564"/>
      <c r="F104" s="255">
        <f t="shared" si="38"/>
        <v>0</v>
      </c>
      <c r="G104" s="255">
        <f t="shared" si="36"/>
        <v>0</v>
      </c>
      <c r="H104" s="255">
        <f>(M104*Титул!BC$19)+(O104*Титул!BD$19)+(Q104*Титул!BE$19)+(S104*Титул!BF$19)</f>
        <v>0</v>
      </c>
      <c r="I104" s="564"/>
      <c r="J104" s="564"/>
      <c r="K104" s="575"/>
      <c r="L104" s="255">
        <f t="shared" si="37"/>
        <v>0</v>
      </c>
      <c r="M104" s="564"/>
      <c r="N104" s="564"/>
      <c r="O104" s="564"/>
      <c r="P104" s="564"/>
      <c r="Q104" s="407"/>
      <c r="R104" s="407"/>
      <c r="S104" s="407"/>
      <c r="T104" s="407"/>
      <c r="U104" s="451"/>
      <c r="V104" s="183" t="str">
        <f>'Основні дані'!$B$1</f>
        <v>СГТ-М623і.е</v>
      </c>
      <c r="W104" s="386"/>
    </row>
    <row r="105" spans="1:23" s="153" customFormat="1" ht="27" hidden="1" x14ac:dyDescent="0.4">
      <c r="A105" s="299" t="s">
        <v>504</v>
      </c>
      <c r="B105" s="580"/>
      <c r="C105" s="564"/>
      <c r="D105" s="564"/>
      <c r="E105" s="564"/>
      <c r="F105" s="255">
        <f t="shared" si="38"/>
        <v>0</v>
      </c>
      <c r="G105" s="255">
        <f t="shared" si="36"/>
        <v>0</v>
      </c>
      <c r="H105" s="255">
        <f>(M105*Титул!BC$19)+(O105*Титул!BD$19)+(Q105*Титул!BE$19)+(S105*Титул!BF$19)</f>
        <v>0</v>
      </c>
      <c r="I105" s="564"/>
      <c r="J105" s="564"/>
      <c r="K105" s="575"/>
      <c r="L105" s="255">
        <f t="shared" si="37"/>
        <v>0</v>
      </c>
      <c r="M105" s="564"/>
      <c r="N105" s="564"/>
      <c r="O105" s="564"/>
      <c r="P105" s="564"/>
      <c r="Q105" s="407"/>
      <c r="R105" s="407"/>
      <c r="S105" s="407"/>
      <c r="T105" s="407"/>
      <c r="U105" s="451"/>
      <c r="V105" s="183" t="str">
        <f>'Основні дані'!$B$1</f>
        <v>СГТ-М623і.е</v>
      </c>
      <c r="W105" s="386"/>
    </row>
    <row r="106" spans="1:23" s="153" customFormat="1" ht="52.5" hidden="1" x14ac:dyDescent="0.4">
      <c r="A106" s="464" t="s">
        <v>505</v>
      </c>
      <c r="B106" s="520" t="s">
        <v>506</v>
      </c>
      <c r="C106" s="473"/>
      <c r="D106" s="465"/>
      <c r="E106" s="465"/>
      <c r="F106" s="472">
        <f>IF(SUM(F107:F116)=F$29,F$29,"ПОМИЛКА")</f>
        <v>0</v>
      </c>
      <c r="G106" s="472">
        <f>IF(SUM(G107:G116)=G$29,G$29,"ПОМИЛКА")</f>
        <v>0</v>
      </c>
      <c r="H106" s="472">
        <f>IF(SUM(H107:H116)=H$29,H$29,"ПОМИЛКА")</f>
        <v>0</v>
      </c>
      <c r="I106" s="467">
        <f t="shared" ref="I106:T106" si="39">SUM(I107:I116)</f>
        <v>0</v>
      </c>
      <c r="J106" s="468">
        <f t="shared" si="39"/>
        <v>0</v>
      </c>
      <c r="K106" s="468">
        <f t="shared" si="39"/>
        <v>0</v>
      </c>
      <c r="L106" s="466">
        <f t="shared" si="39"/>
        <v>0</v>
      </c>
      <c r="M106" s="469">
        <f t="shared" si="39"/>
        <v>0</v>
      </c>
      <c r="N106" s="470">
        <f t="shared" si="39"/>
        <v>0</v>
      </c>
      <c r="O106" s="470">
        <f t="shared" si="39"/>
        <v>0</v>
      </c>
      <c r="P106" s="470">
        <f t="shared" si="39"/>
        <v>0</v>
      </c>
      <c r="Q106" s="470">
        <f t="shared" si="39"/>
        <v>0</v>
      </c>
      <c r="R106" s="470">
        <f t="shared" si="39"/>
        <v>0</v>
      </c>
      <c r="S106" s="470">
        <f t="shared" si="39"/>
        <v>0</v>
      </c>
      <c r="T106" s="470">
        <f t="shared" si="39"/>
        <v>0</v>
      </c>
      <c r="U106" s="471"/>
      <c r="V106" s="183" t="str">
        <f>'Основні дані'!$B$1</f>
        <v>СГТ-М623і.е</v>
      </c>
    </row>
    <row r="107" spans="1:23" s="153" customFormat="1" ht="27" hidden="1" x14ac:dyDescent="0.4">
      <c r="A107" s="299" t="s">
        <v>507</v>
      </c>
      <c r="B107" s="563"/>
      <c r="C107" s="564"/>
      <c r="D107" s="564"/>
      <c r="E107" s="564"/>
      <c r="F107" s="255">
        <f>N107+P107+R107+T107</f>
        <v>0</v>
      </c>
      <c r="G107" s="255">
        <f t="shared" ref="G107:G116" si="40">F107*30</f>
        <v>0</v>
      </c>
      <c r="H107" s="255">
        <f>(M107*Титул!BC$19)+(O107*Титул!BD$19)+(Q107*Титул!BE$19)+(S107*Титул!BF$19)</f>
        <v>0</v>
      </c>
      <c r="I107" s="360"/>
      <c r="J107" s="257"/>
      <c r="K107" s="257"/>
      <c r="L107" s="255">
        <f t="shared" ref="L107:L116" si="41">IF(H107=I107+J107+K107,G107-H107,"!ПОМИЛКА!")</f>
        <v>0</v>
      </c>
      <c r="M107" s="256"/>
      <c r="N107" s="407"/>
      <c r="O107" s="407"/>
      <c r="P107" s="407"/>
      <c r="Q107" s="407"/>
      <c r="R107" s="257"/>
      <c r="S107" s="407"/>
      <c r="T107" s="407"/>
      <c r="U107" s="568"/>
      <c r="V107" s="183" t="str">
        <f>'Основні дані'!$B$1</f>
        <v>СГТ-М623і.е</v>
      </c>
      <c r="W107" s="385"/>
    </row>
    <row r="108" spans="1:23" s="153" customFormat="1" ht="27" hidden="1" x14ac:dyDescent="0.4">
      <c r="A108" s="299" t="s">
        <v>508</v>
      </c>
      <c r="B108" s="577"/>
      <c r="C108" s="564"/>
      <c r="D108" s="564"/>
      <c r="E108" s="564"/>
      <c r="F108" s="255">
        <f t="shared" ref="F108:F116" si="42">N108+P108+R108+T108</f>
        <v>0</v>
      </c>
      <c r="G108" s="255">
        <f t="shared" si="40"/>
        <v>0</v>
      </c>
      <c r="H108" s="255">
        <f>(M108*Титул!BC$19)+(O108*Титул!BD$19)+(Q108*Титул!BE$19)+(S108*Титул!BF$19)</f>
        <v>0</v>
      </c>
      <c r="I108" s="581"/>
      <c r="J108" s="575"/>
      <c r="K108" s="575"/>
      <c r="L108" s="255">
        <f t="shared" si="41"/>
        <v>0</v>
      </c>
      <c r="M108" s="256"/>
      <c r="N108" s="407"/>
      <c r="O108" s="407"/>
      <c r="P108" s="407"/>
      <c r="Q108" s="407"/>
      <c r="R108" s="257"/>
      <c r="S108" s="582"/>
      <c r="T108" s="582"/>
      <c r="U108" s="583"/>
      <c r="V108" s="183" t="str">
        <f>'Основні дані'!$B$1</f>
        <v>СГТ-М623і.е</v>
      </c>
      <c r="W108" s="385"/>
    </row>
    <row r="109" spans="1:23" s="153" customFormat="1" ht="27" hidden="1" x14ac:dyDescent="0.4">
      <c r="A109" s="299" t="s">
        <v>509</v>
      </c>
      <c r="B109" s="577"/>
      <c r="C109" s="578"/>
      <c r="D109" s="578"/>
      <c r="E109" s="579"/>
      <c r="F109" s="255">
        <f t="shared" si="42"/>
        <v>0</v>
      </c>
      <c r="G109" s="255">
        <f t="shared" si="40"/>
        <v>0</v>
      </c>
      <c r="H109" s="255">
        <f>(M109*Титул!BC$19)+(O109*Титул!BD$19)+(Q109*Титул!BE$19)+(S109*Титул!BF$19)</f>
        <v>0</v>
      </c>
      <c r="I109" s="581"/>
      <c r="J109" s="575"/>
      <c r="K109" s="575"/>
      <c r="L109" s="255">
        <f t="shared" si="41"/>
        <v>0</v>
      </c>
      <c r="M109" s="256"/>
      <c r="N109" s="407"/>
      <c r="O109" s="407"/>
      <c r="P109" s="407"/>
      <c r="Q109" s="407"/>
      <c r="R109" s="257"/>
      <c r="S109" s="582"/>
      <c r="T109" s="582"/>
      <c r="U109" s="451"/>
      <c r="V109" s="183" t="str">
        <f>'Основні дані'!$B$1</f>
        <v>СГТ-М623і.е</v>
      </c>
      <c r="W109" s="385"/>
    </row>
    <row r="110" spans="1:23" s="153" customFormat="1" ht="27" hidden="1" x14ac:dyDescent="0.4">
      <c r="A110" s="299" t="s">
        <v>510</v>
      </c>
      <c r="B110" s="577"/>
      <c r="C110" s="564"/>
      <c r="D110" s="564"/>
      <c r="E110" s="564"/>
      <c r="F110" s="255">
        <f t="shared" si="42"/>
        <v>0</v>
      </c>
      <c r="G110" s="255">
        <f t="shared" si="40"/>
        <v>0</v>
      </c>
      <c r="H110" s="255">
        <f>(M110*Титул!BC$19)+(O110*Титул!BD$19)+(Q110*Титул!BE$19)+(S110*Титул!BF$19)</f>
        <v>0</v>
      </c>
      <c r="I110" s="564"/>
      <c r="J110" s="564"/>
      <c r="K110" s="575"/>
      <c r="L110" s="255">
        <f t="shared" si="41"/>
        <v>0</v>
      </c>
      <c r="M110" s="564"/>
      <c r="N110" s="564"/>
      <c r="O110" s="564"/>
      <c r="P110" s="564"/>
      <c r="Q110" s="407"/>
      <c r="R110" s="407"/>
      <c r="S110" s="564"/>
      <c r="T110" s="564"/>
      <c r="U110" s="451"/>
      <c r="V110" s="183" t="str">
        <f>'Основні дані'!$B$1</f>
        <v>СГТ-М623і.е</v>
      </c>
      <c r="W110" s="386"/>
    </row>
    <row r="111" spans="1:23" s="153" customFormat="1" ht="27" hidden="1" x14ac:dyDescent="0.4">
      <c r="A111" s="299" t="s">
        <v>511</v>
      </c>
      <c r="B111" s="577"/>
      <c r="C111" s="564"/>
      <c r="D111" s="564"/>
      <c r="E111" s="564"/>
      <c r="F111" s="255">
        <f t="shared" si="42"/>
        <v>0</v>
      </c>
      <c r="G111" s="255">
        <f t="shared" si="40"/>
        <v>0</v>
      </c>
      <c r="H111" s="255">
        <f>(M111*Титул!BC$19)+(O111*Титул!BD$19)+(Q111*Титул!BE$19)+(S111*Титул!BF$19)</f>
        <v>0</v>
      </c>
      <c r="I111" s="564"/>
      <c r="J111" s="564"/>
      <c r="K111" s="575"/>
      <c r="L111" s="255">
        <f t="shared" si="41"/>
        <v>0</v>
      </c>
      <c r="M111" s="564"/>
      <c r="N111" s="564"/>
      <c r="O111" s="564"/>
      <c r="P111" s="564"/>
      <c r="Q111" s="407"/>
      <c r="R111" s="407"/>
      <c r="S111" s="407"/>
      <c r="T111" s="407"/>
      <c r="U111" s="451"/>
      <c r="V111" s="183" t="str">
        <f>'Основні дані'!$B$1</f>
        <v>СГТ-М623і.е</v>
      </c>
      <c r="W111" s="386"/>
    </row>
    <row r="112" spans="1:23" s="153" customFormat="1" ht="27" hidden="1" x14ac:dyDescent="0.4">
      <c r="A112" s="299" t="s">
        <v>512</v>
      </c>
      <c r="B112" s="580"/>
      <c r="C112" s="564"/>
      <c r="D112" s="564"/>
      <c r="E112" s="564"/>
      <c r="F112" s="255">
        <f t="shared" si="42"/>
        <v>0</v>
      </c>
      <c r="G112" s="255">
        <f t="shared" si="40"/>
        <v>0</v>
      </c>
      <c r="H112" s="255">
        <f>(M112*Титул!BC$19)+(O112*Титул!BD$19)+(Q112*Титул!BE$19)+(S112*Титул!BF$19)</f>
        <v>0</v>
      </c>
      <c r="I112" s="564"/>
      <c r="J112" s="564"/>
      <c r="K112" s="575"/>
      <c r="L112" s="255">
        <f t="shared" si="41"/>
        <v>0</v>
      </c>
      <c r="M112" s="564"/>
      <c r="N112" s="564"/>
      <c r="O112" s="564"/>
      <c r="P112" s="564"/>
      <c r="Q112" s="407"/>
      <c r="R112" s="407"/>
      <c r="S112" s="407"/>
      <c r="T112" s="407"/>
      <c r="U112" s="451"/>
      <c r="V112" s="183" t="str">
        <f>'Основні дані'!$B$1</f>
        <v>СГТ-М623і.е</v>
      </c>
      <c r="W112" s="386"/>
    </row>
    <row r="113" spans="1:23" s="153" customFormat="1" ht="27" hidden="1" x14ac:dyDescent="0.4">
      <c r="A113" s="299" t="s">
        <v>513</v>
      </c>
      <c r="B113" s="580"/>
      <c r="C113" s="564"/>
      <c r="D113" s="564"/>
      <c r="E113" s="564"/>
      <c r="F113" s="255">
        <f t="shared" si="42"/>
        <v>0</v>
      </c>
      <c r="G113" s="255">
        <f t="shared" si="40"/>
        <v>0</v>
      </c>
      <c r="H113" s="255">
        <f>(M113*Титул!BC$19)+(O113*Титул!BD$19)+(Q113*Титул!BE$19)+(S113*Титул!BF$19)</f>
        <v>0</v>
      </c>
      <c r="I113" s="564"/>
      <c r="J113" s="564"/>
      <c r="K113" s="575"/>
      <c r="L113" s="255">
        <f t="shared" si="41"/>
        <v>0</v>
      </c>
      <c r="M113" s="564"/>
      <c r="N113" s="564"/>
      <c r="O113" s="564"/>
      <c r="P113" s="564"/>
      <c r="Q113" s="407"/>
      <c r="R113" s="407"/>
      <c r="S113" s="407"/>
      <c r="T113" s="407"/>
      <c r="U113" s="451"/>
      <c r="V113" s="183" t="str">
        <f>'Основні дані'!$B$1</f>
        <v>СГТ-М623і.е</v>
      </c>
      <c r="W113" s="386"/>
    </row>
    <row r="114" spans="1:23" s="153" customFormat="1" ht="27" hidden="1" x14ac:dyDescent="0.4">
      <c r="A114" s="299" t="s">
        <v>514</v>
      </c>
      <c r="B114" s="577"/>
      <c r="C114" s="564"/>
      <c r="D114" s="564"/>
      <c r="E114" s="564"/>
      <c r="F114" s="255">
        <f t="shared" si="42"/>
        <v>0</v>
      </c>
      <c r="G114" s="255">
        <f t="shared" si="40"/>
        <v>0</v>
      </c>
      <c r="H114" s="255">
        <f>(M114*Титул!BC$19)+(O114*Титул!BD$19)+(Q114*Титул!BE$19)+(S114*Титул!BF$19)</f>
        <v>0</v>
      </c>
      <c r="I114" s="564"/>
      <c r="J114" s="564"/>
      <c r="K114" s="575"/>
      <c r="L114" s="255">
        <f t="shared" si="41"/>
        <v>0</v>
      </c>
      <c r="M114" s="564"/>
      <c r="N114" s="564"/>
      <c r="O114" s="564"/>
      <c r="P114" s="564"/>
      <c r="Q114" s="407"/>
      <c r="R114" s="407"/>
      <c r="S114" s="407"/>
      <c r="T114" s="407"/>
      <c r="U114" s="451"/>
      <c r="V114" s="183" t="str">
        <f>'Основні дані'!$B$1</f>
        <v>СГТ-М623і.е</v>
      </c>
      <c r="W114" s="386"/>
    </row>
    <row r="115" spans="1:23" s="153" customFormat="1" ht="27" hidden="1" x14ac:dyDescent="0.4">
      <c r="A115" s="299" t="s">
        <v>515</v>
      </c>
      <c r="B115" s="580"/>
      <c r="C115" s="564"/>
      <c r="D115" s="564"/>
      <c r="E115" s="564"/>
      <c r="F115" s="255">
        <f t="shared" si="42"/>
        <v>0</v>
      </c>
      <c r="G115" s="255">
        <f t="shared" si="40"/>
        <v>0</v>
      </c>
      <c r="H115" s="255">
        <f>(M115*Титул!BC$19)+(O115*Титул!BD$19)+(Q115*Титул!BE$19)+(S115*Титул!BF$19)</f>
        <v>0</v>
      </c>
      <c r="I115" s="564"/>
      <c r="J115" s="564"/>
      <c r="K115" s="575"/>
      <c r="L115" s="255">
        <f t="shared" si="41"/>
        <v>0</v>
      </c>
      <c r="M115" s="564"/>
      <c r="N115" s="564"/>
      <c r="O115" s="564"/>
      <c r="P115" s="564"/>
      <c r="Q115" s="407"/>
      <c r="R115" s="407"/>
      <c r="S115" s="407"/>
      <c r="T115" s="407"/>
      <c r="U115" s="451"/>
      <c r="V115" s="183" t="str">
        <f>'Основні дані'!$B$1</f>
        <v>СГТ-М623і.е</v>
      </c>
      <c r="W115" s="386"/>
    </row>
    <row r="116" spans="1:23" s="153" customFormat="1" ht="27" hidden="1" x14ac:dyDescent="0.4">
      <c r="A116" s="299" t="s">
        <v>516</v>
      </c>
      <c r="B116" s="580"/>
      <c r="C116" s="564"/>
      <c r="D116" s="564"/>
      <c r="E116" s="564"/>
      <c r="F116" s="255">
        <f t="shared" si="42"/>
        <v>0</v>
      </c>
      <c r="G116" s="255">
        <f t="shared" si="40"/>
        <v>0</v>
      </c>
      <c r="H116" s="255">
        <f>(M116*Титул!BC$19)+(O116*Титул!BD$19)+(Q116*Титул!BE$19)+(S116*Титул!BF$19)</f>
        <v>0</v>
      </c>
      <c r="I116" s="564"/>
      <c r="J116" s="564"/>
      <c r="K116" s="575"/>
      <c r="L116" s="255">
        <f t="shared" si="41"/>
        <v>0</v>
      </c>
      <c r="M116" s="564"/>
      <c r="N116" s="564"/>
      <c r="O116" s="564"/>
      <c r="P116" s="564"/>
      <c r="Q116" s="407"/>
      <c r="R116" s="407"/>
      <c r="S116" s="407"/>
      <c r="T116" s="407"/>
      <c r="U116" s="451"/>
      <c r="V116" s="183" t="str">
        <f>'Основні дані'!$B$1</f>
        <v>СГТ-М623і.е</v>
      </c>
      <c r="W116" s="386"/>
    </row>
    <row r="117" spans="1:23" s="153" customFormat="1" ht="52.5" hidden="1" x14ac:dyDescent="0.4">
      <c r="A117" s="464" t="s">
        <v>517</v>
      </c>
      <c r="B117" s="520" t="s">
        <v>518</v>
      </c>
      <c r="C117" s="473"/>
      <c r="D117" s="465"/>
      <c r="E117" s="465"/>
      <c r="F117" s="472">
        <f>IF(SUM(F118:F127)=F$29,F$29,"ОШИБКА")</f>
        <v>0</v>
      </c>
      <c r="G117" s="472">
        <f>IF(SUM(G118:G127)=G$29,G$29,"ОШИБКА")</f>
        <v>0</v>
      </c>
      <c r="H117" s="472">
        <f>IF(SUM(H118:H127)=H$29,H$29,"ОШИБКА")</f>
        <v>0</v>
      </c>
      <c r="I117" s="467">
        <f t="shared" ref="I117:T117" si="43">SUM(I118:I127)</f>
        <v>0</v>
      </c>
      <c r="J117" s="468">
        <f t="shared" si="43"/>
        <v>0</v>
      </c>
      <c r="K117" s="468">
        <f t="shared" si="43"/>
        <v>0</v>
      </c>
      <c r="L117" s="466">
        <f t="shared" si="43"/>
        <v>0</v>
      </c>
      <c r="M117" s="469">
        <f t="shared" si="43"/>
        <v>0</v>
      </c>
      <c r="N117" s="470">
        <f t="shared" si="43"/>
        <v>0</v>
      </c>
      <c r="O117" s="470">
        <f t="shared" si="43"/>
        <v>0</v>
      </c>
      <c r="P117" s="470">
        <f t="shared" si="43"/>
        <v>0</v>
      </c>
      <c r="Q117" s="470">
        <f t="shared" si="43"/>
        <v>0</v>
      </c>
      <c r="R117" s="470">
        <f t="shared" si="43"/>
        <v>0</v>
      </c>
      <c r="S117" s="470">
        <f t="shared" si="43"/>
        <v>0</v>
      </c>
      <c r="T117" s="470">
        <f t="shared" si="43"/>
        <v>0</v>
      </c>
      <c r="U117" s="471"/>
      <c r="V117" s="183" t="str">
        <f>'Основні дані'!$B$1</f>
        <v>СГТ-М623і.е</v>
      </c>
    </row>
    <row r="118" spans="1:23" s="153" customFormat="1" ht="27" hidden="1" x14ac:dyDescent="0.4">
      <c r="A118" s="299" t="s">
        <v>519</v>
      </c>
      <c r="B118" s="563"/>
      <c r="C118" s="564"/>
      <c r="D118" s="564"/>
      <c r="E118" s="564"/>
      <c r="F118" s="255">
        <f>N118+P118+R118+T118</f>
        <v>0</v>
      </c>
      <c r="G118" s="255">
        <f t="shared" ref="G118:G127" si="44">F118*30</f>
        <v>0</v>
      </c>
      <c r="H118" s="255">
        <f>(M118*Титул!BC$19)+(O118*Титул!BD$19)+(Q118*Титул!BE$19)+(S118*Титул!BF$19)</f>
        <v>0</v>
      </c>
      <c r="I118" s="360"/>
      <c r="J118" s="257"/>
      <c r="K118" s="257"/>
      <c r="L118" s="255">
        <f t="shared" ref="L118:L127" si="45">IF(H118=I118+J118+K118,G118-H118,"!ПОМИЛКА!")</f>
        <v>0</v>
      </c>
      <c r="M118" s="256"/>
      <c r="N118" s="407"/>
      <c r="O118" s="407"/>
      <c r="P118" s="407"/>
      <c r="Q118" s="407"/>
      <c r="R118" s="257"/>
      <c r="S118" s="407"/>
      <c r="T118" s="407"/>
      <c r="U118" s="568"/>
      <c r="V118" s="183" t="str">
        <f>'Основні дані'!$B$1</f>
        <v>СГТ-М623і.е</v>
      </c>
      <c r="W118" s="385"/>
    </row>
    <row r="119" spans="1:23" s="153" customFormat="1" ht="27" hidden="1" x14ac:dyDescent="0.4">
      <c r="A119" s="299" t="s">
        <v>520</v>
      </c>
      <c r="B119" s="577"/>
      <c r="C119" s="564"/>
      <c r="D119" s="564"/>
      <c r="E119" s="564"/>
      <c r="F119" s="255">
        <f t="shared" ref="F119:F127" si="46">N119+P119+R119+T119</f>
        <v>0</v>
      </c>
      <c r="G119" s="255">
        <f t="shared" si="44"/>
        <v>0</v>
      </c>
      <c r="H119" s="255">
        <f>(M119*Титул!BC$19)+(O119*Титул!BD$19)+(Q119*Титул!BE$19)+(S119*Титул!BF$19)</f>
        <v>0</v>
      </c>
      <c r="I119" s="581"/>
      <c r="J119" s="575"/>
      <c r="K119" s="575"/>
      <c r="L119" s="255">
        <f t="shared" si="45"/>
        <v>0</v>
      </c>
      <c r="M119" s="256"/>
      <c r="N119" s="407"/>
      <c r="O119" s="407"/>
      <c r="P119" s="407"/>
      <c r="Q119" s="407"/>
      <c r="R119" s="257"/>
      <c r="S119" s="582"/>
      <c r="T119" s="582"/>
      <c r="U119" s="583"/>
      <c r="V119" s="183" t="str">
        <f>'Основні дані'!$B$1</f>
        <v>СГТ-М623і.е</v>
      </c>
      <c r="W119" s="385"/>
    </row>
    <row r="120" spans="1:23" s="153" customFormat="1" ht="27" hidden="1" x14ac:dyDescent="0.4">
      <c r="A120" s="299" t="s">
        <v>521</v>
      </c>
      <c r="B120" s="577"/>
      <c r="C120" s="578"/>
      <c r="D120" s="578"/>
      <c r="E120" s="579"/>
      <c r="F120" s="255">
        <f t="shared" si="46"/>
        <v>0</v>
      </c>
      <c r="G120" s="255">
        <f t="shared" si="44"/>
        <v>0</v>
      </c>
      <c r="H120" s="255">
        <f>(M120*Титул!BC$19)+(O120*Титул!BD$19)+(Q120*Титул!BE$19)+(S120*Титул!BF$19)</f>
        <v>0</v>
      </c>
      <c r="I120" s="581"/>
      <c r="J120" s="575"/>
      <c r="K120" s="575"/>
      <c r="L120" s="255">
        <f t="shared" si="45"/>
        <v>0</v>
      </c>
      <c r="M120" s="256"/>
      <c r="N120" s="407"/>
      <c r="O120" s="407"/>
      <c r="P120" s="407"/>
      <c r="Q120" s="407"/>
      <c r="R120" s="257"/>
      <c r="S120" s="582"/>
      <c r="T120" s="582"/>
      <c r="U120" s="451"/>
      <c r="V120" s="183" t="str">
        <f>'Основні дані'!$B$1</f>
        <v>СГТ-М623і.е</v>
      </c>
      <c r="W120" s="385"/>
    </row>
    <row r="121" spans="1:23" s="153" customFormat="1" ht="27" hidden="1" x14ac:dyDescent="0.4">
      <c r="A121" s="299" t="s">
        <v>522</v>
      </c>
      <c r="B121" s="577"/>
      <c r="C121" s="564"/>
      <c r="D121" s="564"/>
      <c r="E121" s="564"/>
      <c r="F121" s="255">
        <f t="shared" si="46"/>
        <v>0</v>
      </c>
      <c r="G121" s="255">
        <f t="shared" si="44"/>
        <v>0</v>
      </c>
      <c r="H121" s="255">
        <f>(M121*Титул!BC$19)+(O121*Титул!BD$19)+(Q121*Титул!BE$19)+(S121*Титул!BF$19)</f>
        <v>0</v>
      </c>
      <c r="I121" s="564"/>
      <c r="J121" s="564"/>
      <c r="K121" s="575"/>
      <c r="L121" s="255">
        <f t="shared" si="45"/>
        <v>0</v>
      </c>
      <c r="M121" s="564"/>
      <c r="N121" s="564"/>
      <c r="O121" s="564"/>
      <c r="P121" s="564"/>
      <c r="Q121" s="407"/>
      <c r="R121" s="407"/>
      <c r="S121" s="564"/>
      <c r="T121" s="564"/>
      <c r="U121" s="451"/>
      <c r="V121" s="183" t="str">
        <f>'Основні дані'!$B$1</f>
        <v>СГТ-М623і.е</v>
      </c>
      <c r="W121" s="386"/>
    </row>
    <row r="122" spans="1:23" s="153" customFormat="1" ht="27" hidden="1" x14ac:dyDescent="0.4">
      <c r="A122" s="299" t="s">
        <v>523</v>
      </c>
      <c r="B122" s="577"/>
      <c r="C122" s="564"/>
      <c r="D122" s="564"/>
      <c r="E122" s="564"/>
      <c r="F122" s="255">
        <f t="shared" si="46"/>
        <v>0</v>
      </c>
      <c r="G122" s="255">
        <f t="shared" si="44"/>
        <v>0</v>
      </c>
      <c r="H122" s="255">
        <f>(M122*Титул!BC$19)+(O122*Титул!BD$19)+(Q122*Титул!BE$19)+(S122*Титул!BF$19)</f>
        <v>0</v>
      </c>
      <c r="I122" s="564"/>
      <c r="J122" s="564"/>
      <c r="K122" s="575"/>
      <c r="L122" s="255">
        <f t="shared" si="45"/>
        <v>0</v>
      </c>
      <c r="M122" s="564"/>
      <c r="N122" s="564"/>
      <c r="O122" s="564"/>
      <c r="P122" s="564"/>
      <c r="Q122" s="407"/>
      <c r="R122" s="407"/>
      <c r="S122" s="407"/>
      <c r="T122" s="407"/>
      <c r="U122" s="451"/>
      <c r="V122" s="183" t="str">
        <f>'Основні дані'!$B$1</f>
        <v>СГТ-М623і.е</v>
      </c>
      <c r="W122" s="386"/>
    </row>
    <row r="123" spans="1:23" s="153" customFormat="1" ht="27" hidden="1" x14ac:dyDescent="0.4">
      <c r="A123" s="299" t="s">
        <v>524</v>
      </c>
      <c r="B123" s="580"/>
      <c r="C123" s="564"/>
      <c r="D123" s="564"/>
      <c r="E123" s="564"/>
      <c r="F123" s="255">
        <f t="shared" si="46"/>
        <v>0</v>
      </c>
      <c r="G123" s="255">
        <f t="shared" si="44"/>
        <v>0</v>
      </c>
      <c r="H123" s="255">
        <f>(M123*Титул!BC$19)+(O123*Титул!BD$19)+(Q123*Титул!BE$19)+(S123*Титул!BF$19)</f>
        <v>0</v>
      </c>
      <c r="I123" s="564"/>
      <c r="J123" s="564"/>
      <c r="K123" s="575"/>
      <c r="L123" s="255">
        <f t="shared" si="45"/>
        <v>0</v>
      </c>
      <c r="M123" s="564"/>
      <c r="N123" s="564"/>
      <c r="O123" s="564"/>
      <c r="P123" s="564"/>
      <c r="Q123" s="407"/>
      <c r="R123" s="407"/>
      <c r="S123" s="407"/>
      <c r="T123" s="407"/>
      <c r="U123" s="451"/>
      <c r="V123" s="183" t="str">
        <f>'Основні дані'!$B$1</f>
        <v>СГТ-М623і.е</v>
      </c>
      <c r="W123" s="386"/>
    </row>
    <row r="124" spans="1:23" s="153" customFormat="1" ht="27" hidden="1" x14ac:dyDescent="0.4">
      <c r="A124" s="299" t="s">
        <v>525</v>
      </c>
      <c r="B124" s="580"/>
      <c r="C124" s="564"/>
      <c r="D124" s="564"/>
      <c r="E124" s="564"/>
      <c r="F124" s="255">
        <f t="shared" si="46"/>
        <v>0</v>
      </c>
      <c r="G124" s="255">
        <f t="shared" si="44"/>
        <v>0</v>
      </c>
      <c r="H124" s="255">
        <f>(M124*Титул!BC$19)+(O124*Титул!BD$19)+(Q124*Титул!BE$19)+(S124*Титул!BF$19)</f>
        <v>0</v>
      </c>
      <c r="I124" s="564"/>
      <c r="J124" s="564"/>
      <c r="K124" s="575"/>
      <c r="L124" s="255">
        <f t="shared" si="45"/>
        <v>0</v>
      </c>
      <c r="M124" s="564"/>
      <c r="N124" s="564"/>
      <c r="O124" s="564"/>
      <c r="P124" s="564"/>
      <c r="Q124" s="407"/>
      <c r="R124" s="407"/>
      <c r="S124" s="407"/>
      <c r="T124" s="407"/>
      <c r="U124" s="451"/>
      <c r="V124" s="183" t="str">
        <f>'Основні дані'!$B$1</f>
        <v>СГТ-М623і.е</v>
      </c>
      <c r="W124" s="386"/>
    </row>
    <row r="125" spans="1:23" s="153" customFormat="1" ht="27" hidden="1" x14ac:dyDescent="0.4">
      <c r="A125" s="299" t="s">
        <v>526</v>
      </c>
      <c r="B125" s="577"/>
      <c r="C125" s="564"/>
      <c r="D125" s="564"/>
      <c r="E125" s="564"/>
      <c r="F125" s="255">
        <f t="shared" si="46"/>
        <v>0</v>
      </c>
      <c r="G125" s="255">
        <f t="shared" si="44"/>
        <v>0</v>
      </c>
      <c r="H125" s="255">
        <f>(M125*Титул!BC$19)+(O125*Титул!BD$19)+(Q125*Титул!BE$19)+(S125*Титул!BF$19)</f>
        <v>0</v>
      </c>
      <c r="I125" s="564"/>
      <c r="J125" s="564"/>
      <c r="K125" s="575"/>
      <c r="L125" s="255">
        <f t="shared" si="45"/>
        <v>0</v>
      </c>
      <c r="M125" s="564"/>
      <c r="N125" s="564"/>
      <c r="O125" s="564"/>
      <c r="P125" s="564"/>
      <c r="Q125" s="407"/>
      <c r="R125" s="407"/>
      <c r="S125" s="407"/>
      <c r="T125" s="407"/>
      <c r="U125" s="451"/>
      <c r="V125" s="183" t="str">
        <f>'Основні дані'!$B$1</f>
        <v>СГТ-М623і.е</v>
      </c>
      <c r="W125" s="386"/>
    </row>
    <row r="126" spans="1:23" s="153" customFormat="1" ht="27" hidden="1" x14ac:dyDescent="0.4">
      <c r="A126" s="299" t="s">
        <v>527</v>
      </c>
      <c r="B126" s="580"/>
      <c r="C126" s="564"/>
      <c r="D126" s="564"/>
      <c r="E126" s="564"/>
      <c r="F126" s="255">
        <f t="shared" si="46"/>
        <v>0</v>
      </c>
      <c r="G126" s="255">
        <f t="shared" si="44"/>
        <v>0</v>
      </c>
      <c r="H126" s="255">
        <f>(M126*Титул!BC$19)+(O126*Титул!BD$19)+(Q126*Титул!BE$19)+(S126*Титул!BF$19)</f>
        <v>0</v>
      </c>
      <c r="I126" s="564"/>
      <c r="J126" s="564"/>
      <c r="K126" s="575"/>
      <c r="L126" s="255">
        <f t="shared" si="45"/>
        <v>0</v>
      </c>
      <c r="M126" s="564"/>
      <c r="N126" s="564"/>
      <c r="O126" s="564"/>
      <c r="P126" s="564"/>
      <c r="Q126" s="407"/>
      <c r="R126" s="407"/>
      <c r="S126" s="407"/>
      <c r="T126" s="407"/>
      <c r="U126" s="451"/>
      <c r="V126" s="183" t="str">
        <f>'Основні дані'!$B$1</f>
        <v>СГТ-М623і.е</v>
      </c>
      <c r="W126" s="386"/>
    </row>
    <row r="127" spans="1:23" s="153" customFormat="1" ht="27" hidden="1" x14ac:dyDescent="0.4">
      <c r="A127" s="299" t="s">
        <v>528</v>
      </c>
      <c r="B127" s="580"/>
      <c r="C127" s="564"/>
      <c r="D127" s="564"/>
      <c r="E127" s="564"/>
      <c r="F127" s="255">
        <f t="shared" si="46"/>
        <v>0</v>
      </c>
      <c r="G127" s="255">
        <f t="shared" si="44"/>
        <v>0</v>
      </c>
      <c r="H127" s="255">
        <f>(M127*Титул!BC$19)+(O127*Титул!BD$19)+(Q127*Титул!BE$19)+(S127*Титул!BF$19)</f>
        <v>0</v>
      </c>
      <c r="I127" s="564"/>
      <c r="J127" s="564"/>
      <c r="K127" s="575"/>
      <c r="L127" s="255">
        <f t="shared" si="45"/>
        <v>0</v>
      </c>
      <c r="M127" s="564"/>
      <c r="N127" s="564"/>
      <c r="O127" s="564"/>
      <c r="P127" s="564"/>
      <c r="Q127" s="407"/>
      <c r="R127" s="407"/>
      <c r="S127" s="407"/>
      <c r="T127" s="407"/>
      <c r="U127" s="451"/>
      <c r="V127" s="183" t="str">
        <f>'Основні дані'!$B$1</f>
        <v>СГТ-М623і.е</v>
      </c>
      <c r="W127" s="386"/>
    </row>
    <row r="128" spans="1:23" s="153" customFormat="1" ht="52.5" hidden="1" x14ac:dyDescent="0.4">
      <c r="A128" s="464" t="s">
        <v>529</v>
      </c>
      <c r="B128" s="520" t="s">
        <v>530</v>
      </c>
      <c r="C128" s="473"/>
      <c r="D128" s="465"/>
      <c r="E128" s="465"/>
      <c r="F128" s="472">
        <f>IF(SUM(F129:F138)=F$29,F$29,"ПОМИЛКА")</f>
        <v>0</v>
      </c>
      <c r="G128" s="472">
        <f>IF(SUM(G129:G138)=G$29,G$29,"ПОМИЛКА")</f>
        <v>0</v>
      </c>
      <c r="H128" s="472">
        <f>IF(SUM(H129:H138)=H$29,H$29,"ПОМИЛКА")</f>
        <v>0</v>
      </c>
      <c r="I128" s="467">
        <f t="shared" ref="I128:T128" si="47">SUM(I129:I138)</f>
        <v>0</v>
      </c>
      <c r="J128" s="468">
        <f t="shared" si="47"/>
        <v>0</v>
      </c>
      <c r="K128" s="468">
        <f t="shared" si="47"/>
        <v>0</v>
      </c>
      <c r="L128" s="466">
        <f t="shared" si="47"/>
        <v>0</v>
      </c>
      <c r="M128" s="469">
        <f t="shared" si="47"/>
        <v>0</v>
      </c>
      <c r="N128" s="470">
        <f t="shared" si="47"/>
        <v>0</v>
      </c>
      <c r="O128" s="470">
        <f t="shared" si="47"/>
        <v>0</v>
      </c>
      <c r="P128" s="470">
        <f t="shared" si="47"/>
        <v>0</v>
      </c>
      <c r="Q128" s="470">
        <f t="shared" si="47"/>
        <v>0</v>
      </c>
      <c r="R128" s="470">
        <f t="shared" si="47"/>
        <v>0</v>
      </c>
      <c r="S128" s="470">
        <f t="shared" si="47"/>
        <v>0</v>
      </c>
      <c r="T128" s="470">
        <f t="shared" si="47"/>
        <v>0</v>
      </c>
      <c r="U128" s="471"/>
      <c r="V128" s="183" t="str">
        <f>'Основні дані'!$B$1</f>
        <v>СГТ-М623і.е</v>
      </c>
    </row>
    <row r="129" spans="1:23" s="153" customFormat="1" ht="27" hidden="1" x14ac:dyDescent="0.4">
      <c r="A129" s="299" t="s">
        <v>531</v>
      </c>
      <c r="B129" s="563"/>
      <c r="C129" s="564"/>
      <c r="D129" s="564"/>
      <c r="E129" s="564"/>
      <c r="F129" s="255">
        <f>N129+P129+R129+T129</f>
        <v>0</v>
      </c>
      <c r="G129" s="255">
        <f t="shared" ref="G129:G138" si="48">F129*30</f>
        <v>0</v>
      </c>
      <c r="H129" s="255">
        <f>(M129*Титул!BC$19)+(O129*Титул!BD$19)+(Q129*Титул!BE$19)+(S129*Титул!BF$19)</f>
        <v>0</v>
      </c>
      <c r="I129" s="360"/>
      <c r="J129" s="257"/>
      <c r="K129" s="257"/>
      <c r="L129" s="255">
        <f t="shared" ref="L129:L138" si="49">IF(H129=I129+J129+K129,G129-H129,"!ПОМИЛКА!")</f>
        <v>0</v>
      </c>
      <c r="M129" s="256"/>
      <c r="N129" s="407"/>
      <c r="O129" s="407"/>
      <c r="P129" s="407"/>
      <c r="Q129" s="407"/>
      <c r="R129" s="257"/>
      <c r="S129" s="407"/>
      <c r="T129" s="407"/>
      <c r="U129" s="568"/>
      <c r="V129" s="183" t="str">
        <f>'Основні дані'!$B$1</f>
        <v>СГТ-М623і.е</v>
      </c>
      <c r="W129" s="385"/>
    </row>
    <row r="130" spans="1:23" s="153" customFormat="1" ht="27" hidden="1" x14ac:dyDescent="0.4">
      <c r="A130" s="299" t="s">
        <v>532</v>
      </c>
      <c r="B130" s="577"/>
      <c r="C130" s="564"/>
      <c r="D130" s="564"/>
      <c r="E130" s="564"/>
      <c r="F130" s="255">
        <f t="shared" ref="F130:F138" si="50">N130+P130+R130+T130</f>
        <v>0</v>
      </c>
      <c r="G130" s="255">
        <f t="shared" si="48"/>
        <v>0</v>
      </c>
      <c r="H130" s="255">
        <f>(M130*Титул!BC$19)+(O130*Титул!BD$19)+(Q130*Титул!BE$19)+(S130*Титул!BF$19)</f>
        <v>0</v>
      </c>
      <c r="I130" s="581"/>
      <c r="J130" s="575"/>
      <c r="K130" s="575"/>
      <c r="L130" s="255">
        <f t="shared" si="49"/>
        <v>0</v>
      </c>
      <c r="M130" s="256"/>
      <c r="N130" s="407"/>
      <c r="O130" s="407"/>
      <c r="P130" s="407"/>
      <c r="Q130" s="407"/>
      <c r="R130" s="257"/>
      <c r="S130" s="582"/>
      <c r="T130" s="582"/>
      <c r="U130" s="583"/>
      <c r="V130" s="183" t="str">
        <f>'Основні дані'!$B$1</f>
        <v>СГТ-М623і.е</v>
      </c>
      <c r="W130" s="385"/>
    </row>
    <row r="131" spans="1:23" s="153" customFormat="1" ht="27" hidden="1" x14ac:dyDescent="0.4">
      <c r="A131" s="299" t="s">
        <v>533</v>
      </c>
      <c r="B131" s="577"/>
      <c r="C131" s="578"/>
      <c r="D131" s="578"/>
      <c r="E131" s="579"/>
      <c r="F131" s="255">
        <f t="shared" si="50"/>
        <v>0</v>
      </c>
      <c r="G131" s="255">
        <f t="shared" si="48"/>
        <v>0</v>
      </c>
      <c r="H131" s="255">
        <f>(M131*Титул!BC$19)+(O131*Титул!BD$19)+(Q131*Титул!BE$19)+(S131*Титул!BF$19)</f>
        <v>0</v>
      </c>
      <c r="I131" s="581"/>
      <c r="J131" s="575"/>
      <c r="K131" s="575"/>
      <c r="L131" s="255">
        <f t="shared" si="49"/>
        <v>0</v>
      </c>
      <c r="M131" s="256"/>
      <c r="N131" s="407"/>
      <c r="O131" s="407"/>
      <c r="P131" s="407"/>
      <c r="Q131" s="407"/>
      <c r="R131" s="257"/>
      <c r="S131" s="582"/>
      <c r="T131" s="582"/>
      <c r="U131" s="451"/>
      <c r="V131" s="183" t="str">
        <f>'Основні дані'!$B$1</f>
        <v>СГТ-М623і.е</v>
      </c>
      <c r="W131" s="385"/>
    </row>
    <row r="132" spans="1:23" s="153" customFormat="1" ht="27" hidden="1" x14ac:dyDescent="0.4">
      <c r="A132" s="299" t="s">
        <v>534</v>
      </c>
      <c r="B132" s="577"/>
      <c r="C132" s="564"/>
      <c r="D132" s="564"/>
      <c r="E132" s="564"/>
      <c r="F132" s="255">
        <f t="shared" si="50"/>
        <v>0</v>
      </c>
      <c r="G132" s="255">
        <f t="shared" si="48"/>
        <v>0</v>
      </c>
      <c r="H132" s="255">
        <f>(M132*Титул!BC$19)+(O132*Титул!BD$19)+(Q132*Титул!BE$19)+(S132*Титул!BF$19)</f>
        <v>0</v>
      </c>
      <c r="I132" s="564"/>
      <c r="J132" s="564"/>
      <c r="K132" s="575"/>
      <c r="L132" s="255">
        <f t="shared" si="49"/>
        <v>0</v>
      </c>
      <c r="M132" s="564"/>
      <c r="N132" s="564"/>
      <c r="O132" s="564"/>
      <c r="P132" s="564"/>
      <c r="Q132" s="407"/>
      <c r="R132" s="407"/>
      <c r="S132" s="564"/>
      <c r="T132" s="564"/>
      <c r="U132" s="451"/>
      <c r="V132" s="183" t="str">
        <f>'Основні дані'!$B$1</f>
        <v>СГТ-М623і.е</v>
      </c>
      <c r="W132" s="386"/>
    </row>
    <row r="133" spans="1:23" s="153" customFormat="1" ht="27" hidden="1" x14ac:dyDescent="0.4">
      <c r="A133" s="299" t="s">
        <v>535</v>
      </c>
      <c r="B133" s="577"/>
      <c r="C133" s="564"/>
      <c r="D133" s="564"/>
      <c r="E133" s="564"/>
      <c r="F133" s="255">
        <f t="shared" si="50"/>
        <v>0</v>
      </c>
      <c r="G133" s="255">
        <f t="shared" si="48"/>
        <v>0</v>
      </c>
      <c r="H133" s="255">
        <f>(M133*Титул!BC$19)+(O133*Титул!BD$19)+(Q133*Титул!BE$19)+(S133*Титул!BF$19)</f>
        <v>0</v>
      </c>
      <c r="I133" s="564"/>
      <c r="J133" s="564"/>
      <c r="K133" s="575"/>
      <c r="L133" s="255">
        <f t="shared" si="49"/>
        <v>0</v>
      </c>
      <c r="M133" s="564"/>
      <c r="N133" s="564"/>
      <c r="O133" s="564"/>
      <c r="P133" s="564"/>
      <c r="Q133" s="407"/>
      <c r="R133" s="407"/>
      <c r="S133" s="407"/>
      <c r="T133" s="407"/>
      <c r="U133" s="451"/>
      <c r="V133" s="183" t="str">
        <f>'Основні дані'!$B$1</f>
        <v>СГТ-М623і.е</v>
      </c>
      <c r="W133" s="386"/>
    </row>
    <row r="134" spans="1:23" s="153" customFormat="1" ht="27" hidden="1" x14ac:dyDescent="0.4">
      <c r="A134" s="299" t="s">
        <v>536</v>
      </c>
      <c r="B134" s="580"/>
      <c r="C134" s="564"/>
      <c r="D134" s="564"/>
      <c r="E134" s="564"/>
      <c r="F134" s="255">
        <f t="shared" si="50"/>
        <v>0</v>
      </c>
      <c r="G134" s="255">
        <f t="shared" si="48"/>
        <v>0</v>
      </c>
      <c r="H134" s="255">
        <f>(M134*Титул!BC$19)+(O134*Титул!BD$19)+(Q134*Титул!BE$19)+(S134*Титул!BF$19)</f>
        <v>0</v>
      </c>
      <c r="I134" s="564"/>
      <c r="J134" s="564"/>
      <c r="K134" s="575"/>
      <c r="L134" s="255">
        <f t="shared" si="49"/>
        <v>0</v>
      </c>
      <c r="M134" s="564"/>
      <c r="N134" s="564"/>
      <c r="O134" s="564"/>
      <c r="P134" s="564"/>
      <c r="Q134" s="407"/>
      <c r="R134" s="407"/>
      <c r="S134" s="407"/>
      <c r="T134" s="407"/>
      <c r="U134" s="451"/>
      <c r="V134" s="183" t="str">
        <f>'Основні дані'!$B$1</f>
        <v>СГТ-М623і.е</v>
      </c>
      <c r="W134" s="386"/>
    </row>
    <row r="135" spans="1:23" s="153" customFormat="1" ht="27" hidden="1" x14ac:dyDescent="0.4">
      <c r="A135" s="299" t="s">
        <v>537</v>
      </c>
      <c r="B135" s="580"/>
      <c r="C135" s="564"/>
      <c r="D135" s="564"/>
      <c r="E135" s="564"/>
      <c r="F135" s="255">
        <f t="shared" si="50"/>
        <v>0</v>
      </c>
      <c r="G135" s="255">
        <f t="shared" si="48"/>
        <v>0</v>
      </c>
      <c r="H135" s="255">
        <f>(M135*Титул!BC$19)+(O135*Титул!BD$19)+(Q135*Титул!BE$19)+(S135*Титул!BF$19)</f>
        <v>0</v>
      </c>
      <c r="I135" s="564"/>
      <c r="J135" s="564"/>
      <c r="K135" s="575"/>
      <c r="L135" s="255">
        <f t="shared" si="49"/>
        <v>0</v>
      </c>
      <c r="M135" s="564"/>
      <c r="N135" s="564"/>
      <c r="O135" s="564"/>
      <c r="P135" s="564"/>
      <c r="Q135" s="407"/>
      <c r="R135" s="407"/>
      <c r="S135" s="407"/>
      <c r="T135" s="407"/>
      <c r="U135" s="451"/>
      <c r="V135" s="183" t="str">
        <f>'Основні дані'!$B$1</f>
        <v>СГТ-М623і.е</v>
      </c>
      <c r="W135" s="386"/>
    </row>
    <row r="136" spans="1:23" s="153" customFormat="1" ht="27" hidden="1" x14ac:dyDescent="0.4">
      <c r="A136" s="299" t="s">
        <v>538</v>
      </c>
      <c r="B136" s="577"/>
      <c r="C136" s="564"/>
      <c r="D136" s="564"/>
      <c r="E136" s="564"/>
      <c r="F136" s="255">
        <f t="shared" si="50"/>
        <v>0</v>
      </c>
      <c r="G136" s="255">
        <f t="shared" si="48"/>
        <v>0</v>
      </c>
      <c r="H136" s="255">
        <f>(M136*Титул!BC$19)+(O136*Титул!BD$19)+(Q136*Титул!BE$19)+(S136*Титул!BF$19)</f>
        <v>0</v>
      </c>
      <c r="I136" s="564"/>
      <c r="J136" s="564"/>
      <c r="K136" s="575"/>
      <c r="L136" s="255">
        <f t="shared" si="49"/>
        <v>0</v>
      </c>
      <c r="M136" s="564"/>
      <c r="N136" s="564"/>
      <c r="O136" s="564"/>
      <c r="P136" s="564"/>
      <c r="Q136" s="407"/>
      <c r="R136" s="407"/>
      <c r="S136" s="407"/>
      <c r="T136" s="407"/>
      <c r="U136" s="451"/>
      <c r="V136" s="183" t="str">
        <f>'Основні дані'!$B$1</f>
        <v>СГТ-М623і.е</v>
      </c>
      <c r="W136" s="386"/>
    </row>
    <row r="137" spans="1:23" s="153" customFormat="1" ht="27" hidden="1" x14ac:dyDescent="0.4">
      <c r="A137" s="299" t="s">
        <v>539</v>
      </c>
      <c r="B137" s="580"/>
      <c r="C137" s="564"/>
      <c r="D137" s="564"/>
      <c r="E137" s="564"/>
      <c r="F137" s="255">
        <f t="shared" si="50"/>
        <v>0</v>
      </c>
      <c r="G137" s="255">
        <f t="shared" si="48"/>
        <v>0</v>
      </c>
      <c r="H137" s="255">
        <f>(M137*Титул!BC$19)+(O137*Титул!BD$19)+(Q137*Титул!BE$19)+(S137*Титул!BF$19)</f>
        <v>0</v>
      </c>
      <c r="I137" s="564"/>
      <c r="J137" s="564"/>
      <c r="K137" s="575"/>
      <c r="L137" s="255">
        <f t="shared" si="49"/>
        <v>0</v>
      </c>
      <c r="M137" s="564"/>
      <c r="N137" s="564"/>
      <c r="O137" s="564"/>
      <c r="P137" s="564"/>
      <c r="Q137" s="407"/>
      <c r="R137" s="407"/>
      <c r="S137" s="407"/>
      <c r="T137" s="407"/>
      <c r="U137" s="451"/>
      <c r="V137" s="183" t="str">
        <f>'Основні дані'!$B$1</f>
        <v>СГТ-М623і.е</v>
      </c>
      <c r="W137" s="386"/>
    </row>
    <row r="138" spans="1:23" s="153" customFormat="1" ht="27" hidden="1" x14ac:dyDescent="0.4">
      <c r="A138" s="299" t="s">
        <v>540</v>
      </c>
      <c r="B138" s="580"/>
      <c r="C138" s="564"/>
      <c r="D138" s="564"/>
      <c r="E138" s="564"/>
      <c r="F138" s="255">
        <f t="shared" si="50"/>
        <v>0</v>
      </c>
      <c r="G138" s="255">
        <f t="shared" si="48"/>
        <v>0</v>
      </c>
      <c r="H138" s="255">
        <f>(M138*Титул!BC$19)+(O138*Титул!BD$19)+(Q138*Титул!BE$19)+(S138*Титул!BF$19)</f>
        <v>0</v>
      </c>
      <c r="I138" s="564"/>
      <c r="J138" s="564"/>
      <c r="K138" s="575"/>
      <c r="L138" s="255">
        <f t="shared" si="49"/>
        <v>0</v>
      </c>
      <c r="M138" s="564"/>
      <c r="N138" s="564"/>
      <c r="O138" s="564"/>
      <c r="P138" s="564"/>
      <c r="Q138" s="407"/>
      <c r="R138" s="407"/>
      <c r="S138" s="407"/>
      <c r="T138" s="407"/>
      <c r="U138" s="451"/>
      <c r="V138" s="183" t="str">
        <f>'Основні дані'!$B$1</f>
        <v>СГТ-М623і.е</v>
      </c>
      <c r="W138" s="386"/>
    </row>
    <row r="139" spans="1:23" s="153" customFormat="1" ht="52.5" hidden="1" x14ac:dyDescent="0.4">
      <c r="A139" s="464" t="s">
        <v>541</v>
      </c>
      <c r="B139" s="520" t="s">
        <v>542</v>
      </c>
      <c r="C139" s="473"/>
      <c r="D139" s="465"/>
      <c r="E139" s="465"/>
      <c r="F139" s="472">
        <f>IF(SUM(F140:F149)=F$29,F$29,"ПОМИЛКА")</f>
        <v>0</v>
      </c>
      <c r="G139" s="472">
        <f>IF(SUM(G140:G149)=G$29,G$29,"ПОМИЛКА")</f>
        <v>0</v>
      </c>
      <c r="H139" s="472">
        <f>IF(SUM(H140:H149)=H$29,H$29,"ПОМИЛКА")</f>
        <v>0</v>
      </c>
      <c r="I139" s="467">
        <f t="shared" ref="I139:T139" si="51">SUM(I140:I149)</f>
        <v>0</v>
      </c>
      <c r="J139" s="468">
        <f t="shared" si="51"/>
        <v>0</v>
      </c>
      <c r="K139" s="468">
        <f t="shared" si="51"/>
        <v>0</v>
      </c>
      <c r="L139" s="466">
        <f t="shared" si="51"/>
        <v>0</v>
      </c>
      <c r="M139" s="469">
        <f t="shared" si="51"/>
        <v>0</v>
      </c>
      <c r="N139" s="470">
        <f t="shared" si="51"/>
        <v>0</v>
      </c>
      <c r="O139" s="470">
        <f t="shared" si="51"/>
        <v>0</v>
      </c>
      <c r="P139" s="470">
        <f t="shared" si="51"/>
        <v>0</v>
      </c>
      <c r="Q139" s="470">
        <f t="shared" si="51"/>
        <v>0</v>
      </c>
      <c r="R139" s="470">
        <f t="shared" si="51"/>
        <v>0</v>
      </c>
      <c r="S139" s="470">
        <f t="shared" si="51"/>
        <v>0</v>
      </c>
      <c r="T139" s="470">
        <f t="shared" si="51"/>
        <v>0</v>
      </c>
      <c r="U139" s="471"/>
      <c r="V139" s="183" t="str">
        <f>'Основні дані'!$B$1</f>
        <v>СГТ-М623і.е</v>
      </c>
    </row>
    <row r="140" spans="1:23" s="153" customFormat="1" ht="27" hidden="1" x14ac:dyDescent="0.4">
      <c r="A140" s="299" t="s">
        <v>543</v>
      </c>
      <c r="B140" s="563"/>
      <c r="C140" s="564"/>
      <c r="D140" s="564"/>
      <c r="E140" s="564"/>
      <c r="F140" s="255">
        <f>N140+P140+R140+T140</f>
        <v>0</v>
      </c>
      <c r="G140" s="255">
        <f t="shared" ref="G140:G149" si="52">F140*30</f>
        <v>0</v>
      </c>
      <c r="H140" s="255">
        <f>(M140*Титул!BC$19)+(O140*Титул!BD$19)+(Q140*Титул!BE$19)+(S140*Титул!BF$19)</f>
        <v>0</v>
      </c>
      <c r="I140" s="360"/>
      <c r="J140" s="257"/>
      <c r="K140" s="257"/>
      <c r="L140" s="255">
        <f t="shared" ref="L140:L149" si="53">IF(H140=I140+J140+K140,G140-H140,"!ПОМИЛКА!")</f>
        <v>0</v>
      </c>
      <c r="M140" s="256"/>
      <c r="N140" s="407"/>
      <c r="O140" s="407"/>
      <c r="P140" s="407"/>
      <c r="Q140" s="407"/>
      <c r="R140" s="257"/>
      <c r="S140" s="407"/>
      <c r="T140" s="407"/>
      <c r="U140" s="568"/>
      <c r="V140" s="183" t="str">
        <f>'Основні дані'!$B$1</f>
        <v>СГТ-М623і.е</v>
      </c>
      <c r="W140" s="385"/>
    </row>
    <row r="141" spans="1:23" s="153" customFormat="1" ht="27" hidden="1" x14ac:dyDescent="0.4">
      <c r="A141" s="299" t="s">
        <v>544</v>
      </c>
      <c r="B141" s="577"/>
      <c r="C141" s="564"/>
      <c r="D141" s="564"/>
      <c r="E141" s="564"/>
      <c r="F141" s="255">
        <f t="shared" ref="F141:F149" si="54">N141+P141+R141+T141</f>
        <v>0</v>
      </c>
      <c r="G141" s="255">
        <f t="shared" si="52"/>
        <v>0</v>
      </c>
      <c r="H141" s="255">
        <f>(M141*Титул!BC$19)+(O141*Титул!BD$19)+(Q141*Титул!BE$19)+(S141*Титул!BF$19)</f>
        <v>0</v>
      </c>
      <c r="I141" s="581"/>
      <c r="J141" s="575"/>
      <c r="K141" s="575"/>
      <c r="L141" s="255">
        <f t="shared" si="53"/>
        <v>0</v>
      </c>
      <c r="M141" s="256"/>
      <c r="N141" s="407"/>
      <c r="O141" s="407"/>
      <c r="P141" s="407"/>
      <c r="Q141" s="407"/>
      <c r="R141" s="257"/>
      <c r="S141" s="582"/>
      <c r="T141" s="582"/>
      <c r="U141" s="583"/>
      <c r="V141" s="183" t="str">
        <f>'Основні дані'!$B$1</f>
        <v>СГТ-М623і.е</v>
      </c>
      <c r="W141" s="385"/>
    </row>
    <row r="142" spans="1:23" s="153" customFormat="1" ht="27" hidden="1" x14ac:dyDescent="0.4">
      <c r="A142" s="299" t="s">
        <v>545</v>
      </c>
      <c r="B142" s="577"/>
      <c r="C142" s="578"/>
      <c r="D142" s="578"/>
      <c r="E142" s="579"/>
      <c r="F142" s="255">
        <f t="shared" si="54"/>
        <v>0</v>
      </c>
      <c r="G142" s="255">
        <f t="shared" si="52"/>
        <v>0</v>
      </c>
      <c r="H142" s="255">
        <f>(M142*Титул!BC$19)+(O142*Титул!BD$19)+(Q142*Титул!BE$19)+(S142*Титул!BF$19)</f>
        <v>0</v>
      </c>
      <c r="I142" s="581"/>
      <c r="J142" s="575"/>
      <c r="K142" s="575"/>
      <c r="L142" s="255">
        <f t="shared" si="53"/>
        <v>0</v>
      </c>
      <c r="M142" s="256"/>
      <c r="N142" s="407"/>
      <c r="O142" s="407"/>
      <c r="P142" s="407"/>
      <c r="Q142" s="407"/>
      <c r="R142" s="257"/>
      <c r="S142" s="582"/>
      <c r="T142" s="582"/>
      <c r="U142" s="451"/>
      <c r="V142" s="183" t="str">
        <f>'Основні дані'!$B$1</f>
        <v>СГТ-М623і.е</v>
      </c>
      <c r="W142" s="385"/>
    </row>
    <row r="143" spans="1:23" s="153" customFormat="1" ht="27" hidden="1" x14ac:dyDescent="0.4">
      <c r="A143" s="299" t="s">
        <v>546</v>
      </c>
      <c r="B143" s="577"/>
      <c r="C143" s="564"/>
      <c r="D143" s="564"/>
      <c r="E143" s="564"/>
      <c r="F143" s="255">
        <f t="shared" si="54"/>
        <v>0</v>
      </c>
      <c r="G143" s="255">
        <f t="shared" si="52"/>
        <v>0</v>
      </c>
      <c r="H143" s="255">
        <f>(M143*Титул!BC$19)+(O143*Титул!BD$19)+(Q143*Титул!BE$19)+(S143*Титул!BF$19)</f>
        <v>0</v>
      </c>
      <c r="I143" s="564"/>
      <c r="J143" s="564"/>
      <c r="K143" s="575"/>
      <c r="L143" s="255">
        <f t="shared" si="53"/>
        <v>0</v>
      </c>
      <c r="M143" s="564"/>
      <c r="N143" s="564"/>
      <c r="O143" s="564"/>
      <c r="P143" s="564"/>
      <c r="Q143" s="407"/>
      <c r="R143" s="407"/>
      <c r="S143" s="564"/>
      <c r="T143" s="564"/>
      <c r="U143" s="451"/>
      <c r="V143" s="183" t="str">
        <f>'Основні дані'!$B$1</f>
        <v>СГТ-М623і.е</v>
      </c>
      <c r="W143" s="386"/>
    </row>
    <row r="144" spans="1:23" s="153" customFormat="1" ht="27" hidden="1" x14ac:dyDescent="0.4">
      <c r="A144" s="299" t="s">
        <v>547</v>
      </c>
      <c r="B144" s="577"/>
      <c r="C144" s="564"/>
      <c r="D144" s="564"/>
      <c r="E144" s="564"/>
      <c r="F144" s="255">
        <f t="shared" si="54"/>
        <v>0</v>
      </c>
      <c r="G144" s="255">
        <f t="shared" si="52"/>
        <v>0</v>
      </c>
      <c r="H144" s="255">
        <f>(M144*Титул!BC$19)+(O144*Титул!BD$19)+(Q144*Титул!BE$19)+(S144*Титул!BF$19)</f>
        <v>0</v>
      </c>
      <c r="I144" s="564"/>
      <c r="J144" s="564"/>
      <c r="K144" s="575"/>
      <c r="L144" s="255">
        <f t="shared" si="53"/>
        <v>0</v>
      </c>
      <c r="M144" s="564"/>
      <c r="N144" s="564"/>
      <c r="O144" s="564"/>
      <c r="P144" s="564"/>
      <c r="Q144" s="407"/>
      <c r="R144" s="407"/>
      <c r="S144" s="407"/>
      <c r="T144" s="407"/>
      <c r="U144" s="451"/>
      <c r="V144" s="183" t="str">
        <f>'Основні дані'!$B$1</f>
        <v>СГТ-М623і.е</v>
      </c>
      <c r="W144" s="386"/>
    </row>
    <row r="145" spans="1:23" s="153" customFormat="1" ht="27" hidden="1" x14ac:dyDescent="0.4">
      <c r="A145" s="299" t="s">
        <v>548</v>
      </c>
      <c r="B145" s="580"/>
      <c r="C145" s="564"/>
      <c r="D145" s="564"/>
      <c r="E145" s="564"/>
      <c r="F145" s="255">
        <f t="shared" si="54"/>
        <v>0</v>
      </c>
      <c r="G145" s="255">
        <f t="shared" si="52"/>
        <v>0</v>
      </c>
      <c r="H145" s="255">
        <f>(M145*Титул!BC$19)+(O145*Титул!BD$19)+(Q145*Титул!BE$19)+(S145*Титул!BF$19)</f>
        <v>0</v>
      </c>
      <c r="I145" s="564"/>
      <c r="J145" s="564"/>
      <c r="K145" s="575"/>
      <c r="L145" s="255">
        <f t="shared" si="53"/>
        <v>0</v>
      </c>
      <c r="M145" s="564"/>
      <c r="N145" s="564"/>
      <c r="O145" s="564"/>
      <c r="P145" s="564"/>
      <c r="Q145" s="407"/>
      <c r="R145" s="407"/>
      <c r="S145" s="407"/>
      <c r="T145" s="407"/>
      <c r="U145" s="451"/>
      <c r="V145" s="183" t="str">
        <f>'Основні дані'!$B$1</f>
        <v>СГТ-М623і.е</v>
      </c>
      <c r="W145" s="386"/>
    </row>
    <row r="146" spans="1:23" s="153" customFormat="1" ht="27" hidden="1" x14ac:dyDescent="0.4">
      <c r="A146" s="299" t="s">
        <v>549</v>
      </c>
      <c r="B146" s="580"/>
      <c r="C146" s="564"/>
      <c r="D146" s="564"/>
      <c r="E146" s="564"/>
      <c r="F146" s="255">
        <f t="shared" si="54"/>
        <v>0</v>
      </c>
      <c r="G146" s="255">
        <f t="shared" si="52"/>
        <v>0</v>
      </c>
      <c r="H146" s="255">
        <f>(M146*Титул!BC$19)+(O146*Титул!BD$19)+(Q146*Титул!BE$19)+(S146*Титул!BF$19)</f>
        <v>0</v>
      </c>
      <c r="I146" s="564"/>
      <c r="J146" s="564"/>
      <c r="K146" s="575"/>
      <c r="L146" s="255">
        <f t="shared" si="53"/>
        <v>0</v>
      </c>
      <c r="M146" s="564"/>
      <c r="N146" s="564"/>
      <c r="O146" s="564"/>
      <c r="P146" s="564"/>
      <c r="Q146" s="407"/>
      <c r="R146" s="407"/>
      <c r="S146" s="407"/>
      <c r="T146" s="407"/>
      <c r="U146" s="451"/>
      <c r="V146" s="183" t="str">
        <f>'Основні дані'!$B$1</f>
        <v>СГТ-М623і.е</v>
      </c>
      <c r="W146" s="386"/>
    </row>
    <row r="147" spans="1:23" s="153" customFormat="1" ht="27" hidden="1" x14ac:dyDescent="0.4">
      <c r="A147" s="299" t="s">
        <v>550</v>
      </c>
      <c r="B147" s="577"/>
      <c r="C147" s="564"/>
      <c r="D147" s="564"/>
      <c r="E147" s="564"/>
      <c r="F147" s="255">
        <f t="shared" si="54"/>
        <v>0</v>
      </c>
      <c r="G147" s="255">
        <f t="shared" si="52"/>
        <v>0</v>
      </c>
      <c r="H147" s="255">
        <f>(M147*Титул!BC$19)+(O147*Титул!BD$19)+(Q147*Титул!BE$19)+(S147*Титул!BF$19)</f>
        <v>0</v>
      </c>
      <c r="I147" s="564"/>
      <c r="J147" s="564"/>
      <c r="K147" s="575"/>
      <c r="L147" s="255">
        <f t="shared" si="53"/>
        <v>0</v>
      </c>
      <c r="M147" s="564"/>
      <c r="N147" s="564"/>
      <c r="O147" s="564"/>
      <c r="P147" s="564"/>
      <c r="Q147" s="407"/>
      <c r="R147" s="407"/>
      <c r="S147" s="407"/>
      <c r="T147" s="407"/>
      <c r="U147" s="451"/>
      <c r="V147" s="183" t="str">
        <f>'Основні дані'!$B$1</f>
        <v>СГТ-М623і.е</v>
      </c>
      <c r="W147" s="386"/>
    </row>
    <row r="148" spans="1:23" s="153" customFormat="1" ht="27" hidden="1" x14ac:dyDescent="0.4">
      <c r="A148" s="299" t="s">
        <v>551</v>
      </c>
      <c r="B148" s="580"/>
      <c r="C148" s="564"/>
      <c r="D148" s="564"/>
      <c r="E148" s="564"/>
      <c r="F148" s="255">
        <f t="shared" si="54"/>
        <v>0</v>
      </c>
      <c r="G148" s="255">
        <f t="shared" si="52"/>
        <v>0</v>
      </c>
      <c r="H148" s="255">
        <f>(M148*Титул!BC$19)+(O148*Титул!BD$19)+(Q148*Титул!BE$19)+(S148*Титул!BF$19)</f>
        <v>0</v>
      </c>
      <c r="I148" s="564"/>
      <c r="J148" s="564"/>
      <c r="K148" s="575"/>
      <c r="L148" s="255">
        <f t="shared" si="53"/>
        <v>0</v>
      </c>
      <c r="M148" s="564"/>
      <c r="N148" s="564"/>
      <c r="O148" s="564"/>
      <c r="P148" s="564"/>
      <c r="Q148" s="407"/>
      <c r="R148" s="407"/>
      <c r="S148" s="407"/>
      <c r="T148" s="407"/>
      <c r="U148" s="451"/>
      <c r="V148" s="183" t="str">
        <f>'Основні дані'!$B$1</f>
        <v>СГТ-М623і.е</v>
      </c>
      <c r="W148" s="386"/>
    </row>
    <row r="149" spans="1:23" s="153" customFormat="1" ht="27" hidden="1" x14ac:dyDescent="0.4">
      <c r="A149" s="299" t="s">
        <v>552</v>
      </c>
      <c r="B149" s="580"/>
      <c r="C149" s="564"/>
      <c r="D149" s="564"/>
      <c r="E149" s="564"/>
      <c r="F149" s="255">
        <f t="shared" si="54"/>
        <v>0</v>
      </c>
      <c r="G149" s="255">
        <f t="shared" si="52"/>
        <v>0</v>
      </c>
      <c r="H149" s="255">
        <f>(M149*Титул!BC$19)+(O149*Титул!BD$19)+(Q149*Титул!BE$19)+(S149*Титул!BF$19)</f>
        <v>0</v>
      </c>
      <c r="I149" s="564"/>
      <c r="J149" s="564"/>
      <c r="K149" s="575"/>
      <c r="L149" s="255">
        <f t="shared" si="53"/>
        <v>0</v>
      </c>
      <c r="M149" s="564"/>
      <c r="N149" s="564"/>
      <c r="O149" s="564"/>
      <c r="P149" s="564"/>
      <c r="Q149" s="407"/>
      <c r="R149" s="407"/>
      <c r="S149" s="407"/>
      <c r="T149" s="407"/>
      <c r="U149" s="451"/>
      <c r="V149" s="183" t="str">
        <f>'Основні дані'!$B$1</f>
        <v>СГТ-М623і.е</v>
      </c>
      <c r="W149" s="386"/>
    </row>
    <row r="150" spans="1:23" s="153" customFormat="1" ht="52.5" hidden="1" x14ac:dyDescent="0.4">
      <c r="A150" s="464" t="s">
        <v>553</v>
      </c>
      <c r="B150" s="520" t="s">
        <v>554</v>
      </c>
      <c r="C150" s="473"/>
      <c r="D150" s="465"/>
      <c r="E150" s="465"/>
      <c r="F150" s="472">
        <f>IF(SUM(F151:F160)=F$29,F$29,"ПОМИЛКА")</f>
        <v>0</v>
      </c>
      <c r="G150" s="472">
        <f>IF(SUM(G151:G160)=G$29,G$29,"ПОМИЛКА")</f>
        <v>0</v>
      </c>
      <c r="H150" s="472">
        <f>IF(SUM(H151:H160)=H$29,H$29,"ПОМИЛКА")</f>
        <v>0</v>
      </c>
      <c r="I150" s="467">
        <f t="shared" ref="I150:T150" si="55">SUM(I151:I160)</f>
        <v>0</v>
      </c>
      <c r="J150" s="468">
        <f t="shared" si="55"/>
        <v>0</v>
      </c>
      <c r="K150" s="468">
        <f t="shared" si="55"/>
        <v>0</v>
      </c>
      <c r="L150" s="466">
        <f t="shared" si="55"/>
        <v>0</v>
      </c>
      <c r="M150" s="469">
        <f t="shared" si="55"/>
        <v>0</v>
      </c>
      <c r="N150" s="470">
        <f t="shared" si="55"/>
        <v>0</v>
      </c>
      <c r="O150" s="470">
        <f t="shared" si="55"/>
        <v>0</v>
      </c>
      <c r="P150" s="470">
        <f t="shared" si="55"/>
        <v>0</v>
      </c>
      <c r="Q150" s="470">
        <f t="shared" si="55"/>
        <v>0</v>
      </c>
      <c r="R150" s="470">
        <f t="shared" si="55"/>
        <v>0</v>
      </c>
      <c r="S150" s="470">
        <f t="shared" si="55"/>
        <v>0</v>
      </c>
      <c r="T150" s="470">
        <f t="shared" si="55"/>
        <v>0</v>
      </c>
      <c r="U150" s="471"/>
      <c r="V150" s="183" t="str">
        <f>'Основні дані'!$B$1</f>
        <v>СГТ-М623і.е</v>
      </c>
    </row>
    <row r="151" spans="1:23" s="153" customFormat="1" ht="27" hidden="1" x14ac:dyDescent="0.4">
      <c r="A151" s="299" t="s">
        <v>555</v>
      </c>
      <c r="B151" s="563"/>
      <c r="C151" s="564"/>
      <c r="D151" s="564"/>
      <c r="E151" s="564"/>
      <c r="F151" s="255">
        <f>N151+P151+R151+T151</f>
        <v>0</v>
      </c>
      <c r="G151" s="255">
        <f t="shared" ref="G151:G160" si="56">F151*30</f>
        <v>0</v>
      </c>
      <c r="H151" s="255">
        <f>(M151*Титул!BC$19)+(O151*Титул!BD$19)+(Q151*Титул!BE$19)+(S151*Титул!BF$19)</f>
        <v>0</v>
      </c>
      <c r="I151" s="360"/>
      <c r="J151" s="257"/>
      <c r="K151" s="257"/>
      <c r="L151" s="255">
        <f t="shared" ref="L151:L160" si="57">IF(H151=I151+J151+K151,G151-H151,"!ПОМИЛКА!")</f>
        <v>0</v>
      </c>
      <c r="M151" s="256"/>
      <c r="N151" s="407"/>
      <c r="O151" s="407"/>
      <c r="P151" s="407"/>
      <c r="Q151" s="407"/>
      <c r="R151" s="257"/>
      <c r="S151" s="407"/>
      <c r="T151" s="407"/>
      <c r="U151" s="568"/>
      <c r="V151" s="183" t="str">
        <f>'Основні дані'!$B$1</f>
        <v>СГТ-М623і.е</v>
      </c>
      <c r="W151" s="385"/>
    </row>
    <row r="152" spans="1:23" s="153" customFormat="1" ht="27" hidden="1" x14ac:dyDescent="0.4">
      <c r="A152" s="299" t="s">
        <v>556</v>
      </c>
      <c r="B152" s="577"/>
      <c r="C152" s="564"/>
      <c r="D152" s="564"/>
      <c r="E152" s="564"/>
      <c r="F152" s="255">
        <f t="shared" ref="F152:F160" si="58">N152+P152+R152+T152</f>
        <v>0</v>
      </c>
      <c r="G152" s="255">
        <f t="shared" si="56"/>
        <v>0</v>
      </c>
      <c r="H152" s="255">
        <f>(M152*Титул!BC$19)+(O152*Титул!BD$19)+(Q152*Титул!BE$19)+(S152*Титул!BF$19)</f>
        <v>0</v>
      </c>
      <c r="I152" s="581"/>
      <c r="J152" s="575"/>
      <c r="K152" s="575"/>
      <c r="L152" s="255">
        <f t="shared" si="57"/>
        <v>0</v>
      </c>
      <c r="M152" s="256"/>
      <c r="N152" s="407"/>
      <c r="O152" s="407"/>
      <c r="P152" s="407"/>
      <c r="Q152" s="407"/>
      <c r="R152" s="257"/>
      <c r="S152" s="582"/>
      <c r="T152" s="582"/>
      <c r="U152" s="583"/>
      <c r="V152" s="183" t="str">
        <f>'Основні дані'!$B$1</f>
        <v>СГТ-М623і.е</v>
      </c>
      <c r="W152" s="385"/>
    </row>
    <row r="153" spans="1:23" s="153" customFormat="1" ht="27" hidden="1" x14ac:dyDescent="0.4">
      <c r="A153" s="299" t="s">
        <v>557</v>
      </c>
      <c r="B153" s="577"/>
      <c r="C153" s="578"/>
      <c r="D153" s="578"/>
      <c r="E153" s="579"/>
      <c r="F153" s="255">
        <f t="shared" si="58"/>
        <v>0</v>
      </c>
      <c r="G153" s="255">
        <f t="shared" si="56"/>
        <v>0</v>
      </c>
      <c r="H153" s="255">
        <f>(M153*Титул!BC$19)+(O153*Титул!BD$19)+(Q153*Титул!BE$19)+(S153*Титул!BF$19)</f>
        <v>0</v>
      </c>
      <c r="I153" s="581"/>
      <c r="J153" s="575"/>
      <c r="K153" s="575"/>
      <c r="L153" s="255">
        <f t="shared" si="57"/>
        <v>0</v>
      </c>
      <c r="M153" s="256"/>
      <c r="N153" s="407"/>
      <c r="O153" s="407"/>
      <c r="P153" s="407"/>
      <c r="Q153" s="407"/>
      <c r="R153" s="257"/>
      <c r="S153" s="582"/>
      <c r="T153" s="582"/>
      <c r="U153" s="451"/>
      <c r="V153" s="183" t="str">
        <f>'Основні дані'!$B$1</f>
        <v>СГТ-М623і.е</v>
      </c>
      <c r="W153" s="385"/>
    </row>
    <row r="154" spans="1:23" s="153" customFormat="1" ht="27" hidden="1" x14ac:dyDescent="0.4">
      <c r="A154" s="299" t="s">
        <v>558</v>
      </c>
      <c r="B154" s="577"/>
      <c r="C154" s="564"/>
      <c r="D154" s="564"/>
      <c r="E154" s="564"/>
      <c r="F154" s="255">
        <f t="shared" si="58"/>
        <v>0</v>
      </c>
      <c r="G154" s="255">
        <f t="shared" si="56"/>
        <v>0</v>
      </c>
      <c r="H154" s="255">
        <f>(M154*Титул!BC$19)+(O154*Титул!BD$19)+(Q154*Титул!BE$19)+(S154*Титул!BF$19)</f>
        <v>0</v>
      </c>
      <c r="I154" s="564"/>
      <c r="J154" s="564"/>
      <c r="K154" s="575"/>
      <c r="L154" s="255">
        <f t="shared" si="57"/>
        <v>0</v>
      </c>
      <c r="M154" s="564"/>
      <c r="N154" s="564"/>
      <c r="O154" s="564"/>
      <c r="P154" s="564"/>
      <c r="Q154" s="407"/>
      <c r="R154" s="407"/>
      <c r="S154" s="564"/>
      <c r="T154" s="564"/>
      <c r="U154" s="451"/>
      <c r="V154" s="183" t="str">
        <f>'Основні дані'!$B$1</f>
        <v>СГТ-М623і.е</v>
      </c>
      <c r="W154" s="386"/>
    </row>
    <row r="155" spans="1:23" s="153" customFormat="1" ht="27" hidden="1" x14ac:dyDescent="0.4">
      <c r="A155" s="299" t="s">
        <v>559</v>
      </c>
      <c r="B155" s="577"/>
      <c r="C155" s="564"/>
      <c r="D155" s="564"/>
      <c r="E155" s="564"/>
      <c r="F155" s="255">
        <f t="shared" si="58"/>
        <v>0</v>
      </c>
      <c r="G155" s="255">
        <f t="shared" si="56"/>
        <v>0</v>
      </c>
      <c r="H155" s="255">
        <f>(M155*Титул!BC$19)+(O155*Титул!BD$19)+(Q155*Титул!BE$19)+(S155*Титул!BF$19)</f>
        <v>0</v>
      </c>
      <c r="I155" s="564"/>
      <c r="J155" s="564"/>
      <c r="K155" s="575"/>
      <c r="L155" s="255">
        <f t="shared" si="57"/>
        <v>0</v>
      </c>
      <c r="M155" s="564"/>
      <c r="N155" s="564"/>
      <c r="O155" s="564"/>
      <c r="P155" s="564"/>
      <c r="Q155" s="407"/>
      <c r="R155" s="407"/>
      <c r="S155" s="407"/>
      <c r="T155" s="407"/>
      <c r="U155" s="451"/>
      <c r="V155" s="183" t="str">
        <f>'Основні дані'!$B$1</f>
        <v>СГТ-М623і.е</v>
      </c>
      <c r="W155" s="386"/>
    </row>
    <row r="156" spans="1:23" s="153" customFormat="1" ht="27" hidden="1" x14ac:dyDescent="0.4">
      <c r="A156" s="299" t="s">
        <v>560</v>
      </c>
      <c r="B156" s="580"/>
      <c r="C156" s="564"/>
      <c r="D156" s="564"/>
      <c r="E156" s="564"/>
      <c r="F156" s="255">
        <f t="shared" si="58"/>
        <v>0</v>
      </c>
      <c r="G156" s="255">
        <f t="shared" si="56"/>
        <v>0</v>
      </c>
      <c r="H156" s="255">
        <f>(M156*Титул!BC$19)+(O156*Титул!BD$19)+(Q156*Титул!BE$19)+(S156*Титул!BF$19)</f>
        <v>0</v>
      </c>
      <c r="I156" s="564"/>
      <c r="J156" s="564"/>
      <c r="K156" s="575"/>
      <c r="L156" s="255">
        <f t="shared" si="57"/>
        <v>0</v>
      </c>
      <c r="M156" s="564"/>
      <c r="N156" s="564"/>
      <c r="O156" s="564"/>
      <c r="P156" s="564"/>
      <c r="Q156" s="407"/>
      <c r="R156" s="407"/>
      <c r="S156" s="407"/>
      <c r="T156" s="407"/>
      <c r="U156" s="451"/>
      <c r="V156" s="183" t="str">
        <f>'Основні дані'!$B$1</f>
        <v>СГТ-М623і.е</v>
      </c>
      <c r="W156" s="386"/>
    </row>
    <row r="157" spans="1:23" s="153" customFormat="1" ht="27" hidden="1" x14ac:dyDescent="0.4">
      <c r="A157" s="299" t="s">
        <v>561</v>
      </c>
      <c r="B157" s="580"/>
      <c r="C157" s="564"/>
      <c r="D157" s="564"/>
      <c r="E157" s="564"/>
      <c r="F157" s="255">
        <f t="shared" si="58"/>
        <v>0</v>
      </c>
      <c r="G157" s="255">
        <f t="shared" si="56"/>
        <v>0</v>
      </c>
      <c r="H157" s="255">
        <f>(M157*Титул!BC$19)+(O157*Титул!BD$19)+(Q157*Титул!BE$19)+(S157*Титул!BF$19)</f>
        <v>0</v>
      </c>
      <c r="I157" s="564"/>
      <c r="J157" s="564"/>
      <c r="K157" s="575"/>
      <c r="L157" s="255">
        <f t="shared" si="57"/>
        <v>0</v>
      </c>
      <c r="M157" s="564"/>
      <c r="N157" s="564"/>
      <c r="O157" s="564"/>
      <c r="P157" s="564"/>
      <c r="Q157" s="407"/>
      <c r="R157" s="407"/>
      <c r="S157" s="407"/>
      <c r="T157" s="407"/>
      <c r="U157" s="451"/>
      <c r="V157" s="183" t="str">
        <f>'Основні дані'!$B$1</f>
        <v>СГТ-М623і.е</v>
      </c>
      <c r="W157" s="386"/>
    </row>
    <row r="158" spans="1:23" s="153" customFormat="1" ht="27" hidden="1" x14ac:dyDescent="0.4">
      <c r="A158" s="299" t="s">
        <v>562</v>
      </c>
      <c r="B158" s="577"/>
      <c r="C158" s="564"/>
      <c r="D158" s="564"/>
      <c r="E158" s="564"/>
      <c r="F158" s="255">
        <f t="shared" si="58"/>
        <v>0</v>
      </c>
      <c r="G158" s="255">
        <f t="shared" si="56"/>
        <v>0</v>
      </c>
      <c r="H158" s="255">
        <f>(M158*Титул!BC$19)+(O158*Титул!BD$19)+(Q158*Титул!BE$19)+(S158*Титул!BF$19)</f>
        <v>0</v>
      </c>
      <c r="I158" s="564"/>
      <c r="J158" s="564"/>
      <c r="K158" s="575"/>
      <c r="L158" s="255">
        <f t="shared" si="57"/>
        <v>0</v>
      </c>
      <c r="M158" s="564"/>
      <c r="N158" s="564"/>
      <c r="O158" s="564"/>
      <c r="P158" s="564"/>
      <c r="Q158" s="407"/>
      <c r="R158" s="407"/>
      <c r="S158" s="407"/>
      <c r="T158" s="407"/>
      <c r="U158" s="451"/>
      <c r="V158" s="183" t="str">
        <f>'Основні дані'!$B$1</f>
        <v>СГТ-М623і.е</v>
      </c>
      <c r="W158" s="386"/>
    </row>
    <row r="159" spans="1:23" s="153" customFormat="1" ht="27" hidden="1" x14ac:dyDescent="0.4">
      <c r="A159" s="299" t="s">
        <v>563</v>
      </c>
      <c r="B159" s="580"/>
      <c r="C159" s="564"/>
      <c r="D159" s="564"/>
      <c r="E159" s="564"/>
      <c r="F159" s="255">
        <f t="shared" si="58"/>
        <v>0</v>
      </c>
      <c r="G159" s="255">
        <f t="shared" si="56"/>
        <v>0</v>
      </c>
      <c r="H159" s="255">
        <f>(M159*Титул!BC$19)+(O159*Титул!BD$19)+(Q159*Титул!BE$19)+(S159*Титул!BF$19)</f>
        <v>0</v>
      </c>
      <c r="I159" s="564"/>
      <c r="J159" s="564"/>
      <c r="K159" s="575"/>
      <c r="L159" s="255">
        <f t="shared" si="57"/>
        <v>0</v>
      </c>
      <c r="M159" s="564"/>
      <c r="N159" s="564"/>
      <c r="O159" s="564"/>
      <c r="P159" s="564"/>
      <c r="Q159" s="407"/>
      <c r="R159" s="407"/>
      <c r="S159" s="407"/>
      <c r="T159" s="407"/>
      <c r="U159" s="451"/>
      <c r="V159" s="183" t="str">
        <f>'Основні дані'!$B$1</f>
        <v>СГТ-М623і.е</v>
      </c>
      <c r="W159" s="386"/>
    </row>
    <row r="160" spans="1:23" s="153" customFormat="1" ht="27" hidden="1" x14ac:dyDescent="0.4">
      <c r="A160" s="299" t="s">
        <v>564</v>
      </c>
      <c r="B160" s="580"/>
      <c r="C160" s="564"/>
      <c r="D160" s="564"/>
      <c r="E160" s="564"/>
      <c r="F160" s="255">
        <f t="shared" si="58"/>
        <v>0</v>
      </c>
      <c r="G160" s="255">
        <f t="shared" si="56"/>
        <v>0</v>
      </c>
      <c r="H160" s="255">
        <f>(M160*Титул!BC$19)+(O160*Титул!BD$19)+(Q160*Титул!BE$19)+(S160*Титул!BF$19)</f>
        <v>0</v>
      </c>
      <c r="I160" s="564"/>
      <c r="J160" s="564"/>
      <c r="K160" s="575"/>
      <c r="L160" s="255">
        <f t="shared" si="57"/>
        <v>0</v>
      </c>
      <c r="M160" s="564"/>
      <c r="N160" s="564"/>
      <c r="O160" s="564"/>
      <c r="P160" s="564"/>
      <c r="Q160" s="407"/>
      <c r="R160" s="407"/>
      <c r="S160" s="407"/>
      <c r="T160" s="407"/>
      <c r="U160" s="451"/>
      <c r="V160" s="183" t="str">
        <f>'Основні дані'!$B$1</f>
        <v>СГТ-М623і.е</v>
      </c>
      <c r="W160" s="386"/>
    </row>
    <row r="161" spans="1:23" s="153" customFormat="1" ht="52.5" hidden="1" x14ac:dyDescent="0.4">
      <c r="A161" s="464" t="s">
        <v>565</v>
      </c>
      <c r="B161" s="520" t="s">
        <v>566</v>
      </c>
      <c r="C161" s="473"/>
      <c r="D161" s="465"/>
      <c r="E161" s="465"/>
      <c r="F161" s="472">
        <f>IF(SUM(F162:F171)=F$29,F$29,"ПОМИЛКА")</f>
        <v>0</v>
      </c>
      <c r="G161" s="472">
        <f>IF(SUM(G162:G171)=G$29,G$29,"ПОМИЛКА")</f>
        <v>0</v>
      </c>
      <c r="H161" s="472">
        <f>IF(SUM(H162:H171)=H$29,H$29,"ПОМИЛКА")</f>
        <v>0</v>
      </c>
      <c r="I161" s="467">
        <f t="shared" ref="I161:T161" si="59">SUM(I162:I171)</f>
        <v>0</v>
      </c>
      <c r="J161" s="468">
        <f t="shared" si="59"/>
        <v>0</v>
      </c>
      <c r="K161" s="468">
        <f t="shared" si="59"/>
        <v>0</v>
      </c>
      <c r="L161" s="466">
        <f t="shared" si="59"/>
        <v>0</v>
      </c>
      <c r="M161" s="469">
        <f t="shared" si="59"/>
        <v>0</v>
      </c>
      <c r="N161" s="470">
        <f t="shared" si="59"/>
        <v>0</v>
      </c>
      <c r="O161" s="470">
        <f t="shared" si="59"/>
        <v>0</v>
      </c>
      <c r="P161" s="470">
        <f t="shared" si="59"/>
        <v>0</v>
      </c>
      <c r="Q161" s="470">
        <f t="shared" si="59"/>
        <v>0</v>
      </c>
      <c r="R161" s="470">
        <f t="shared" si="59"/>
        <v>0</v>
      </c>
      <c r="S161" s="470">
        <f t="shared" si="59"/>
        <v>0</v>
      </c>
      <c r="T161" s="470">
        <f t="shared" si="59"/>
        <v>0</v>
      </c>
      <c r="U161" s="471"/>
      <c r="V161" s="183" t="str">
        <f>'Основні дані'!$B$1</f>
        <v>СГТ-М623і.е</v>
      </c>
    </row>
    <row r="162" spans="1:23" s="153" customFormat="1" ht="27" hidden="1" x14ac:dyDescent="0.4">
      <c r="A162" s="299" t="s">
        <v>567</v>
      </c>
      <c r="B162" s="563"/>
      <c r="C162" s="564"/>
      <c r="D162" s="564"/>
      <c r="E162" s="564"/>
      <c r="F162" s="255">
        <f>N162+P162+R162+T162</f>
        <v>0</v>
      </c>
      <c r="G162" s="255">
        <f t="shared" ref="G162:G171" si="60">F162*30</f>
        <v>0</v>
      </c>
      <c r="H162" s="255">
        <f>(M162*Титул!BC$19)+(O162*Титул!BD$19)+(Q162*Титул!BE$19)+(S162*Титул!BF$19)</f>
        <v>0</v>
      </c>
      <c r="I162" s="360"/>
      <c r="J162" s="257"/>
      <c r="K162" s="257"/>
      <c r="L162" s="255">
        <f t="shared" ref="L162:L171" si="61">IF(H162=I162+J162+K162,G162-H162,"!ПОМИЛКА!")</f>
        <v>0</v>
      </c>
      <c r="M162" s="256"/>
      <c r="N162" s="407"/>
      <c r="O162" s="407"/>
      <c r="P162" s="407"/>
      <c r="Q162" s="407"/>
      <c r="R162" s="257"/>
      <c r="S162" s="407"/>
      <c r="T162" s="407"/>
      <c r="U162" s="568"/>
      <c r="V162" s="183" t="str">
        <f>'Основні дані'!$B$1</f>
        <v>СГТ-М623і.е</v>
      </c>
      <c r="W162" s="385"/>
    </row>
    <row r="163" spans="1:23" s="153" customFormat="1" ht="27" hidden="1" x14ac:dyDescent="0.4">
      <c r="A163" s="299" t="s">
        <v>568</v>
      </c>
      <c r="B163" s="577"/>
      <c r="C163" s="564"/>
      <c r="D163" s="564"/>
      <c r="E163" s="564"/>
      <c r="F163" s="255">
        <f t="shared" ref="F163:F171" si="62">N163+P163+R163+T163</f>
        <v>0</v>
      </c>
      <c r="G163" s="255">
        <f t="shared" si="60"/>
        <v>0</v>
      </c>
      <c r="H163" s="255">
        <f>(M163*Титул!BC$19)+(O163*Титул!BD$19)+(Q163*Титул!BE$19)+(S163*Титул!BF$19)</f>
        <v>0</v>
      </c>
      <c r="I163" s="581"/>
      <c r="J163" s="575"/>
      <c r="K163" s="575"/>
      <c r="L163" s="255">
        <f t="shared" si="61"/>
        <v>0</v>
      </c>
      <c r="M163" s="256"/>
      <c r="N163" s="407"/>
      <c r="O163" s="407"/>
      <c r="P163" s="407"/>
      <c r="Q163" s="407"/>
      <c r="R163" s="257"/>
      <c r="S163" s="582"/>
      <c r="T163" s="582"/>
      <c r="U163" s="583"/>
      <c r="V163" s="183" t="str">
        <f>'Основні дані'!$B$1</f>
        <v>СГТ-М623і.е</v>
      </c>
      <c r="W163" s="385"/>
    </row>
    <row r="164" spans="1:23" s="153" customFormat="1" ht="27" hidden="1" x14ac:dyDescent="0.4">
      <c r="A164" s="299" t="s">
        <v>569</v>
      </c>
      <c r="B164" s="577"/>
      <c r="C164" s="578"/>
      <c r="D164" s="578"/>
      <c r="E164" s="579"/>
      <c r="F164" s="255">
        <f t="shared" si="62"/>
        <v>0</v>
      </c>
      <c r="G164" s="255">
        <f t="shared" si="60"/>
        <v>0</v>
      </c>
      <c r="H164" s="255">
        <f>(M164*Титул!BC$19)+(O164*Титул!BD$19)+(Q164*Титул!BE$19)+(S164*Титул!BF$19)</f>
        <v>0</v>
      </c>
      <c r="I164" s="581"/>
      <c r="J164" s="575"/>
      <c r="K164" s="575"/>
      <c r="L164" s="255">
        <f t="shared" si="61"/>
        <v>0</v>
      </c>
      <c r="M164" s="256"/>
      <c r="N164" s="407"/>
      <c r="O164" s="407"/>
      <c r="P164" s="407"/>
      <c r="Q164" s="407"/>
      <c r="R164" s="257"/>
      <c r="S164" s="582"/>
      <c r="T164" s="582"/>
      <c r="U164" s="451"/>
      <c r="V164" s="183" t="str">
        <f>'Основні дані'!$B$1</f>
        <v>СГТ-М623і.е</v>
      </c>
      <c r="W164" s="385"/>
    </row>
    <row r="165" spans="1:23" s="153" customFormat="1" ht="27" hidden="1" x14ac:dyDescent="0.4">
      <c r="A165" s="299" t="s">
        <v>570</v>
      </c>
      <c r="B165" s="577"/>
      <c r="C165" s="564"/>
      <c r="D165" s="564"/>
      <c r="E165" s="564"/>
      <c r="F165" s="255">
        <f t="shared" si="62"/>
        <v>0</v>
      </c>
      <c r="G165" s="255">
        <f t="shared" si="60"/>
        <v>0</v>
      </c>
      <c r="H165" s="255">
        <f>(M165*Титул!BC$19)+(O165*Титул!BD$19)+(Q165*Титул!BE$19)+(S165*Титул!BF$19)</f>
        <v>0</v>
      </c>
      <c r="I165" s="564"/>
      <c r="J165" s="564"/>
      <c r="K165" s="575"/>
      <c r="L165" s="255">
        <f t="shared" si="61"/>
        <v>0</v>
      </c>
      <c r="M165" s="564"/>
      <c r="N165" s="564"/>
      <c r="O165" s="564"/>
      <c r="P165" s="564"/>
      <c r="Q165" s="407"/>
      <c r="R165" s="407"/>
      <c r="S165" s="564"/>
      <c r="T165" s="564"/>
      <c r="U165" s="451"/>
      <c r="V165" s="183" t="str">
        <f>'Основні дані'!$B$1</f>
        <v>СГТ-М623і.е</v>
      </c>
      <c r="W165" s="386"/>
    </row>
    <row r="166" spans="1:23" s="153" customFormat="1" ht="27" hidden="1" x14ac:dyDescent="0.4">
      <c r="A166" s="299" t="s">
        <v>571</v>
      </c>
      <c r="B166" s="577"/>
      <c r="C166" s="564"/>
      <c r="D166" s="564"/>
      <c r="E166" s="564"/>
      <c r="F166" s="255">
        <f t="shared" si="62"/>
        <v>0</v>
      </c>
      <c r="G166" s="255">
        <f t="shared" si="60"/>
        <v>0</v>
      </c>
      <c r="H166" s="255">
        <f>(M166*Титул!BC$19)+(O166*Титул!BD$19)+(Q166*Титул!BE$19)+(S166*Титул!BF$19)</f>
        <v>0</v>
      </c>
      <c r="I166" s="564"/>
      <c r="J166" s="564"/>
      <c r="K166" s="575"/>
      <c r="L166" s="255">
        <f t="shared" si="61"/>
        <v>0</v>
      </c>
      <c r="M166" s="564"/>
      <c r="N166" s="564"/>
      <c r="O166" s="564"/>
      <c r="P166" s="564"/>
      <c r="Q166" s="407"/>
      <c r="R166" s="407"/>
      <c r="S166" s="407"/>
      <c r="T166" s="407"/>
      <c r="U166" s="451"/>
      <c r="V166" s="183" t="str">
        <f>'Основні дані'!$B$1</f>
        <v>СГТ-М623і.е</v>
      </c>
      <c r="W166" s="386"/>
    </row>
    <row r="167" spans="1:23" s="153" customFormat="1" ht="27" hidden="1" x14ac:dyDescent="0.4">
      <c r="A167" s="299" t="s">
        <v>572</v>
      </c>
      <c r="B167" s="580"/>
      <c r="C167" s="564"/>
      <c r="D167" s="564"/>
      <c r="E167" s="564"/>
      <c r="F167" s="255">
        <f t="shared" si="62"/>
        <v>0</v>
      </c>
      <c r="G167" s="255">
        <f t="shared" si="60"/>
        <v>0</v>
      </c>
      <c r="H167" s="255">
        <f>(M167*Титул!BC$19)+(O167*Титул!BD$19)+(Q167*Титул!BE$19)+(S167*Титул!BF$19)</f>
        <v>0</v>
      </c>
      <c r="I167" s="564"/>
      <c r="J167" s="564"/>
      <c r="K167" s="575"/>
      <c r="L167" s="255">
        <f t="shared" si="61"/>
        <v>0</v>
      </c>
      <c r="M167" s="564"/>
      <c r="N167" s="564"/>
      <c r="O167" s="564"/>
      <c r="P167" s="564"/>
      <c r="Q167" s="407"/>
      <c r="R167" s="407"/>
      <c r="S167" s="407"/>
      <c r="T167" s="407"/>
      <c r="U167" s="451"/>
      <c r="V167" s="183" t="str">
        <f>'Основні дані'!$B$1</f>
        <v>СГТ-М623і.е</v>
      </c>
      <c r="W167" s="386"/>
    </row>
    <row r="168" spans="1:23" s="153" customFormat="1" ht="27" hidden="1" x14ac:dyDescent="0.4">
      <c r="A168" s="299" t="s">
        <v>573</v>
      </c>
      <c r="B168" s="580"/>
      <c r="C168" s="564"/>
      <c r="D168" s="564"/>
      <c r="E168" s="564"/>
      <c r="F168" s="255">
        <f t="shared" si="62"/>
        <v>0</v>
      </c>
      <c r="G168" s="255">
        <f t="shared" si="60"/>
        <v>0</v>
      </c>
      <c r="H168" s="255">
        <f>(M168*Титул!BC$19)+(O168*Титул!BD$19)+(Q168*Титул!BE$19)+(S168*Титул!BF$19)</f>
        <v>0</v>
      </c>
      <c r="I168" s="564"/>
      <c r="J168" s="564"/>
      <c r="K168" s="575"/>
      <c r="L168" s="255">
        <f t="shared" si="61"/>
        <v>0</v>
      </c>
      <c r="M168" s="564"/>
      <c r="N168" s="564"/>
      <c r="O168" s="564"/>
      <c r="P168" s="564"/>
      <c r="Q168" s="407"/>
      <c r="R168" s="407"/>
      <c r="S168" s="407"/>
      <c r="T168" s="407"/>
      <c r="U168" s="451"/>
      <c r="V168" s="183" t="str">
        <f>'Основні дані'!$B$1</f>
        <v>СГТ-М623і.е</v>
      </c>
      <c r="W168" s="386"/>
    </row>
    <row r="169" spans="1:23" s="153" customFormat="1" ht="27" hidden="1" x14ac:dyDescent="0.4">
      <c r="A169" s="299" t="s">
        <v>574</v>
      </c>
      <c r="B169" s="577"/>
      <c r="C169" s="564"/>
      <c r="D169" s="564"/>
      <c r="E169" s="564"/>
      <c r="F169" s="255">
        <f t="shared" si="62"/>
        <v>0</v>
      </c>
      <c r="G169" s="255">
        <f t="shared" si="60"/>
        <v>0</v>
      </c>
      <c r="H169" s="255">
        <f>(M169*Титул!BC$19)+(O169*Титул!BD$19)+(Q169*Титул!BE$19)+(S169*Титул!BF$19)</f>
        <v>0</v>
      </c>
      <c r="I169" s="564"/>
      <c r="J169" s="564"/>
      <c r="K169" s="575"/>
      <c r="L169" s="255">
        <f t="shared" si="61"/>
        <v>0</v>
      </c>
      <c r="M169" s="564"/>
      <c r="N169" s="564"/>
      <c r="O169" s="564"/>
      <c r="P169" s="564"/>
      <c r="Q169" s="407"/>
      <c r="R169" s="407"/>
      <c r="S169" s="407"/>
      <c r="T169" s="407"/>
      <c r="U169" s="451"/>
      <c r="V169" s="183" t="str">
        <f>'Основні дані'!$B$1</f>
        <v>СГТ-М623і.е</v>
      </c>
      <c r="W169" s="386"/>
    </row>
    <row r="170" spans="1:23" s="153" customFormat="1" ht="27" hidden="1" x14ac:dyDescent="0.4">
      <c r="A170" s="299" t="s">
        <v>575</v>
      </c>
      <c r="B170" s="580"/>
      <c r="C170" s="564"/>
      <c r="D170" s="564"/>
      <c r="E170" s="564"/>
      <c r="F170" s="255">
        <f t="shared" si="62"/>
        <v>0</v>
      </c>
      <c r="G170" s="255">
        <f t="shared" si="60"/>
        <v>0</v>
      </c>
      <c r="H170" s="255">
        <f>(M170*Титул!BC$19)+(O170*Титул!BD$19)+(Q170*Титул!BE$19)+(S170*Титул!BF$19)</f>
        <v>0</v>
      </c>
      <c r="I170" s="564"/>
      <c r="J170" s="564"/>
      <c r="K170" s="575"/>
      <c r="L170" s="255">
        <f t="shared" si="61"/>
        <v>0</v>
      </c>
      <c r="M170" s="564"/>
      <c r="N170" s="564"/>
      <c r="O170" s="564"/>
      <c r="P170" s="564"/>
      <c r="Q170" s="407"/>
      <c r="R170" s="407"/>
      <c r="S170" s="407"/>
      <c r="T170" s="407"/>
      <c r="U170" s="451"/>
      <c r="V170" s="183" t="str">
        <f>'Основні дані'!$B$1</f>
        <v>СГТ-М623і.е</v>
      </c>
      <c r="W170" s="386"/>
    </row>
    <row r="171" spans="1:23" s="153" customFormat="1" ht="27" hidden="1" x14ac:dyDescent="0.4">
      <c r="A171" s="299" t="s">
        <v>576</v>
      </c>
      <c r="B171" s="580"/>
      <c r="C171" s="564"/>
      <c r="D171" s="564"/>
      <c r="E171" s="564"/>
      <c r="F171" s="255">
        <f t="shared" si="62"/>
        <v>0</v>
      </c>
      <c r="G171" s="255">
        <f t="shared" si="60"/>
        <v>0</v>
      </c>
      <c r="H171" s="255">
        <f>(M171*Титул!BC$19)+(O171*Титул!BD$19)+(Q171*Титул!BE$19)+(S171*Титул!BF$19)</f>
        <v>0</v>
      </c>
      <c r="I171" s="564"/>
      <c r="J171" s="564"/>
      <c r="K171" s="575"/>
      <c r="L171" s="255">
        <f t="shared" si="61"/>
        <v>0</v>
      </c>
      <c r="M171" s="564"/>
      <c r="N171" s="564"/>
      <c r="O171" s="564"/>
      <c r="P171" s="564"/>
      <c r="Q171" s="407"/>
      <c r="R171" s="407"/>
      <c r="S171" s="407"/>
      <c r="T171" s="407"/>
      <c r="U171" s="451"/>
      <c r="V171" s="183" t="str">
        <f>'Основні дані'!$B$1</f>
        <v>СГТ-М623і.е</v>
      </c>
      <c r="W171" s="386"/>
    </row>
    <row r="172" spans="1:23" s="153" customFormat="1" ht="52.5" hidden="1" x14ac:dyDescent="0.4">
      <c r="A172" s="464" t="s">
        <v>577</v>
      </c>
      <c r="B172" s="520" t="s">
        <v>578</v>
      </c>
      <c r="C172" s="473"/>
      <c r="D172" s="465"/>
      <c r="E172" s="465"/>
      <c r="F172" s="472">
        <f>IF(SUM(F173:F182)=F$29,F$29,"ПОМИЛКА")</f>
        <v>0</v>
      </c>
      <c r="G172" s="472">
        <f>IF(SUM(G173:G182)=G$29,G$29,"ПОМИЛКА")</f>
        <v>0</v>
      </c>
      <c r="H172" s="472">
        <f>IF(SUM(H173:H182)=H$29,H$29,"ПОМИЛКА")</f>
        <v>0</v>
      </c>
      <c r="I172" s="467">
        <f t="shared" ref="I172:T172" si="63">SUM(I173:I182)</f>
        <v>0</v>
      </c>
      <c r="J172" s="468">
        <f t="shared" si="63"/>
        <v>0</v>
      </c>
      <c r="K172" s="468">
        <f t="shared" si="63"/>
        <v>0</v>
      </c>
      <c r="L172" s="466">
        <f t="shared" si="63"/>
        <v>0</v>
      </c>
      <c r="M172" s="469">
        <f t="shared" si="63"/>
        <v>0</v>
      </c>
      <c r="N172" s="470">
        <f t="shared" si="63"/>
        <v>0</v>
      </c>
      <c r="O172" s="470">
        <f t="shared" si="63"/>
        <v>0</v>
      </c>
      <c r="P172" s="470">
        <f t="shared" si="63"/>
        <v>0</v>
      </c>
      <c r="Q172" s="470">
        <f t="shared" si="63"/>
        <v>0</v>
      </c>
      <c r="R172" s="470">
        <f t="shared" si="63"/>
        <v>0</v>
      </c>
      <c r="S172" s="470">
        <f t="shared" si="63"/>
        <v>0</v>
      </c>
      <c r="T172" s="470">
        <f t="shared" si="63"/>
        <v>0</v>
      </c>
      <c r="U172" s="471"/>
      <c r="V172" s="183" t="str">
        <f>'Основні дані'!$B$1</f>
        <v>СГТ-М623і.е</v>
      </c>
    </row>
    <row r="173" spans="1:23" s="153" customFormat="1" ht="27" hidden="1" x14ac:dyDescent="0.4">
      <c r="A173" s="299" t="s">
        <v>579</v>
      </c>
      <c r="B173" s="563"/>
      <c r="C173" s="564"/>
      <c r="D173" s="564"/>
      <c r="E173" s="564"/>
      <c r="F173" s="255">
        <f>N173+P173+R173+T173</f>
        <v>0</v>
      </c>
      <c r="G173" s="255">
        <f t="shared" ref="G173:G182" si="64">F173*30</f>
        <v>0</v>
      </c>
      <c r="H173" s="255">
        <f>(M173*Титул!BC$19)+(O173*Титул!BD$19)+(Q173*Титул!BE$19)+(S173*Титул!BF$19)</f>
        <v>0</v>
      </c>
      <c r="I173" s="360"/>
      <c r="J173" s="257"/>
      <c r="K173" s="257"/>
      <c r="L173" s="255">
        <f t="shared" ref="L173:L182" si="65">IF(H173=I173+J173+K173,G173-H173,"!ПОМИЛКА!")</f>
        <v>0</v>
      </c>
      <c r="M173" s="256"/>
      <c r="N173" s="407"/>
      <c r="O173" s="407"/>
      <c r="P173" s="407"/>
      <c r="Q173" s="407"/>
      <c r="R173" s="257"/>
      <c r="S173" s="407"/>
      <c r="T173" s="407"/>
      <c r="U173" s="568"/>
      <c r="V173" s="183" t="str">
        <f>'Основні дані'!$B$1</f>
        <v>СГТ-М623і.е</v>
      </c>
      <c r="W173" s="385"/>
    </row>
    <row r="174" spans="1:23" s="153" customFormat="1" ht="27" hidden="1" x14ac:dyDescent="0.4">
      <c r="A174" s="299" t="s">
        <v>580</v>
      </c>
      <c r="B174" s="577"/>
      <c r="C174" s="564"/>
      <c r="D174" s="564"/>
      <c r="E174" s="564"/>
      <c r="F174" s="255">
        <f t="shared" ref="F174:F182" si="66">N174+P174+R174+T174</f>
        <v>0</v>
      </c>
      <c r="G174" s="255">
        <f t="shared" si="64"/>
        <v>0</v>
      </c>
      <c r="H174" s="255">
        <f>(M174*Титул!BC$19)+(O174*Титул!BD$19)+(Q174*Титул!BE$19)+(S174*Титул!BF$19)</f>
        <v>0</v>
      </c>
      <c r="I174" s="581"/>
      <c r="J174" s="575"/>
      <c r="K174" s="575"/>
      <c r="L174" s="255">
        <f t="shared" si="65"/>
        <v>0</v>
      </c>
      <c r="M174" s="256"/>
      <c r="N174" s="407"/>
      <c r="O174" s="407"/>
      <c r="P174" s="407"/>
      <c r="Q174" s="407"/>
      <c r="R174" s="257"/>
      <c r="S174" s="582"/>
      <c r="T174" s="582"/>
      <c r="U174" s="583"/>
      <c r="V174" s="183" t="str">
        <f>'Основні дані'!$B$1</f>
        <v>СГТ-М623і.е</v>
      </c>
      <c r="W174" s="385"/>
    </row>
    <row r="175" spans="1:23" s="153" customFormat="1" ht="27" hidden="1" x14ac:dyDescent="0.4">
      <c r="A175" s="299" t="s">
        <v>581</v>
      </c>
      <c r="B175" s="577"/>
      <c r="C175" s="578"/>
      <c r="D175" s="578"/>
      <c r="E175" s="579"/>
      <c r="F175" s="255">
        <f t="shared" si="66"/>
        <v>0</v>
      </c>
      <c r="G175" s="255">
        <f t="shared" si="64"/>
        <v>0</v>
      </c>
      <c r="H175" s="255">
        <f>(M175*Титул!BC$19)+(O175*Титул!BD$19)+(Q175*Титул!BE$19)+(S175*Титул!BF$19)</f>
        <v>0</v>
      </c>
      <c r="I175" s="581"/>
      <c r="J175" s="575"/>
      <c r="K175" s="575"/>
      <c r="L175" s="255">
        <f t="shared" si="65"/>
        <v>0</v>
      </c>
      <c r="M175" s="256"/>
      <c r="N175" s="407"/>
      <c r="O175" s="407"/>
      <c r="P175" s="407"/>
      <c r="Q175" s="407"/>
      <c r="R175" s="257"/>
      <c r="S175" s="582"/>
      <c r="T175" s="582"/>
      <c r="U175" s="451"/>
      <c r="V175" s="183" t="str">
        <f>'Основні дані'!$B$1</f>
        <v>СГТ-М623і.е</v>
      </c>
      <c r="W175" s="385"/>
    </row>
    <row r="176" spans="1:23" s="153" customFormat="1" ht="27" hidden="1" x14ac:dyDescent="0.4">
      <c r="A176" s="299" t="s">
        <v>582</v>
      </c>
      <c r="B176" s="577"/>
      <c r="C176" s="564"/>
      <c r="D176" s="564"/>
      <c r="E176" s="564"/>
      <c r="F176" s="255">
        <f t="shared" si="66"/>
        <v>0</v>
      </c>
      <c r="G176" s="255">
        <f t="shared" si="64"/>
        <v>0</v>
      </c>
      <c r="H176" s="255">
        <f>(M176*Титул!BC$19)+(O176*Титул!BD$19)+(Q176*Титул!BE$19)+(S176*Титул!BF$19)</f>
        <v>0</v>
      </c>
      <c r="I176" s="564"/>
      <c r="J176" s="564"/>
      <c r="K176" s="575"/>
      <c r="L176" s="255">
        <f t="shared" si="65"/>
        <v>0</v>
      </c>
      <c r="M176" s="564"/>
      <c r="N176" s="564"/>
      <c r="O176" s="564"/>
      <c r="P176" s="564"/>
      <c r="Q176" s="407"/>
      <c r="R176" s="407"/>
      <c r="S176" s="564"/>
      <c r="T176" s="564"/>
      <c r="U176" s="451"/>
      <c r="V176" s="183" t="str">
        <f>'Основні дані'!$B$1</f>
        <v>СГТ-М623і.е</v>
      </c>
      <c r="W176" s="386"/>
    </row>
    <row r="177" spans="1:23" s="153" customFormat="1" ht="27" hidden="1" x14ac:dyDescent="0.4">
      <c r="A177" s="299" t="s">
        <v>583</v>
      </c>
      <c r="B177" s="577"/>
      <c r="C177" s="564"/>
      <c r="D177" s="564"/>
      <c r="E177" s="564"/>
      <c r="F177" s="255">
        <f t="shared" si="66"/>
        <v>0</v>
      </c>
      <c r="G177" s="255">
        <f t="shared" si="64"/>
        <v>0</v>
      </c>
      <c r="H177" s="255">
        <f>(M177*Титул!BC$19)+(O177*Титул!BD$19)+(Q177*Титул!BE$19)+(S177*Титул!BF$19)</f>
        <v>0</v>
      </c>
      <c r="I177" s="564"/>
      <c r="J177" s="564"/>
      <c r="K177" s="575"/>
      <c r="L177" s="255">
        <f t="shared" si="65"/>
        <v>0</v>
      </c>
      <c r="M177" s="564"/>
      <c r="N177" s="564"/>
      <c r="O177" s="564"/>
      <c r="P177" s="564"/>
      <c r="Q177" s="407"/>
      <c r="R177" s="407"/>
      <c r="S177" s="407"/>
      <c r="T177" s="407"/>
      <c r="U177" s="451"/>
      <c r="V177" s="183" t="str">
        <f>'Основні дані'!$B$1</f>
        <v>СГТ-М623і.е</v>
      </c>
      <c r="W177" s="386"/>
    </row>
    <row r="178" spans="1:23" s="153" customFormat="1" ht="27" hidden="1" x14ac:dyDescent="0.4">
      <c r="A178" s="299" t="s">
        <v>584</v>
      </c>
      <c r="B178" s="580"/>
      <c r="C178" s="564"/>
      <c r="D178" s="564"/>
      <c r="E178" s="564"/>
      <c r="F178" s="255">
        <f t="shared" si="66"/>
        <v>0</v>
      </c>
      <c r="G178" s="255">
        <f t="shared" si="64"/>
        <v>0</v>
      </c>
      <c r="H178" s="255">
        <f>(M178*Титул!BC$19)+(O178*Титул!BD$19)+(Q178*Титул!BE$19)+(S178*Титул!BF$19)</f>
        <v>0</v>
      </c>
      <c r="I178" s="564"/>
      <c r="J178" s="564"/>
      <c r="K178" s="575"/>
      <c r="L178" s="255">
        <f t="shared" si="65"/>
        <v>0</v>
      </c>
      <c r="M178" s="564"/>
      <c r="N178" s="564"/>
      <c r="O178" s="564"/>
      <c r="P178" s="564"/>
      <c r="Q178" s="407"/>
      <c r="R178" s="407"/>
      <c r="S178" s="407"/>
      <c r="T178" s="407"/>
      <c r="U178" s="451"/>
      <c r="V178" s="183" t="str">
        <f>'Основні дані'!$B$1</f>
        <v>СГТ-М623і.е</v>
      </c>
      <c r="W178" s="386"/>
    </row>
    <row r="179" spans="1:23" s="153" customFormat="1" ht="27" hidden="1" x14ac:dyDescent="0.4">
      <c r="A179" s="299" t="s">
        <v>585</v>
      </c>
      <c r="B179" s="580"/>
      <c r="C179" s="564"/>
      <c r="D179" s="564"/>
      <c r="E179" s="564"/>
      <c r="F179" s="255">
        <f t="shared" si="66"/>
        <v>0</v>
      </c>
      <c r="G179" s="255">
        <f t="shared" si="64"/>
        <v>0</v>
      </c>
      <c r="H179" s="255">
        <f>(M179*Титул!BC$19)+(O179*Титул!BD$19)+(Q179*Титул!BE$19)+(S179*Титул!BF$19)</f>
        <v>0</v>
      </c>
      <c r="I179" s="564"/>
      <c r="J179" s="564"/>
      <c r="K179" s="575"/>
      <c r="L179" s="255">
        <f t="shared" si="65"/>
        <v>0</v>
      </c>
      <c r="M179" s="564"/>
      <c r="N179" s="564"/>
      <c r="O179" s="564"/>
      <c r="P179" s="564"/>
      <c r="Q179" s="407"/>
      <c r="R179" s="407"/>
      <c r="S179" s="407"/>
      <c r="T179" s="407"/>
      <c r="U179" s="451"/>
      <c r="V179" s="183" t="str">
        <f>'Основні дані'!$B$1</f>
        <v>СГТ-М623і.е</v>
      </c>
      <c r="W179" s="386"/>
    </row>
    <row r="180" spans="1:23" s="153" customFormat="1" ht="27" hidden="1" x14ac:dyDescent="0.4">
      <c r="A180" s="299" t="s">
        <v>586</v>
      </c>
      <c r="B180" s="577"/>
      <c r="C180" s="564"/>
      <c r="D180" s="564"/>
      <c r="E180" s="564"/>
      <c r="F180" s="255">
        <f t="shared" si="66"/>
        <v>0</v>
      </c>
      <c r="G180" s="255">
        <f t="shared" si="64"/>
        <v>0</v>
      </c>
      <c r="H180" s="255">
        <f>(M180*Титул!BC$19)+(O180*Титул!BD$19)+(Q180*Титул!BE$19)+(S180*Титул!BF$19)</f>
        <v>0</v>
      </c>
      <c r="I180" s="564"/>
      <c r="J180" s="564"/>
      <c r="K180" s="575"/>
      <c r="L180" s="255">
        <f t="shared" si="65"/>
        <v>0</v>
      </c>
      <c r="M180" s="564"/>
      <c r="N180" s="564"/>
      <c r="O180" s="564"/>
      <c r="P180" s="564"/>
      <c r="Q180" s="407"/>
      <c r="R180" s="407"/>
      <c r="S180" s="407"/>
      <c r="T180" s="407"/>
      <c r="U180" s="451"/>
      <c r="V180" s="183" t="str">
        <f>'Основні дані'!$B$1</f>
        <v>СГТ-М623і.е</v>
      </c>
      <c r="W180" s="386"/>
    </row>
    <row r="181" spans="1:23" s="153" customFormat="1" ht="27" hidden="1" x14ac:dyDescent="0.4">
      <c r="A181" s="299" t="s">
        <v>587</v>
      </c>
      <c r="B181" s="580"/>
      <c r="C181" s="564"/>
      <c r="D181" s="564"/>
      <c r="E181" s="564"/>
      <c r="F181" s="255">
        <f t="shared" si="66"/>
        <v>0</v>
      </c>
      <c r="G181" s="255">
        <f t="shared" si="64"/>
        <v>0</v>
      </c>
      <c r="H181" s="255">
        <f>(M181*Титул!BC$19)+(O181*Титул!BD$19)+(Q181*Титул!BE$19)+(S181*Титул!BF$19)</f>
        <v>0</v>
      </c>
      <c r="I181" s="564"/>
      <c r="J181" s="564"/>
      <c r="K181" s="575"/>
      <c r="L181" s="255">
        <f t="shared" si="65"/>
        <v>0</v>
      </c>
      <c r="M181" s="564"/>
      <c r="N181" s="564"/>
      <c r="O181" s="564"/>
      <c r="P181" s="564"/>
      <c r="Q181" s="407"/>
      <c r="R181" s="407"/>
      <c r="S181" s="407"/>
      <c r="T181" s="407"/>
      <c r="U181" s="451"/>
      <c r="V181" s="183" t="str">
        <f>'Основні дані'!$B$1</f>
        <v>СГТ-М623і.е</v>
      </c>
      <c r="W181" s="386"/>
    </row>
    <row r="182" spans="1:23" s="153" customFormat="1" ht="27" hidden="1" x14ac:dyDescent="0.4">
      <c r="A182" s="299" t="s">
        <v>588</v>
      </c>
      <c r="B182" s="580"/>
      <c r="C182" s="564"/>
      <c r="D182" s="564"/>
      <c r="E182" s="564"/>
      <c r="F182" s="255">
        <f t="shared" si="66"/>
        <v>0</v>
      </c>
      <c r="G182" s="255">
        <f t="shared" si="64"/>
        <v>0</v>
      </c>
      <c r="H182" s="255">
        <f>(M182*Титул!BC$19)+(O182*Титул!BD$19)+(Q182*Титул!BE$19)+(S182*Титул!BF$19)</f>
        <v>0</v>
      </c>
      <c r="I182" s="564"/>
      <c r="J182" s="564"/>
      <c r="K182" s="575"/>
      <c r="L182" s="255">
        <f t="shared" si="65"/>
        <v>0</v>
      </c>
      <c r="M182" s="564"/>
      <c r="N182" s="564"/>
      <c r="O182" s="564"/>
      <c r="P182" s="564"/>
      <c r="Q182" s="407"/>
      <c r="R182" s="407"/>
      <c r="S182" s="407"/>
      <c r="T182" s="407"/>
      <c r="U182" s="451"/>
      <c r="V182" s="183" t="str">
        <f>'Основні дані'!$B$1</f>
        <v>СГТ-М623і.е</v>
      </c>
      <c r="W182" s="386"/>
    </row>
    <row r="183" spans="1:23" s="153" customFormat="1" ht="52.5" hidden="1" x14ac:dyDescent="0.4">
      <c r="A183" s="464" t="s">
        <v>589</v>
      </c>
      <c r="B183" s="520" t="s">
        <v>590</v>
      </c>
      <c r="C183" s="473"/>
      <c r="D183" s="465"/>
      <c r="E183" s="465"/>
      <c r="F183" s="472">
        <f>IF(SUM(F184:F193)=F$29,F$29,"ПОМИЛКА")</f>
        <v>0</v>
      </c>
      <c r="G183" s="472">
        <f>IF(SUM(G184:G193)=G$29,G$29,"ПОМИЛКА")</f>
        <v>0</v>
      </c>
      <c r="H183" s="472">
        <f>IF(SUM(H184:H193)=H$29,H$29,"ПОМИЛКА")</f>
        <v>0</v>
      </c>
      <c r="I183" s="467">
        <f t="shared" ref="I183:T183" si="67">SUM(I184:I193)</f>
        <v>0</v>
      </c>
      <c r="J183" s="468">
        <f t="shared" si="67"/>
        <v>0</v>
      </c>
      <c r="K183" s="468">
        <f t="shared" si="67"/>
        <v>0</v>
      </c>
      <c r="L183" s="466">
        <f t="shared" si="67"/>
        <v>0</v>
      </c>
      <c r="M183" s="469">
        <f t="shared" si="67"/>
        <v>0</v>
      </c>
      <c r="N183" s="470">
        <f t="shared" si="67"/>
        <v>0</v>
      </c>
      <c r="O183" s="470">
        <f t="shared" si="67"/>
        <v>0</v>
      </c>
      <c r="P183" s="470">
        <f t="shared" si="67"/>
        <v>0</v>
      </c>
      <c r="Q183" s="470">
        <f t="shared" si="67"/>
        <v>0</v>
      </c>
      <c r="R183" s="470">
        <f t="shared" si="67"/>
        <v>0</v>
      </c>
      <c r="S183" s="470">
        <f t="shared" si="67"/>
        <v>0</v>
      </c>
      <c r="T183" s="470">
        <f t="shared" si="67"/>
        <v>0</v>
      </c>
      <c r="U183" s="471"/>
      <c r="V183" s="183" t="str">
        <f>'Основні дані'!$B$1</f>
        <v>СГТ-М623і.е</v>
      </c>
    </row>
    <row r="184" spans="1:23" s="153" customFormat="1" ht="27" hidden="1" x14ac:dyDescent="0.4">
      <c r="A184" s="299" t="s">
        <v>591</v>
      </c>
      <c r="B184" s="563"/>
      <c r="C184" s="564"/>
      <c r="D184" s="564"/>
      <c r="E184" s="564"/>
      <c r="F184" s="255">
        <f>N184+P184+R184+T184</f>
        <v>0</v>
      </c>
      <c r="G184" s="255">
        <f t="shared" ref="G184:G193" si="68">F184*30</f>
        <v>0</v>
      </c>
      <c r="H184" s="255">
        <f>(M184*Титул!BC$19)+(O184*Титул!BD$19)+(Q184*Титул!BE$19)+(S184*Титул!BF$19)</f>
        <v>0</v>
      </c>
      <c r="I184" s="360"/>
      <c r="J184" s="257"/>
      <c r="K184" s="257"/>
      <c r="L184" s="255">
        <f t="shared" ref="L184:L193" si="69">IF(H184=I184+J184+K184,G184-H184,"!ПОМИЛКА!")</f>
        <v>0</v>
      </c>
      <c r="M184" s="256"/>
      <c r="N184" s="407"/>
      <c r="O184" s="407"/>
      <c r="P184" s="407"/>
      <c r="Q184" s="407"/>
      <c r="R184" s="257"/>
      <c r="S184" s="407"/>
      <c r="T184" s="407"/>
      <c r="U184" s="568"/>
      <c r="V184" s="183" t="str">
        <f>'Основні дані'!$B$1</f>
        <v>СГТ-М623і.е</v>
      </c>
      <c r="W184" s="385"/>
    </row>
    <row r="185" spans="1:23" s="153" customFormat="1" ht="27" hidden="1" x14ac:dyDescent="0.4">
      <c r="A185" s="299" t="s">
        <v>592</v>
      </c>
      <c r="B185" s="577"/>
      <c r="C185" s="564"/>
      <c r="D185" s="564"/>
      <c r="E185" s="564"/>
      <c r="F185" s="255">
        <f t="shared" ref="F185:F193" si="70">N185+P185+R185+T185</f>
        <v>0</v>
      </c>
      <c r="G185" s="255">
        <f t="shared" si="68"/>
        <v>0</v>
      </c>
      <c r="H185" s="255">
        <f>(M185*Титул!BC$19)+(O185*Титул!BD$19)+(Q185*Титул!BE$19)+(S185*Титул!BF$19)</f>
        <v>0</v>
      </c>
      <c r="I185" s="581"/>
      <c r="J185" s="575"/>
      <c r="K185" s="575"/>
      <c r="L185" s="255">
        <f t="shared" si="69"/>
        <v>0</v>
      </c>
      <c r="M185" s="256"/>
      <c r="N185" s="407"/>
      <c r="O185" s="407"/>
      <c r="P185" s="407"/>
      <c r="Q185" s="407"/>
      <c r="R185" s="257"/>
      <c r="S185" s="582"/>
      <c r="T185" s="582"/>
      <c r="U185" s="583"/>
      <c r="V185" s="183" t="str">
        <f>'Основні дані'!$B$1</f>
        <v>СГТ-М623і.е</v>
      </c>
      <c r="W185" s="385"/>
    </row>
    <row r="186" spans="1:23" s="153" customFormat="1" ht="27" hidden="1" x14ac:dyDescent="0.4">
      <c r="A186" s="299" t="s">
        <v>593</v>
      </c>
      <c r="B186" s="577"/>
      <c r="C186" s="578"/>
      <c r="D186" s="578"/>
      <c r="E186" s="579"/>
      <c r="F186" s="255">
        <f t="shared" si="70"/>
        <v>0</v>
      </c>
      <c r="G186" s="255">
        <f t="shared" si="68"/>
        <v>0</v>
      </c>
      <c r="H186" s="255">
        <f>(M186*Титул!BC$19)+(O186*Титул!BD$19)+(Q186*Титул!BE$19)+(S186*Титул!BF$19)</f>
        <v>0</v>
      </c>
      <c r="I186" s="581"/>
      <c r="J186" s="575"/>
      <c r="K186" s="575"/>
      <c r="L186" s="255">
        <f t="shared" si="69"/>
        <v>0</v>
      </c>
      <c r="M186" s="256"/>
      <c r="N186" s="407"/>
      <c r="O186" s="407"/>
      <c r="P186" s="407"/>
      <c r="Q186" s="407"/>
      <c r="R186" s="257"/>
      <c r="S186" s="582"/>
      <c r="T186" s="582"/>
      <c r="U186" s="451"/>
      <c r="V186" s="183" t="str">
        <f>'Основні дані'!$B$1</f>
        <v>СГТ-М623і.е</v>
      </c>
      <c r="W186" s="385"/>
    </row>
    <row r="187" spans="1:23" s="153" customFormat="1" ht="27" hidden="1" x14ac:dyDescent="0.4">
      <c r="A187" s="299" t="s">
        <v>594</v>
      </c>
      <c r="B187" s="577"/>
      <c r="C187" s="564"/>
      <c r="D187" s="564"/>
      <c r="E187" s="564"/>
      <c r="F187" s="255">
        <f t="shared" si="70"/>
        <v>0</v>
      </c>
      <c r="G187" s="255">
        <f t="shared" si="68"/>
        <v>0</v>
      </c>
      <c r="H187" s="255">
        <f>(M187*Титул!BC$19)+(O187*Титул!BD$19)+(Q187*Титул!BE$19)+(S187*Титул!BF$19)</f>
        <v>0</v>
      </c>
      <c r="I187" s="564"/>
      <c r="J187" s="564"/>
      <c r="K187" s="575"/>
      <c r="L187" s="255">
        <f t="shared" si="69"/>
        <v>0</v>
      </c>
      <c r="M187" s="564"/>
      <c r="N187" s="564"/>
      <c r="O187" s="564"/>
      <c r="P187" s="564"/>
      <c r="Q187" s="407"/>
      <c r="R187" s="407"/>
      <c r="S187" s="564"/>
      <c r="T187" s="564"/>
      <c r="U187" s="451"/>
      <c r="V187" s="183" t="str">
        <f>'Основні дані'!$B$1</f>
        <v>СГТ-М623і.е</v>
      </c>
      <c r="W187" s="386"/>
    </row>
    <row r="188" spans="1:23" s="153" customFormat="1" ht="27" hidden="1" x14ac:dyDescent="0.4">
      <c r="A188" s="299" t="s">
        <v>595</v>
      </c>
      <c r="B188" s="577"/>
      <c r="C188" s="564"/>
      <c r="D188" s="564"/>
      <c r="E188" s="564"/>
      <c r="F188" s="255">
        <f t="shared" si="70"/>
        <v>0</v>
      </c>
      <c r="G188" s="255">
        <f t="shared" si="68"/>
        <v>0</v>
      </c>
      <c r="H188" s="255">
        <f>(M188*Титул!BC$19)+(O188*Титул!BD$19)+(Q188*Титул!BE$19)+(S188*Титул!BF$19)</f>
        <v>0</v>
      </c>
      <c r="I188" s="564"/>
      <c r="J188" s="564"/>
      <c r="K188" s="575"/>
      <c r="L188" s="255">
        <f t="shared" si="69"/>
        <v>0</v>
      </c>
      <c r="M188" s="564"/>
      <c r="N188" s="564"/>
      <c r="O188" s="564"/>
      <c r="P188" s="564"/>
      <c r="Q188" s="407"/>
      <c r="R188" s="407"/>
      <c r="S188" s="407"/>
      <c r="T188" s="407"/>
      <c r="U188" s="451"/>
      <c r="V188" s="183" t="str">
        <f>'Основні дані'!$B$1</f>
        <v>СГТ-М623і.е</v>
      </c>
      <c r="W188" s="386"/>
    </row>
    <row r="189" spans="1:23" s="153" customFormat="1" ht="27" hidden="1" x14ac:dyDescent="0.4">
      <c r="A189" s="299" t="s">
        <v>596</v>
      </c>
      <c r="B189" s="580"/>
      <c r="C189" s="564"/>
      <c r="D189" s="564"/>
      <c r="E189" s="564"/>
      <c r="F189" s="255">
        <f t="shared" si="70"/>
        <v>0</v>
      </c>
      <c r="G189" s="255">
        <f t="shared" si="68"/>
        <v>0</v>
      </c>
      <c r="H189" s="255">
        <f>(M189*Титул!BC$19)+(O189*Титул!BD$19)+(Q189*Титул!BE$19)+(S189*Титул!BF$19)</f>
        <v>0</v>
      </c>
      <c r="I189" s="564"/>
      <c r="J189" s="564"/>
      <c r="K189" s="575"/>
      <c r="L189" s="255">
        <f t="shared" si="69"/>
        <v>0</v>
      </c>
      <c r="M189" s="564"/>
      <c r="N189" s="564"/>
      <c r="O189" s="564"/>
      <c r="P189" s="564"/>
      <c r="Q189" s="407"/>
      <c r="R189" s="407"/>
      <c r="S189" s="407"/>
      <c r="T189" s="407"/>
      <c r="U189" s="451"/>
      <c r="V189" s="183" t="str">
        <f>'Основні дані'!$B$1</f>
        <v>СГТ-М623і.е</v>
      </c>
      <c r="W189" s="386"/>
    </row>
    <row r="190" spans="1:23" s="153" customFormat="1" ht="27" hidden="1" x14ac:dyDescent="0.4">
      <c r="A190" s="299" t="s">
        <v>597</v>
      </c>
      <c r="B190" s="580"/>
      <c r="C190" s="564"/>
      <c r="D190" s="564"/>
      <c r="E190" s="564"/>
      <c r="F190" s="255">
        <f t="shared" si="70"/>
        <v>0</v>
      </c>
      <c r="G190" s="255">
        <f t="shared" si="68"/>
        <v>0</v>
      </c>
      <c r="H190" s="255">
        <f>(M190*Титул!BC$19)+(O190*Титул!BD$19)+(Q190*Титул!BE$19)+(S190*Титул!BF$19)</f>
        <v>0</v>
      </c>
      <c r="I190" s="564"/>
      <c r="J190" s="564"/>
      <c r="K190" s="575"/>
      <c r="L190" s="255">
        <f t="shared" si="69"/>
        <v>0</v>
      </c>
      <c r="M190" s="564"/>
      <c r="N190" s="564"/>
      <c r="O190" s="564"/>
      <c r="P190" s="564"/>
      <c r="Q190" s="407"/>
      <c r="R190" s="407"/>
      <c r="S190" s="407"/>
      <c r="T190" s="407"/>
      <c r="U190" s="451"/>
      <c r="V190" s="183" t="str">
        <f>'Основні дані'!$B$1</f>
        <v>СГТ-М623і.е</v>
      </c>
      <c r="W190" s="386"/>
    </row>
    <row r="191" spans="1:23" s="153" customFormat="1" ht="27" hidden="1" x14ac:dyDescent="0.4">
      <c r="A191" s="299" t="s">
        <v>598</v>
      </c>
      <c r="B191" s="577"/>
      <c r="C191" s="564"/>
      <c r="D191" s="564"/>
      <c r="E191" s="564"/>
      <c r="F191" s="255">
        <f t="shared" si="70"/>
        <v>0</v>
      </c>
      <c r="G191" s="255">
        <f t="shared" si="68"/>
        <v>0</v>
      </c>
      <c r="H191" s="255">
        <f>(M191*Титул!BC$19)+(O191*Титул!BD$19)+(Q191*Титул!BE$19)+(S191*Титул!BF$19)</f>
        <v>0</v>
      </c>
      <c r="I191" s="564"/>
      <c r="J191" s="564"/>
      <c r="K191" s="575"/>
      <c r="L191" s="255">
        <f t="shared" si="69"/>
        <v>0</v>
      </c>
      <c r="M191" s="564"/>
      <c r="N191" s="564"/>
      <c r="O191" s="564"/>
      <c r="P191" s="564"/>
      <c r="Q191" s="407"/>
      <c r="R191" s="407"/>
      <c r="S191" s="407"/>
      <c r="T191" s="407"/>
      <c r="U191" s="451"/>
      <c r="V191" s="183" t="str">
        <f>'Основні дані'!$B$1</f>
        <v>СГТ-М623і.е</v>
      </c>
      <c r="W191" s="386"/>
    </row>
    <row r="192" spans="1:23" s="153" customFormat="1" ht="27" hidden="1" x14ac:dyDescent="0.4">
      <c r="A192" s="299" t="s">
        <v>599</v>
      </c>
      <c r="B192" s="580"/>
      <c r="C192" s="564"/>
      <c r="D192" s="564"/>
      <c r="E192" s="564"/>
      <c r="F192" s="255">
        <f t="shared" si="70"/>
        <v>0</v>
      </c>
      <c r="G192" s="255">
        <f t="shared" si="68"/>
        <v>0</v>
      </c>
      <c r="H192" s="255">
        <f>(M192*Титул!BC$19)+(O192*Титул!BD$19)+(Q192*Титул!BE$19)+(S192*Титул!BF$19)</f>
        <v>0</v>
      </c>
      <c r="I192" s="564"/>
      <c r="J192" s="564"/>
      <c r="K192" s="575"/>
      <c r="L192" s="255">
        <f t="shared" si="69"/>
        <v>0</v>
      </c>
      <c r="M192" s="564"/>
      <c r="N192" s="564"/>
      <c r="O192" s="564"/>
      <c r="P192" s="564"/>
      <c r="Q192" s="407"/>
      <c r="R192" s="407"/>
      <c r="S192" s="407"/>
      <c r="T192" s="407"/>
      <c r="U192" s="451"/>
      <c r="V192" s="183" t="str">
        <f>'Основні дані'!$B$1</f>
        <v>СГТ-М623і.е</v>
      </c>
      <c r="W192" s="386"/>
    </row>
    <row r="193" spans="1:23" s="153" customFormat="1" ht="27" hidden="1" x14ac:dyDescent="0.4">
      <c r="A193" s="299" t="s">
        <v>600</v>
      </c>
      <c r="B193" s="580"/>
      <c r="C193" s="564"/>
      <c r="D193" s="564"/>
      <c r="E193" s="564"/>
      <c r="F193" s="255">
        <f t="shared" si="70"/>
        <v>0</v>
      </c>
      <c r="G193" s="255">
        <f t="shared" si="68"/>
        <v>0</v>
      </c>
      <c r="H193" s="255">
        <f>(M193*Титул!BC$19)+(O193*Титул!BD$19)+(Q193*Титул!BE$19)+(S193*Титул!BF$19)</f>
        <v>0</v>
      </c>
      <c r="I193" s="564"/>
      <c r="J193" s="564"/>
      <c r="K193" s="575"/>
      <c r="L193" s="255">
        <f t="shared" si="69"/>
        <v>0</v>
      </c>
      <c r="M193" s="564"/>
      <c r="N193" s="564"/>
      <c r="O193" s="564"/>
      <c r="P193" s="564"/>
      <c r="Q193" s="407"/>
      <c r="R193" s="407"/>
      <c r="S193" s="407"/>
      <c r="T193" s="407"/>
      <c r="U193" s="451"/>
      <c r="V193" s="183" t="str">
        <f>'Основні дані'!$B$1</f>
        <v>СГТ-М623і.е</v>
      </c>
      <c r="W193" s="386"/>
    </row>
    <row r="194" spans="1:23" s="153" customFormat="1" ht="52.5" hidden="1" x14ac:dyDescent="0.4">
      <c r="A194" s="464" t="s">
        <v>601</v>
      </c>
      <c r="B194" s="520" t="s">
        <v>602</v>
      </c>
      <c r="C194" s="473"/>
      <c r="D194" s="465"/>
      <c r="E194" s="465"/>
      <c r="F194" s="472">
        <f>IF(SUM(F195:F204)=F$29,F$29,"ПОМИЛКА")</f>
        <v>0</v>
      </c>
      <c r="G194" s="472">
        <f>IF(SUM(G195:G204)=G$29,G$29,"ПОМИЛКА")</f>
        <v>0</v>
      </c>
      <c r="H194" s="472">
        <f>IF(SUM(H195:H204)=H$29,H$29,"ПОМИЛКА")</f>
        <v>0</v>
      </c>
      <c r="I194" s="467">
        <f t="shared" ref="I194:T194" si="71">SUM(I195:I204)</f>
        <v>0</v>
      </c>
      <c r="J194" s="468">
        <f t="shared" si="71"/>
        <v>0</v>
      </c>
      <c r="K194" s="468">
        <f t="shared" si="71"/>
        <v>0</v>
      </c>
      <c r="L194" s="466">
        <f t="shared" si="71"/>
        <v>0</v>
      </c>
      <c r="M194" s="469">
        <f t="shared" si="71"/>
        <v>0</v>
      </c>
      <c r="N194" s="470">
        <f t="shared" si="71"/>
        <v>0</v>
      </c>
      <c r="O194" s="470">
        <f t="shared" si="71"/>
        <v>0</v>
      </c>
      <c r="P194" s="470">
        <f t="shared" si="71"/>
        <v>0</v>
      </c>
      <c r="Q194" s="470">
        <f t="shared" si="71"/>
        <v>0</v>
      </c>
      <c r="R194" s="470">
        <f t="shared" si="71"/>
        <v>0</v>
      </c>
      <c r="S194" s="470">
        <f t="shared" si="71"/>
        <v>0</v>
      </c>
      <c r="T194" s="470">
        <f t="shared" si="71"/>
        <v>0</v>
      </c>
      <c r="U194" s="471"/>
      <c r="V194" s="183" t="str">
        <f>'Основні дані'!$B$1</f>
        <v>СГТ-М623і.е</v>
      </c>
    </row>
    <row r="195" spans="1:23" s="153" customFormat="1" ht="27" hidden="1" x14ac:dyDescent="0.4">
      <c r="A195" s="299" t="s">
        <v>603</v>
      </c>
      <c r="B195" s="563"/>
      <c r="C195" s="564"/>
      <c r="D195" s="564"/>
      <c r="E195" s="564"/>
      <c r="F195" s="255">
        <f>N195+P195+R195+T195</f>
        <v>0</v>
      </c>
      <c r="G195" s="255">
        <f>F195*30</f>
        <v>0</v>
      </c>
      <c r="H195" s="255">
        <f>(M195*Титул!BC$19)+(O195*Титул!BD$19)+(Q195*Титул!BE$19)+(S195*Титул!BF$19)</f>
        <v>0</v>
      </c>
      <c r="I195" s="360"/>
      <c r="J195" s="257"/>
      <c r="K195" s="257"/>
      <c r="L195" s="255">
        <f t="shared" ref="L195:L204" si="72">IF(H195=I195+J195+K195,G195-H195,"!ПОМИЛКА!")</f>
        <v>0</v>
      </c>
      <c r="M195" s="256"/>
      <c r="N195" s="407"/>
      <c r="O195" s="407"/>
      <c r="P195" s="407"/>
      <c r="Q195" s="407"/>
      <c r="R195" s="257"/>
      <c r="S195" s="407"/>
      <c r="T195" s="407"/>
      <c r="U195" s="568"/>
      <c r="V195" s="183" t="str">
        <f>'Основні дані'!$B$1</f>
        <v>СГТ-М623і.е</v>
      </c>
      <c r="W195" s="385"/>
    </row>
    <row r="196" spans="1:23" s="153" customFormat="1" ht="27" hidden="1" x14ac:dyDescent="0.4">
      <c r="A196" s="299" t="s">
        <v>604</v>
      </c>
      <c r="B196" s="577"/>
      <c r="C196" s="564"/>
      <c r="D196" s="564"/>
      <c r="E196" s="564"/>
      <c r="F196" s="255">
        <f>N196+P196+R196+T196</f>
        <v>0</v>
      </c>
      <c r="G196" s="255">
        <f>F196*30</f>
        <v>0</v>
      </c>
      <c r="H196" s="255">
        <f>(M196*Титул!BC$19)+(O196*Титул!BD$19)+(Q196*Титул!BE$19)+(S196*Титул!BF$19)</f>
        <v>0</v>
      </c>
      <c r="I196" s="581"/>
      <c r="J196" s="575"/>
      <c r="K196" s="575"/>
      <c r="L196" s="255">
        <f t="shared" si="72"/>
        <v>0</v>
      </c>
      <c r="M196" s="256"/>
      <c r="N196" s="407"/>
      <c r="O196" s="407"/>
      <c r="P196" s="407"/>
      <c r="Q196" s="407"/>
      <c r="R196" s="257"/>
      <c r="S196" s="582"/>
      <c r="T196" s="582"/>
      <c r="U196" s="583"/>
      <c r="V196" s="183" t="str">
        <f>'Основні дані'!$B$1</f>
        <v>СГТ-М623і.е</v>
      </c>
      <c r="W196" s="385"/>
    </row>
    <row r="197" spans="1:23" s="153" customFormat="1" ht="27" hidden="1" x14ac:dyDescent="0.4">
      <c r="A197" s="299" t="s">
        <v>605</v>
      </c>
      <c r="B197" s="577"/>
      <c r="C197" s="578"/>
      <c r="D197" s="578"/>
      <c r="E197" s="579"/>
      <c r="F197" s="255">
        <f t="shared" ref="F197:F204" si="73">N197+P197+R197+T197</f>
        <v>0</v>
      </c>
      <c r="G197" s="255">
        <f t="shared" ref="G197:G204" si="74">F197*30</f>
        <v>0</v>
      </c>
      <c r="H197" s="255">
        <f>(M197*Титул!BC$19)+(O197*Титул!BD$19)+(Q197*Титул!BE$19)+(S197*Титул!BF$19)</f>
        <v>0</v>
      </c>
      <c r="I197" s="581"/>
      <c r="J197" s="575"/>
      <c r="K197" s="575"/>
      <c r="L197" s="255">
        <f t="shared" si="72"/>
        <v>0</v>
      </c>
      <c r="M197" s="256"/>
      <c r="N197" s="407"/>
      <c r="O197" s="407"/>
      <c r="P197" s="407"/>
      <c r="Q197" s="407"/>
      <c r="R197" s="257"/>
      <c r="S197" s="582"/>
      <c r="T197" s="582"/>
      <c r="U197" s="451"/>
      <c r="V197" s="183" t="str">
        <f>'Основні дані'!$B$1</f>
        <v>СГТ-М623і.е</v>
      </c>
      <c r="W197" s="385"/>
    </row>
    <row r="198" spans="1:23" s="153" customFormat="1" ht="27" hidden="1" x14ac:dyDescent="0.4">
      <c r="A198" s="299" t="s">
        <v>606</v>
      </c>
      <c r="B198" s="577"/>
      <c r="C198" s="564"/>
      <c r="D198" s="564"/>
      <c r="E198" s="564"/>
      <c r="F198" s="255">
        <f t="shared" si="73"/>
        <v>0</v>
      </c>
      <c r="G198" s="255">
        <f t="shared" si="74"/>
        <v>0</v>
      </c>
      <c r="H198" s="255">
        <f>(M198*Титул!BC$19)+(O198*Титул!BD$19)+(Q198*Титул!BE$19)+(S198*Титул!BF$19)</f>
        <v>0</v>
      </c>
      <c r="I198" s="581"/>
      <c r="J198" s="575"/>
      <c r="K198" s="575"/>
      <c r="L198" s="255">
        <f t="shared" si="72"/>
        <v>0</v>
      </c>
      <c r="M198" s="564"/>
      <c r="N198" s="564"/>
      <c r="O198" s="564"/>
      <c r="P198" s="564"/>
      <c r="Q198" s="407"/>
      <c r="R198" s="407"/>
      <c r="S198" s="564"/>
      <c r="T198" s="564"/>
      <c r="U198" s="451"/>
      <c r="V198" s="183" t="str">
        <f>'Основні дані'!$B$1</f>
        <v>СГТ-М623і.е</v>
      </c>
      <c r="W198" s="386"/>
    </row>
    <row r="199" spans="1:23" s="153" customFormat="1" ht="27" hidden="1" x14ac:dyDescent="0.4">
      <c r="A199" s="299" t="s">
        <v>607</v>
      </c>
      <c r="B199" s="577"/>
      <c r="C199" s="564"/>
      <c r="D199" s="564"/>
      <c r="E199" s="564"/>
      <c r="F199" s="255">
        <f t="shared" si="73"/>
        <v>0</v>
      </c>
      <c r="G199" s="255">
        <f t="shared" si="74"/>
        <v>0</v>
      </c>
      <c r="H199" s="255">
        <f>(M199*Титул!BC$19)+(O199*Титул!BD$19)+(Q199*Титул!BE$19)+(S199*Титул!BF$19)</f>
        <v>0</v>
      </c>
      <c r="I199" s="581"/>
      <c r="J199" s="575"/>
      <c r="K199" s="575"/>
      <c r="L199" s="255">
        <f t="shared" si="72"/>
        <v>0</v>
      </c>
      <c r="M199" s="564"/>
      <c r="N199" s="564"/>
      <c r="O199" s="564"/>
      <c r="P199" s="564"/>
      <c r="Q199" s="407"/>
      <c r="R199" s="407"/>
      <c r="S199" s="407"/>
      <c r="T199" s="407"/>
      <c r="U199" s="451"/>
      <c r="V199" s="183" t="str">
        <f>'Основні дані'!$B$1</f>
        <v>СГТ-М623і.е</v>
      </c>
      <c r="W199" s="386"/>
    </row>
    <row r="200" spans="1:23" s="153" customFormat="1" ht="27" hidden="1" x14ac:dyDescent="0.4">
      <c r="A200" s="299" t="s">
        <v>608</v>
      </c>
      <c r="B200" s="580"/>
      <c r="C200" s="564"/>
      <c r="D200" s="564"/>
      <c r="E200" s="564"/>
      <c r="F200" s="255">
        <f t="shared" si="73"/>
        <v>0</v>
      </c>
      <c r="G200" s="255">
        <f t="shared" si="74"/>
        <v>0</v>
      </c>
      <c r="H200" s="255">
        <f>(M200*Титул!BC$19)+(O200*Титул!BD$19)+(Q200*Титул!BE$19)+(S200*Титул!BF$19)</f>
        <v>0</v>
      </c>
      <c r="I200" s="581"/>
      <c r="J200" s="575"/>
      <c r="K200" s="575"/>
      <c r="L200" s="255">
        <f t="shared" si="72"/>
        <v>0</v>
      </c>
      <c r="M200" s="564"/>
      <c r="N200" s="564"/>
      <c r="O200" s="564"/>
      <c r="P200" s="564"/>
      <c r="Q200" s="407"/>
      <c r="R200" s="407"/>
      <c r="S200" s="407"/>
      <c r="T200" s="407"/>
      <c r="U200" s="451"/>
      <c r="V200" s="183" t="str">
        <f>'Основні дані'!$B$1</f>
        <v>СГТ-М623і.е</v>
      </c>
      <c r="W200" s="386"/>
    </row>
    <row r="201" spans="1:23" s="153" customFormat="1" ht="27" hidden="1" x14ac:dyDescent="0.4">
      <c r="A201" s="299" t="s">
        <v>609</v>
      </c>
      <c r="B201" s="580"/>
      <c r="C201" s="564"/>
      <c r="D201" s="564"/>
      <c r="E201" s="564"/>
      <c r="F201" s="255">
        <f t="shared" si="73"/>
        <v>0</v>
      </c>
      <c r="G201" s="255">
        <f t="shared" si="74"/>
        <v>0</v>
      </c>
      <c r="H201" s="255">
        <f>(M201*Титул!BC$19)+(O201*Титул!BD$19)+(Q201*Титул!BE$19)+(S201*Титул!BF$19)</f>
        <v>0</v>
      </c>
      <c r="I201" s="581"/>
      <c r="J201" s="575"/>
      <c r="K201" s="575"/>
      <c r="L201" s="255">
        <f t="shared" si="72"/>
        <v>0</v>
      </c>
      <c r="M201" s="564"/>
      <c r="N201" s="564"/>
      <c r="O201" s="564"/>
      <c r="P201" s="564"/>
      <c r="Q201" s="407"/>
      <c r="R201" s="407"/>
      <c r="S201" s="407"/>
      <c r="T201" s="407"/>
      <c r="U201" s="451"/>
      <c r="V201" s="183" t="str">
        <f>'Основні дані'!$B$1</f>
        <v>СГТ-М623і.е</v>
      </c>
      <c r="W201" s="386"/>
    </row>
    <row r="202" spans="1:23" s="153" customFormat="1" ht="27" hidden="1" x14ac:dyDescent="0.4">
      <c r="A202" s="299" t="s">
        <v>610</v>
      </c>
      <c r="B202" s="577"/>
      <c r="C202" s="564"/>
      <c r="D202" s="564"/>
      <c r="E202" s="564"/>
      <c r="F202" s="255">
        <f t="shared" si="73"/>
        <v>0</v>
      </c>
      <c r="G202" s="255">
        <f t="shared" si="74"/>
        <v>0</v>
      </c>
      <c r="H202" s="255">
        <f>(M202*Титул!BC$19)+(O202*Титул!BD$19)+(Q202*Титул!BE$19)+(S202*Титул!BF$19)</f>
        <v>0</v>
      </c>
      <c r="I202" s="581"/>
      <c r="J202" s="575"/>
      <c r="K202" s="575"/>
      <c r="L202" s="255">
        <f t="shared" si="72"/>
        <v>0</v>
      </c>
      <c r="M202" s="564"/>
      <c r="N202" s="564"/>
      <c r="O202" s="564"/>
      <c r="P202" s="564"/>
      <c r="Q202" s="407"/>
      <c r="R202" s="407"/>
      <c r="S202" s="407"/>
      <c r="T202" s="407"/>
      <c r="U202" s="451"/>
      <c r="V202" s="183" t="str">
        <f>'Основні дані'!$B$1</f>
        <v>СГТ-М623і.е</v>
      </c>
      <c r="W202" s="386"/>
    </row>
    <row r="203" spans="1:23" s="153" customFormat="1" ht="27" hidden="1" x14ac:dyDescent="0.4">
      <c r="A203" s="299" t="s">
        <v>611</v>
      </c>
      <c r="B203" s="580"/>
      <c r="C203" s="564"/>
      <c r="D203" s="564"/>
      <c r="E203" s="564"/>
      <c r="F203" s="255">
        <f t="shared" si="73"/>
        <v>0</v>
      </c>
      <c r="G203" s="255">
        <f t="shared" si="74"/>
        <v>0</v>
      </c>
      <c r="H203" s="255">
        <f>(M203*Титул!BC$19)+(O203*Титул!BD$19)+(Q203*Титул!BE$19)+(S203*Титул!BF$19)</f>
        <v>0</v>
      </c>
      <c r="I203" s="581"/>
      <c r="J203" s="575"/>
      <c r="K203" s="575"/>
      <c r="L203" s="255">
        <f t="shared" si="72"/>
        <v>0</v>
      </c>
      <c r="M203" s="564"/>
      <c r="N203" s="564"/>
      <c r="O203" s="564"/>
      <c r="P203" s="564"/>
      <c r="Q203" s="407"/>
      <c r="R203" s="407"/>
      <c r="S203" s="407"/>
      <c r="T203" s="407"/>
      <c r="U203" s="451"/>
      <c r="V203" s="183" t="str">
        <f>'Основні дані'!$B$1</f>
        <v>СГТ-М623і.е</v>
      </c>
      <c r="W203" s="386"/>
    </row>
    <row r="204" spans="1:23" s="153" customFormat="1" hidden="1" thickBot="1" x14ac:dyDescent="0.45">
      <c r="A204" s="299" t="s">
        <v>612</v>
      </c>
      <c r="B204" s="580"/>
      <c r="C204" s="564"/>
      <c r="D204" s="564"/>
      <c r="E204" s="564"/>
      <c r="F204" s="255">
        <f t="shared" si="73"/>
        <v>0</v>
      </c>
      <c r="G204" s="255">
        <f t="shared" si="74"/>
        <v>0</v>
      </c>
      <c r="H204" s="255">
        <f>(M204*Титул!BC$19)+(O204*Титул!BD$19)+(Q204*Титул!BE$19)+(S204*Титул!BF$19)</f>
        <v>0</v>
      </c>
      <c r="I204" s="581"/>
      <c r="J204" s="575"/>
      <c r="K204" s="575"/>
      <c r="L204" s="255">
        <f t="shared" si="72"/>
        <v>0</v>
      </c>
      <c r="M204" s="564"/>
      <c r="N204" s="564"/>
      <c r="O204" s="564"/>
      <c r="P204" s="564"/>
      <c r="Q204" s="407"/>
      <c r="R204" s="407"/>
      <c r="S204" s="407"/>
      <c r="T204" s="407"/>
      <c r="U204" s="451"/>
      <c r="V204" s="183" t="str">
        <f>'Основні дані'!$B$1</f>
        <v>СГТ-М623і.е</v>
      </c>
      <c r="W204" s="386"/>
    </row>
    <row r="205" spans="1:23" s="153" customFormat="1" ht="84" thickBot="1" x14ac:dyDescent="0.45">
      <c r="A205" s="527" t="s">
        <v>613</v>
      </c>
      <c r="B205" s="528" t="s">
        <v>740</v>
      </c>
      <c r="C205" s="529"/>
      <c r="D205" s="529"/>
      <c r="E205" s="529"/>
      <c r="F205" s="530">
        <f>N205+P205+R205+T205</f>
        <v>24</v>
      </c>
      <c r="G205" s="530">
        <f>F205*30</f>
        <v>720</v>
      </c>
      <c r="H205" s="530">
        <f>(M205*Титул!BC$19)+(O205*Титул!BD$19)+(Q205*Титул!BE$19)+(S205*Титул!BF$19)</f>
        <v>256</v>
      </c>
      <c r="I205" s="594">
        <v>104</v>
      </c>
      <c r="J205" s="594"/>
      <c r="K205" s="594">
        <v>104</v>
      </c>
      <c r="L205" s="530">
        <v>464</v>
      </c>
      <c r="M205" s="594">
        <v>8</v>
      </c>
      <c r="N205" s="594">
        <v>12</v>
      </c>
      <c r="O205" s="594">
        <v>8</v>
      </c>
      <c r="P205" s="594">
        <v>12</v>
      </c>
      <c r="Q205" s="594"/>
      <c r="R205" s="594"/>
      <c r="S205" s="594"/>
      <c r="T205" s="594"/>
      <c r="U205" s="595">
        <v>301</v>
      </c>
      <c r="V205" s="183" t="str">
        <f>'Основні дані'!$B$1</f>
        <v>СГТ-М623і.е</v>
      </c>
      <c r="W205" s="385"/>
    </row>
    <row r="206" spans="1:23" s="240" customFormat="1" ht="27.75" customHeight="1" thickBot="1" x14ac:dyDescent="0.45">
      <c r="A206" s="300"/>
      <c r="B206" s="838" t="s">
        <v>746</v>
      </c>
      <c r="C206" s="839"/>
      <c r="D206" s="839"/>
      <c r="E206" s="840"/>
      <c r="F206" s="404">
        <f t="shared" ref="F206:T206" si="75">F12+F27</f>
        <v>90</v>
      </c>
      <c r="G206" s="404">
        <f t="shared" si="75"/>
        <v>2700</v>
      </c>
      <c r="H206" s="404">
        <f t="shared" si="75"/>
        <v>672</v>
      </c>
      <c r="I206" s="404">
        <f t="shared" si="75"/>
        <v>328</v>
      </c>
      <c r="J206" s="404">
        <f t="shared" si="75"/>
        <v>0</v>
      </c>
      <c r="K206" s="404">
        <f t="shared" si="75"/>
        <v>296</v>
      </c>
      <c r="L206" s="404">
        <f t="shared" si="75"/>
        <v>2028</v>
      </c>
      <c r="M206" s="404">
        <f t="shared" si="75"/>
        <v>21</v>
      </c>
      <c r="N206" s="404">
        <f t="shared" si="75"/>
        <v>30</v>
      </c>
      <c r="O206" s="404">
        <f t="shared" si="75"/>
        <v>21</v>
      </c>
      <c r="P206" s="404">
        <f t="shared" si="75"/>
        <v>30</v>
      </c>
      <c r="Q206" s="404">
        <f t="shared" si="75"/>
        <v>0</v>
      </c>
      <c r="R206" s="404">
        <f t="shared" si="75"/>
        <v>30</v>
      </c>
      <c r="S206" s="404">
        <f t="shared" si="75"/>
        <v>0</v>
      </c>
      <c r="T206" s="404">
        <f t="shared" si="75"/>
        <v>0</v>
      </c>
      <c r="U206" s="452"/>
      <c r="V206" s="183" t="str">
        <f>'Основні дані'!$B$1</f>
        <v>СГТ-М623і.е</v>
      </c>
      <c r="W206" s="385"/>
    </row>
    <row r="207" spans="1:23" s="153" customFormat="1" ht="27.75" customHeight="1" thickBot="1" x14ac:dyDescent="0.45">
      <c r="A207" s="809"/>
      <c r="B207" s="612" t="s">
        <v>741</v>
      </c>
      <c r="C207" s="613"/>
      <c r="D207" s="613"/>
      <c r="E207" s="613"/>
      <c r="F207" s="613"/>
      <c r="G207" s="613"/>
      <c r="H207" s="613"/>
      <c r="I207" s="613"/>
      <c r="J207" s="613"/>
      <c r="K207" s="613"/>
      <c r="L207" s="614"/>
      <c r="M207" s="821">
        <f>M206</f>
        <v>21</v>
      </c>
      <c r="N207" s="822"/>
      <c r="O207" s="821">
        <f>O206</f>
        <v>21</v>
      </c>
      <c r="P207" s="822"/>
      <c r="Q207" s="821">
        <f>Q206</f>
        <v>0</v>
      </c>
      <c r="R207" s="822"/>
      <c r="S207" s="821">
        <f>S206</f>
        <v>0</v>
      </c>
      <c r="T207" s="822"/>
      <c r="U207" s="409"/>
      <c r="V207" s="183" t="str">
        <f>'Основні дані'!$B$1</f>
        <v>СГТ-М623і.е</v>
      </c>
      <c r="W207" s="387"/>
    </row>
    <row r="208" spans="1:23" s="153" customFormat="1" ht="27.75" customHeight="1" thickBot="1" x14ac:dyDescent="0.45">
      <c r="A208" s="809"/>
      <c r="B208" s="612" t="s">
        <v>742</v>
      </c>
      <c r="C208" s="613"/>
      <c r="D208" s="613"/>
      <c r="E208" s="613"/>
      <c r="F208" s="613"/>
      <c r="G208" s="613"/>
      <c r="H208" s="613"/>
      <c r="I208" s="613"/>
      <c r="J208" s="613"/>
      <c r="K208" s="613"/>
      <c r="L208" s="614"/>
      <c r="M208" s="823">
        <v>2</v>
      </c>
      <c r="N208" s="824"/>
      <c r="O208" s="823">
        <v>4</v>
      </c>
      <c r="P208" s="824"/>
      <c r="Q208" s="823"/>
      <c r="R208" s="824"/>
      <c r="S208" s="823"/>
      <c r="T208" s="824"/>
      <c r="U208" s="409"/>
      <c r="V208" s="183" t="str">
        <f>'Основні дані'!$B$1</f>
        <v>СГТ-М623і.е</v>
      </c>
      <c r="W208" s="387"/>
    </row>
    <row r="209" spans="1:82" s="153" customFormat="1" ht="27.75" customHeight="1" thickBot="1" x14ac:dyDescent="0.45">
      <c r="A209" s="809"/>
      <c r="B209" s="612" t="s">
        <v>743</v>
      </c>
      <c r="C209" s="613"/>
      <c r="D209" s="613"/>
      <c r="E209" s="613"/>
      <c r="F209" s="613"/>
      <c r="G209" s="613"/>
      <c r="H209" s="613"/>
      <c r="I209" s="613"/>
      <c r="J209" s="613"/>
      <c r="K209" s="613"/>
      <c r="L209" s="614"/>
      <c r="M209" s="823">
        <v>4</v>
      </c>
      <c r="N209" s="824"/>
      <c r="O209" s="823">
        <v>2</v>
      </c>
      <c r="P209" s="824"/>
      <c r="Q209" s="823">
        <v>1</v>
      </c>
      <c r="R209" s="824"/>
      <c r="S209" s="823"/>
      <c r="T209" s="824"/>
      <c r="U209" s="409"/>
      <c r="V209" s="183" t="str">
        <f>'Основні дані'!$B$1</f>
        <v>СГТ-М623і.е</v>
      </c>
      <c r="W209" s="387"/>
    </row>
    <row r="210" spans="1:82" s="153" customFormat="1" ht="27.75" customHeight="1" thickBot="1" x14ac:dyDescent="0.45">
      <c r="A210" s="809"/>
      <c r="B210" s="612" t="s">
        <v>744</v>
      </c>
      <c r="C210" s="613"/>
      <c r="D210" s="613"/>
      <c r="E210" s="613"/>
      <c r="F210" s="613"/>
      <c r="G210" s="613"/>
      <c r="H210" s="613"/>
      <c r="I210" s="613"/>
      <c r="J210" s="613"/>
      <c r="K210" s="613"/>
      <c r="L210" s="614"/>
      <c r="M210" s="827"/>
      <c r="N210" s="828"/>
      <c r="O210" s="823"/>
      <c r="P210" s="824"/>
      <c r="Q210" s="823"/>
      <c r="R210" s="824"/>
      <c r="S210" s="823"/>
      <c r="T210" s="824"/>
      <c r="U210" s="409"/>
      <c r="V210" s="183" t="str">
        <f>'Основні дані'!$B$1</f>
        <v>СГТ-М623і.е</v>
      </c>
      <c r="W210" s="387"/>
    </row>
    <row r="211" spans="1:82" s="153" customFormat="1" ht="27.75" customHeight="1" thickBot="1" x14ac:dyDescent="0.45">
      <c r="A211" s="228"/>
      <c r="B211" s="615" t="s">
        <v>745</v>
      </c>
      <c r="C211" s="616"/>
      <c r="D211" s="616"/>
      <c r="E211" s="616"/>
      <c r="F211" s="616"/>
      <c r="G211" s="616"/>
      <c r="H211" s="616"/>
      <c r="I211" s="616"/>
      <c r="J211" s="616"/>
      <c r="K211" s="616"/>
      <c r="L211" s="617"/>
      <c r="M211" s="825">
        <f>COUNT(M14:M15)+COUNT(M17:M24)+COUNT(M25:M26)+COUNT(M30:M39)</f>
        <v>5</v>
      </c>
      <c r="N211" s="826"/>
      <c r="O211" s="825">
        <f>COUNT(O14:O15)+COUNT(O17:O24)+COUNT(O25:O26)+COUNT(O30:O39)</f>
        <v>5</v>
      </c>
      <c r="P211" s="826"/>
      <c r="Q211" s="825">
        <f>COUNT(Q14:Q15)+COUNT(Q17:Q24)+COUNT(Q25:Q26)+COUNT(Q30:Q39)</f>
        <v>0</v>
      </c>
      <c r="R211" s="826"/>
      <c r="S211" s="825">
        <f>COUNT(S14:S15)+COUNT(S17:S24)+COUNT(S25:S26)+COUNT(S30:S39)</f>
        <v>0</v>
      </c>
      <c r="T211" s="826"/>
      <c r="U211" s="410"/>
      <c r="V211" s="183" t="str">
        <f>'Основні дані'!$B$1</f>
        <v>СГТ-М623і.е</v>
      </c>
      <c r="W211" s="868"/>
      <c r="X211" s="868"/>
      <c r="Y211" s="868"/>
      <c r="Z211" s="868"/>
      <c r="AA211" s="868"/>
      <c r="AB211" s="868"/>
      <c r="AC211" s="409"/>
      <c r="AD211" s="183"/>
    </row>
    <row r="212" spans="1:82" s="153" customFormat="1" ht="27.75" customHeight="1" thickBot="1" x14ac:dyDescent="0.45">
      <c r="A212" s="182"/>
      <c r="B212" s="182"/>
      <c r="C212" s="182"/>
      <c r="D212" s="182"/>
      <c r="E212" s="182"/>
      <c r="F212" s="182"/>
      <c r="G212" s="182"/>
      <c r="H212" s="182"/>
      <c r="I212" s="182"/>
      <c r="J212" s="182"/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3"/>
      <c r="V212" s="183"/>
      <c r="W212" s="387"/>
    </row>
    <row r="213" spans="1:82" s="291" customFormat="1" ht="27.75" customHeight="1" thickBot="1" x14ac:dyDescent="0.25">
      <c r="A213" s="289"/>
      <c r="B213" s="290"/>
      <c r="C213" s="802" t="s">
        <v>12</v>
      </c>
      <c r="D213" s="803"/>
      <c r="E213" s="803"/>
      <c r="F213" s="803"/>
      <c r="G213" s="803"/>
      <c r="H213" s="804"/>
      <c r="I213" s="289"/>
      <c r="J213" s="289"/>
      <c r="K213" s="289"/>
      <c r="L213" s="289"/>
      <c r="M213" s="289"/>
      <c r="N213" s="289"/>
      <c r="O213" s="289"/>
      <c r="P213" s="289"/>
      <c r="Q213" s="289"/>
      <c r="R213" s="289"/>
      <c r="S213" s="289"/>
      <c r="T213" s="289"/>
      <c r="U213" s="290"/>
      <c r="V213" s="290"/>
      <c r="W213" s="387"/>
    </row>
    <row r="214" spans="1:82" s="291" customFormat="1" ht="27.75" customHeight="1" x14ac:dyDescent="0.4">
      <c r="A214" s="289"/>
      <c r="B214" s="289"/>
      <c r="C214" s="184" t="s">
        <v>15</v>
      </c>
      <c r="D214" s="610" t="s">
        <v>808</v>
      </c>
      <c r="E214" s="610"/>
      <c r="F214" s="610"/>
      <c r="G214" s="610"/>
      <c r="H214" s="611"/>
      <c r="I214" s="289"/>
      <c r="J214" s="289"/>
      <c r="K214" s="289"/>
      <c r="L214" s="289"/>
      <c r="M214" s="289"/>
      <c r="N214" s="289"/>
      <c r="O214" s="289"/>
      <c r="P214" s="289"/>
      <c r="Q214" s="289"/>
      <c r="R214" s="289"/>
      <c r="S214" s="289"/>
      <c r="T214" s="289"/>
      <c r="U214" s="290"/>
      <c r="V214" s="290"/>
      <c r="W214" s="385"/>
    </row>
    <row r="215" spans="1:82" s="291" customFormat="1" ht="27" customHeight="1" x14ac:dyDescent="0.4">
      <c r="A215" s="289"/>
      <c r="B215" s="289"/>
      <c r="C215" s="181" t="s">
        <v>17</v>
      </c>
      <c r="D215" s="813" t="s">
        <v>809</v>
      </c>
      <c r="E215" s="814"/>
      <c r="F215" s="814"/>
      <c r="G215" s="814"/>
      <c r="H215" s="815"/>
      <c r="I215" s="289"/>
      <c r="J215" s="289"/>
      <c r="K215" s="289"/>
      <c r="L215" s="289"/>
      <c r="M215" s="289"/>
      <c r="N215" s="289"/>
      <c r="O215" s="289"/>
      <c r="P215" s="289"/>
      <c r="Q215" s="289"/>
      <c r="R215" s="289"/>
      <c r="S215" s="289"/>
      <c r="T215" s="289"/>
      <c r="U215" s="290"/>
      <c r="V215" s="290"/>
      <c r="W215" s="382"/>
    </row>
    <row r="216" spans="1:82" s="291" customFormat="1" ht="27.75" customHeight="1" x14ac:dyDescent="0.4">
      <c r="A216" s="289"/>
      <c r="B216" s="289"/>
      <c r="C216" s="181" t="s">
        <v>14</v>
      </c>
      <c r="D216" s="606" t="s">
        <v>810</v>
      </c>
      <c r="E216" s="606"/>
      <c r="F216" s="606"/>
      <c r="G216" s="606"/>
      <c r="H216" s="607"/>
      <c r="I216" s="289"/>
      <c r="J216" s="496"/>
      <c r="K216" s="458" t="s">
        <v>61</v>
      </c>
      <c r="L216" s="474"/>
      <c r="M216" s="474"/>
      <c r="N216" s="474"/>
      <c r="O216" s="474"/>
      <c r="P216" s="474"/>
      <c r="Q216" s="475"/>
      <c r="R216" s="289"/>
      <c r="S216" s="289"/>
      <c r="T216" s="289"/>
      <c r="U216" s="290"/>
      <c r="V216" s="290"/>
      <c r="W216" s="151"/>
    </row>
    <row r="217" spans="1:82" s="291" customFormat="1" ht="27.75" customHeight="1" x14ac:dyDescent="0.2">
      <c r="A217" s="289"/>
      <c r="B217" s="289"/>
      <c r="C217" s="181" t="s">
        <v>18</v>
      </c>
      <c r="D217" s="606" t="s">
        <v>811</v>
      </c>
      <c r="E217" s="606"/>
      <c r="F217" s="606"/>
      <c r="G217" s="606"/>
      <c r="H217" s="607"/>
      <c r="I217" s="289"/>
      <c r="J217" s="496"/>
      <c r="K217" s="474"/>
      <c r="L217" s="476"/>
      <c r="M217" s="474"/>
      <c r="N217" s="474"/>
      <c r="O217" s="474"/>
      <c r="P217" s="474"/>
      <c r="Q217" s="475"/>
      <c r="R217" s="289"/>
      <c r="S217" s="289"/>
      <c r="T217" s="289"/>
      <c r="U217" s="290"/>
      <c r="V217" s="290"/>
      <c r="W217" s="151"/>
    </row>
    <row r="218" spans="1:82" s="291" customFormat="1" ht="27.75" customHeight="1" x14ac:dyDescent="0.4">
      <c r="A218" s="289"/>
      <c r="B218" s="289"/>
      <c r="C218" s="181" t="s">
        <v>19</v>
      </c>
      <c r="D218" s="606" t="s">
        <v>812</v>
      </c>
      <c r="E218" s="606"/>
      <c r="F218" s="606"/>
      <c r="G218" s="606"/>
      <c r="H218" s="607"/>
      <c r="I218" s="289"/>
      <c r="J218" s="496"/>
      <c r="K218" s="604" t="s">
        <v>686</v>
      </c>
      <c r="L218" s="476"/>
      <c r="M218" s="474"/>
      <c r="N218" s="474"/>
      <c r="O218" s="474"/>
      <c r="P218" s="474"/>
      <c r="Q218" s="475"/>
      <c r="R218" s="289"/>
      <c r="S218" s="289"/>
      <c r="T218" s="289"/>
      <c r="U218" s="290"/>
      <c r="V218" s="290"/>
      <c r="W218" s="388"/>
    </row>
    <row r="219" spans="1:82" s="153" customFormat="1" ht="27.75" customHeight="1" thickBot="1" x14ac:dyDescent="0.45">
      <c r="A219" s="228"/>
      <c r="B219" s="228"/>
      <c r="C219" s="456" t="s">
        <v>64</v>
      </c>
      <c r="D219" s="608" t="s">
        <v>813</v>
      </c>
      <c r="E219" s="608"/>
      <c r="F219" s="608"/>
      <c r="G219" s="608"/>
      <c r="H219" s="609"/>
      <c r="I219" s="228"/>
      <c r="J219" s="228"/>
      <c r="K219" s="228"/>
      <c r="L219" s="228"/>
      <c r="M219" s="228"/>
      <c r="N219" s="228"/>
      <c r="O219" s="228"/>
      <c r="P219" s="228"/>
      <c r="Q219" s="228"/>
      <c r="R219" s="228"/>
      <c r="S219" s="228"/>
      <c r="T219" s="228"/>
      <c r="U219" s="191"/>
      <c r="V219" s="183"/>
      <c r="W219" s="388"/>
    </row>
    <row r="220" spans="1:82" s="186" customFormat="1" ht="27.75" customHeight="1" x14ac:dyDescent="0.4">
      <c r="A220" s="228"/>
      <c r="B220" s="228"/>
      <c r="C220" s="229"/>
      <c r="D220" s="229"/>
      <c r="E220" s="229"/>
      <c r="F220" s="229"/>
      <c r="G220" s="229"/>
      <c r="H220" s="229"/>
      <c r="I220" s="228"/>
      <c r="J220" s="228"/>
      <c r="K220" s="228"/>
      <c r="L220" s="228"/>
      <c r="M220" s="228"/>
      <c r="N220" s="228"/>
      <c r="O220" s="228"/>
      <c r="P220" s="228"/>
      <c r="Q220" s="191"/>
      <c r="R220" s="191"/>
      <c r="S220" s="439"/>
    </row>
    <row r="221" spans="1:82" s="186" customFormat="1" ht="99.75" customHeight="1" x14ac:dyDescent="0.4">
      <c r="A221" s="601"/>
      <c r="B221" s="597" t="s">
        <v>62</v>
      </c>
      <c r="C221" s="807" t="s">
        <v>824</v>
      </c>
      <c r="D221" s="807"/>
      <c r="E221" s="807"/>
      <c r="F221" s="807"/>
      <c r="G221" s="807"/>
      <c r="H221" s="808"/>
      <c r="I221" s="601"/>
      <c r="J221" s="805" t="s">
        <v>679</v>
      </c>
      <c r="K221" s="806"/>
      <c r="L221" s="806"/>
      <c r="M221" s="806"/>
      <c r="N221" s="806"/>
      <c r="O221" s="806"/>
      <c r="P221" s="809" t="s">
        <v>684</v>
      </c>
      <c r="Q221" s="810"/>
      <c r="R221" s="810"/>
      <c r="S221" s="810"/>
      <c r="T221" s="810"/>
      <c r="U221" s="810"/>
      <c r="V221" s="810"/>
      <c r="W221" s="810"/>
      <c r="X221" s="810"/>
      <c r="Y221" s="601"/>
      <c r="Z221" s="601"/>
      <c r="AA221" s="601"/>
      <c r="AB221" s="601"/>
      <c r="AC221" s="191"/>
      <c r="AD221" s="191"/>
      <c r="AE221" s="382"/>
      <c r="AF221" s="382"/>
      <c r="AG221" s="382"/>
      <c r="AH221" s="382"/>
      <c r="AI221" s="382"/>
      <c r="AJ221" s="382"/>
      <c r="AK221" s="382"/>
      <c r="AL221" s="382"/>
      <c r="AM221" s="382"/>
      <c r="AN221" s="382"/>
      <c r="AO221" s="382"/>
      <c r="AP221" s="382"/>
      <c r="AQ221" s="382"/>
      <c r="AR221" s="382"/>
      <c r="AS221" s="382"/>
      <c r="AT221" s="382"/>
      <c r="AU221" s="382"/>
      <c r="AV221" s="382"/>
      <c r="AW221" s="382"/>
      <c r="AX221" s="382"/>
      <c r="AY221" s="382"/>
      <c r="AZ221" s="382"/>
      <c r="BA221" s="382"/>
      <c r="BB221" s="382"/>
      <c r="BC221" s="382"/>
      <c r="BD221" s="382"/>
      <c r="BE221" s="382"/>
      <c r="BF221" s="382"/>
      <c r="BG221" s="382"/>
      <c r="BH221" s="382"/>
      <c r="BI221" s="382"/>
      <c r="BJ221" s="382"/>
      <c r="BK221" s="382"/>
      <c r="BL221" s="382"/>
      <c r="BM221" s="382"/>
      <c r="BN221" s="382"/>
      <c r="BO221" s="382"/>
      <c r="BP221" s="382"/>
      <c r="BQ221" s="382"/>
      <c r="BR221" s="382"/>
      <c r="BS221" s="382"/>
      <c r="BT221" s="382"/>
      <c r="BU221" s="382"/>
      <c r="BV221" s="382"/>
      <c r="BW221" s="382"/>
      <c r="BX221" s="382"/>
      <c r="BY221" s="382"/>
      <c r="BZ221" s="382"/>
      <c r="CA221" s="382"/>
      <c r="CB221" s="382"/>
      <c r="CC221" s="382"/>
      <c r="CD221" s="382"/>
    </row>
    <row r="222" spans="1:82" s="186" customFormat="1" ht="38.25" customHeight="1" x14ac:dyDescent="0.4">
      <c r="A222" s="601"/>
      <c r="B222" s="600"/>
      <c r="C222" s="812" t="s">
        <v>660</v>
      </c>
      <c r="D222" s="812"/>
      <c r="E222" s="812"/>
      <c r="F222" s="812"/>
      <c r="G222" s="812"/>
      <c r="H222" s="601"/>
      <c r="I222" s="601"/>
      <c r="J222" s="601"/>
      <c r="K222" s="601"/>
      <c r="L222" s="601"/>
      <c r="M222" s="601"/>
      <c r="N222" s="601"/>
      <c r="O222" s="601"/>
      <c r="P222" s="817" t="s">
        <v>660</v>
      </c>
      <c r="Q222" s="818"/>
      <c r="R222" s="818"/>
      <c r="S222" s="818"/>
      <c r="T222" s="818"/>
      <c r="U222" s="818"/>
      <c r="V222" s="818"/>
      <c r="W222" s="818"/>
      <c r="X222" s="818"/>
      <c r="Y222" s="601"/>
      <c r="Z222" s="601"/>
      <c r="AA222" s="601"/>
      <c r="AB222" s="601"/>
      <c r="AC222" s="191"/>
      <c r="AD222" s="191"/>
      <c r="AE222" s="382"/>
      <c r="AF222" s="382"/>
      <c r="AG222" s="382"/>
      <c r="AH222" s="382"/>
      <c r="AI222" s="382"/>
      <c r="AJ222" s="382"/>
      <c r="AK222" s="382"/>
      <c r="AL222" s="382"/>
      <c r="AM222" s="382"/>
      <c r="AN222" s="382"/>
      <c r="AO222" s="382"/>
      <c r="AP222" s="382"/>
      <c r="AQ222" s="382"/>
      <c r="AR222" s="382"/>
      <c r="AS222" s="382"/>
      <c r="AT222" s="382"/>
      <c r="AU222" s="382"/>
      <c r="AV222" s="382"/>
      <c r="AW222" s="382"/>
      <c r="AX222" s="382"/>
      <c r="AY222" s="382"/>
      <c r="AZ222" s="382"/>
      <c r="BA222" s="382"/>
      <c r="BB222" s="382"/>
      <c r="BC222" s="382"/>
      <c r="BD222" s="382"/>
      <c r="BE222" s="382"/>
      <c r="BF222" s="382"/>
      <c r="BG222" s="382"/>
      <c r="BH222" s="382"/>
      <c r="BI222" s="382"/>
      <c r="BJ222" s="382"/>
      <c r="BK222" s="382"/>
      <c r="BL222" s="382"/>
      <c r="BM222" s="382"/>
      <c r="BN222" s="382"/>
      <c r="BO222" s="382"/>
      <c r="BP222" s="382"/>
      <c r="BQ222" s="382"/>
      <c r="BR222" s="382"/>
      <c r="BS222" s="382"/>
      <c r="BT222" s="382"/>
      <c r="BU222" s="382"/>
      <c r="BV222" s="382"/>
      <c r="BW222" s="382"/>
      <c r="BX222" s="382"/>
      <c r="BY222" s="382"/>
      <c r="BZ222" s="382"/>
      <c r="CA222" s="382"/>
      <c r="CB222" s="382"/>
      <c r="CC222" s="382"/>
      <c r="CD222" s="382"/>
    </row>
    <row r="223" spans="1:82" s="186" customFormat="1" ht="92.45" customHeight="1" x14ac:dyDescent="0.4">
      <c r="A223" s="601"/>
      <c r="B223" s="602" t="s">
        <v>680</v>
      </c>
      <c r="C223" s="811" t="s">
        <v>681</v>
      </c>
      <c r="D223" s="811"/>
      <c r="E223" s="811"/>
      <c r="F223" s="811"/>
      <c r="G223" s="811"/>
      <c r="H223" s="810"/>
      <c r="I223" s="601"/>
      <c r="J223" s="819" t="s">
        <v>682</v>
      </c>
      <c r="K223" s="820"/>
      <c r="L223" s="820"/>
      <c r="M223" s="820"/>
      <c r="N223" s="820"/>
      <c r="O223" s="820"/>
      <c r="P223" s="809" t="s">
        <v>685</v>
      </c>
      <c r="Q223" s="810"/>
      <c r="R223" s="810"/>
      <c r="S223" s="810"/>
      <c r="T223" s="810"/>
      <c r="U223" s="810"/>
      <c r="V223" s="810"/>
      <c r="W223" s="810"/>
      <c r="X223" s="810"/>
      <c r="Y223" s="601"/>
      <c r="Z223" s="601"/>
      <c r="AA223" s="601"/>
      <c r="AB223" s="601"/>
      <c r="AC223" s="191"/>
      <c r="AD223" s="191"/>
      <c r="AE223" s="382"/>
      <c r="AF223" s="382"/>
      <c r="AG223" s="382"/>
      <c r="AH223" s="382"/>
      <c r="AI223" s="382"/>
      <c r="AJ223" s="382"/>
      <c r="AK223" s="382"/>
      <c r="AL223" s="382"/>
      <c r="AM223" s="382"/>
      <c r="AN223" s="382"/>
      <c r="AO223" s="382"/>
      <c r="AP223" s="382"/>
      <c r="AQ223" s="382"/>
      <c r="AR223" s="382"/>
      <c r="AS223" s="382"/>
      <c r="AT223" s="382"/>
      <c r="AU223" s="382"/>
      <c r="AV223" s="382"/>
      <c r="AW223" s="382"/>
      <c r="AX223" s="382"/>
      <c r="AY223" s="382"/>
      <c r="AZ223" s="382"/>
      <c r="BA223" s="382"/>
      <c r="BB223" s="382"/>
      <c r="BC223" s="382"/>
      <c r="BD223" s="382"/>
      <c r="BE223" s="382"/>
      <c r="BF223" s="382"/>
      <c r="BG223" s="382"/>
      <c r="BH223" s="382"/>
      <c r="BI223" s="382"/>
      <c r="BJ223" s="382"/>
      <c r="BK223" s="382"/>
      <c r="BL223" s="382"/>
      <c r="BM223" s="382"/>
      <c r="BN223" s="382"/>
      <c r="BO223" s="382"/>
      <c r="BP223" s="382"/>
      <c r="BQ223" s="382"/>
      <c r="BR223" s="382"/>
      <c r="BS223" s="382"/>
      <c r="BT223" s="382"/>
      <c r="BU223" s="382"/>
      <c r="BV223" s="382"/>
      <c r="BW223" s="382"/>
      <c r="BX223" s="382"/>
      <c r="BY223" s="382"/>
      <c r="BZ223" s="382"/>
      <c r="CA223" s="382"/>
      <c r="CB223" s="382"/>
      <c r="CC223" s="382"/>
      <c r="CD223" s="382"/>
    </row>
    <row r="224" spans="1:82" s="186" customFormat="1" ht="39.75" customHeight="1" x14ac:dyDescent="0.4">
      <c r="A224" s="601"/>
      <c r="B224" s="598" t="s">
        <v>662</v>
      </c>
      <c r="C224" s="801" t="s">
        <v>660</v>
      </c>
      <c r="D224" s="801"/>
      <c r="E224" s="801"/>
      <c r="F224" s="801"/>
      <c r="G224" s="801"/>
      <c r="H224" s="601"/>
      <c r="I224" s="601"/>
      <c r="J224" s="816" t="s">
        <v>661</v>
      </c>
      <c r="K224" s="810"/>
      <c r="L224" s="810"/>
      <c r="M224" s="810"/>
      <c r="N224" s="810"/>
      <c r="O224" s="810"/>
      <c r="P224" s="817" t="s">
        <v>660</v>
      </c>
      <c r="Q224" s="818"/>
      <c r="R224" s="818"/>
      <c r="S224" s="818"/>
      <c r="T224" s="818"/>
      <c r="U224" s="818"/>
      <c r="V224" s="818"/>
      <c r="W224" s="818"/>
      <c r="X224" s="818"/>
      <c r="Y224" s="601"/>
      <c r="Z224" s="601"/>
      <c r="AA224" s="601"/>
      <c r="AB224" s="601"/>
      <c r="AC224" s="191"/>
      <c r="AD224" s="191"/>
      <c r="AE224" s="382"/>
      <c r="AF224" s="382"/>
      <c r="AG224" s="382"/>
      <c r="AH224" s="382"/>
      <c r="AI224" s="382"/>
      <c r="AJ224" s="382"/>
      <c r="AK224" s="382"/>
      <c r="AL224" s="382"/>
      <c r="AM224" s="382"/>
      <c r="AN224" s="382"/>
      <c r="AO224" s="382"/>
      <c r="AP224" s="382"/>
      <c r="AQ224" s="382"/>
      <c r="AR224" s="382"/>
      <c r="AS224" s="382"/>
      <c r="AT224" s="382"/>
      <c r="AU224" s="382"/>
      <c r="AV224" s="382"/>
      <c r="AW224" s="382"/>
      <c r="AX224" s="382"/>
      <c r="AY224" s="382"/>
      <c r="AZ224" s="382"/>
      <c r="BA224" s="382"/>
      <c r="BB224" s="382"/>
      <c r="BC224" s="382"/>
      <c r="BD224" s="382"/>
      <c r="BE224" s="382"/>
      <c r="BF224" s="382"/>
      <c r="BG224" s="382"/>
      <c r="BH224" s="382"/>
      <c r="BI224" s="382"/>
      <c r="BJ224" s="382"/>
      <c r="BK224" s="382"/>
      <c r="BL224" s="382"/>
      <c r="BM224" s="382"/>
      <c r="BN224" s="382"/>
      <c r="BO224" s="382"/>
      <c r="BP224" s="382"/>
      <c r="BQ224" s="382"/>
      <c r="BR224" s="382"/>
      <c r="BS224" s="382"/>
      <c r="BT224" s="382"/>
      <c r="BU224" s="382"/>
      <c r="BV224" s="382"/>
      <c r="BW224" s="382"/>
      <c r="BX224" s="382"/>
      <c r="BY224" s="382"/>
      <c r="BZ224" s="382"/>
      <c r="CA224" s="382"/>
      <c r="CB224" s="382"/>
      <c r="CC224" s="382"/>
      <c r="CD224" s="382"/>
    </row>
    <row r="225" spans="1:82" s="371" customFormat="1" ht="27.75" customHeight="1" x14ac:dyDescent="0.4">
      <c r="A225" s="370"/>
      <c r="B225" s="228"/>
      <c r="C225" s="459"/>
      <c r="D225" s="459"/>
      <c r="E225" s="459"/>
      <c r="F225" s="459"/>
      <c r="G225" s="459"/>
      <c r="H225" s="459"/>
      <c r="I225" s="460"/>
      <c r="J225" s="228"/>
      <c r="K225" s="228"/>
      <c r="L225" s="228"/>
      <c r="M225" s="228"/>
      <c r="N225" s="228"/>
      <c r="O225" s="228"/>
      <c r="P225" s="459"/>
      <c r="Q225" s="459"/>
      <c r="R225" s="459"/>
      <c r="S225" s="459"/>
      <c r="T225" s="459"/>
      <c r="U225" s="459"/>
      <c r="V225" s="191"/>
      <c r="W225" s="495"/>
      <c r="AE225" s="370"/>
      <c r="AF225" s="370"/>
      <c r="AG225" s="370"/>
      <c r="AH225" s="370"/>
      <c r="AI225" s="370"/>
      <c r="AJ225" s="370"/>
      <c r="AK225" s="370"/>
      <c r="AL225" s="370"/>
      <c r="AM225" s="370"/>
      <c r="AN225" s="370"/>
      <c r="AO225" s="370"/>
      <c r="AP225" s="370"/>
      <c r="AQ225" s="370"/>
      <c r="AR225" s="370"/>
      <c r="AS225" s="370"/>
      <c r="AT225" s="370"/>
      <c r="AU225" s="370"/>
      <c r="AV225" s="370"/>
      <c r="AW225" s="370"/>
      <c r="AX225" s="370"/>
      <c r="AY225" s="370"/>
      <c r="AZ225" s="370"/>
      <c r="BA225" s="370"/>
      <c r="BB225" s="370"/>
      <c r="BC225" s="370"/>
      <c r="BD225" s="370"/>
      <c r="BE225" s="370"/>
      <c r="BF225" s="370"/>
      <c r="BG225" s="370"/>
      <c r="BH225" s="370"/>
      <c r="BI225" s="370"/>
      <c r="BJ225" s="370"/>
      <c r="BK225" s="370"/>
      <c r="BL225" s="370"/>
      <c r="BM225" s="370"/>
      <c r="BN225" s="370"/>
      <c r="BO225" s="370"/>
      <c r="BP225" s="370"/>
      <c r="BQ225" s="370"/>
      <c r="BR225" s="370"/>
      <c r="BS225" s="370"/>
      <c r="BT225" s="370"/>
      <c r="BU225" s="370"/>
      <c r="BV225" s="370"/>
      <c r="BW225" s="370"/>
      <c r="BX225" s="370"/>
      <c r="BY225" s="370"/>
      <c r="BZ225" s="370"/>
      <c r="CA225" s="370"/>
      <c r="CB225" s="370"/>
      <c r="CC225" s="370"/>
      <c r="CD225" s="370"/>
    </row>
    <row r="226" spans="1:82" s="371" customFormat="1" ht="27.75" customHeight="1" x14ac:dyDescent="0.4">
      <c r="A226" s="370"/>
      <c r="B226" s="370"/>
      <c r="C226" s="370"/>
      <c r="D226" s="370"/>
      <c r="E226" s="370"/>
      <c r="F226" s="370"/>
      <c r="G226" s="370"/>
      <c r="H226" s="370"/>
      <c r="I226" s="370"/>
      <c r="J226" s="370"/>
      <c r="K226" s="370"/>
      <c r="L226" s="370"/>
      <c r="M226" s="370"/>
      <c r="N226" s="370"/>
      <c r="O226" s="370"/>
      <c r="P226" s="370"/>
      <c r="Q226" s="370"/>
      <c r="R226" s="370"/>
      <c r="S226" s="370"/>
      <c r="T226" s="370"/>
      <c r="V226" s="191"/>
      <c r="W226" s="495"/>
      <c r="AE226" s="370"/>
      <c r="AF226" s="370"/>
      <c r="AG226" s="370"/>
      <c r="AH226" s="370"/>
      <c r="AI226" s="370"/>
      <c r="AJ226" s="370"/>
      <c r="AK226" s="370"/>
      <c r="AL226" s="370"/>
      <c r="AM226" s="370"/>
      <c r="AN226" s="370"/>
      <c r="AO226" s="370"/>
      <c r="AP226" s="370"/>
      <c r="AQ226" s="370"/>
      <c r="AR226" s="370"/>
      <c r="AS226" s="370"/>
      <c r="AT226" s="370"/>
      <c r="AU226" s="370"/>
      <c r="AV226" s="370"/>
      <c r="AW226" s="370"/>
      <c r="AX226" s="370"/>
      <c r="AY226" s="370"/>
      <c r="AZ226" s="370"/>
      <c r="BA226" s="370"/>
      <c r="BB226" s="370"/>
      <c r="BC226" s="370"/>
      <c r="BD226" s="370"/>
      <c r="BE226" s="370"/>
      <c r="BF226" s="370"/>
      <c r="BG226" s="370"/>
      <c r="BH226" s="370"/>
      <c r="BI226" s="370"/>
      <c r="BJ226" s="370"/>
      <c r="BK226" s="370"/>
      <c r="BL226" s="370"/>
      <c r="BM226" s="370"/>
      <c r="BN226" s="370"/>
      <c r="BO226" s="370"/>
      <c r="BP226" s="370"/>
      <c r="BQ226" s="370"/>
      <c r="BR226" s="370"/>
      <c r="BS226" s="370"/>
      <c r="BT226" s="370"/>
      <c r="BU226" s="370"/>
      <c r="BV226" s="370"/>
      <c r="BW226" s="370"/>
      <c r="BX226" s="370"/>
      <c r="BY226" s="370"/>
      <c r="BZ226" s="370"/>
      <c r="CA226" s="370"/>
      <c r="CB226" s="370"/>
      <c r="CC226" s="370"/>
      <c r="CD226" s="370"/>
    </row>
    <row r="227" spans="1:82" ht="27.75" customHeight="1" x14ac:dyDescent="0.4">
      <c r="A227" s="135"/>
      <c r="B227" s="13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V227" s="190"/>
      <c r="W227" s="388"/>
    </row>
    <row r="228" spans="1:82" ht="27.75" customHeight="1" x14ac:dyDescent="0.4">
      <c r="A228" s="135"/>
      <c r="B228" s="229"/>
      <c r="C228" s="796"/>
      <c r="D228" s="797"/>
      <c r="E228" s="797"/>
      <c r="F228" s="797"/>
      <c r="G228" s="797"/>
      <c r="H228" s="229"/>
      <c r="I228" s="494"/>
      <c r="J228" s="229"/>
      <c r="K228" s="228"/>
      <c r="L228" s="228"/>
      <c r="M228" s="228"/>
      <c r="N228" s="228"/>
      <c r="O228" s="228"/>
      <c r="P228" s="796"/>
      <c r="Q228" s="797"/>
      <c r="R228" s="797"/>
      <c r="S228" s="797"/>
      <c r="T228" s="797"/>
      <c r="U228" s="797"/>
      <c r="V228" s="190"/>
      <c r="W228" s="388"/>
    </row>
    <row r="229" spans="1:82" ht="27.75" customHeight="1" x14ac:dyDescent="0.4">
      <c r="A229" s="135"/>
      <c r="B229" s="228"/>
      <c r="C229" s="798"/>
      <c r="D229" s="799"/>
      <c r="E229" s="799"/>
      <c r="F229" s="799"/>
      <c r="G229" s="799"/>
      <c r="H229" s="459"/>
      <c r="I229" s="460"/>
      <c r="J229" s="228"/>
      <c r="K229" s="228"/>
      <c r="L229" s="228"/>
      <c r="M229" s="228"/>
      <c r="N229" s="228"/>
      <c r="O229" s="228"/>
      <c r="P229" s="798"/>
      <c r="Q229" s="800"/>
      <c r="R229" s="800"/>
      <c r="S229" s="800"/>
      <c r="T229" s="800"/>
      <c r="U229" s="800"/>
      <c r="V229" s="190"/>
      <c r="W229" s="388"/>
    </row>
    <row r="230" spans="1:82" ht="27.75" customHeight="1" x14ac:dyDescent="0.4">
      <c r="A230" s="135"/>
      <c r="B230" s="135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V230" s="190"/>
      <c r="W230" s="388"/>
    </row>
    <row r="231" spans="1:82" ht="27.75" customHeight="1" x14ac:dyDescent="0.4">
      <c r="A231" s="135"/>
      <c r="B231" s="229"/>
      <c r="C231" s="796"/>
      <c r="D231" s="797"/>
      <c r="E231" s="797"/>
      <c r="F231" s="797"/>
      <c r="G231" s="797"/>
      <c r="H231" s="229"/>
      <c r="I231" s="494"/>
      <c r="J231" s="229"/>
      <c r="K231" s="228"/>
      <c r="L231" s="228"/>
      <c r="M231" s="228"/>
      <c r="N231" s="228"/>
      <c r="O231" s="228"/>
      <c r="P231" s="796"/>
      <c r="Q231" s="797"/>
      <c r="R231" s="797"/>
      <c r="S231" s="797"/>
      <c r="T231" s="797"/>
      <c r="U231" s="797"/>
      <c r="V231" s="190"/>
      <c r="W231" s="388"/>
    </row>
    <row r="232" spans="1:82" ht="27.75" customHeight="1" x14ac:dyDescent="0.4">
      <c r="A232" s="135"/>
      <c r="B232" s="228"/>
      <c r="C232" s="798"/>
      <c r="D232" s="799"/>
      <c r="E232" s="799"/>
      <c r="F232" s="799"/>
      <c r="G232" s="799"/>
      <c r="H232" s="459"/>
      <c r="I232" s="460"/>
      <c r="J232" s="228"/>
      <c r="K232" s="228"/>
      <c r="L232" s="228"/>
      <c r="M232" s="228"/>
      <c r="N232" s="228"/>
      <c r="O232" s="228"/>
      <c r="P232" s="798"/>
      <c r="Q232" s="800"/>
      <c r="R232" s="800"/>
      <c r="S232" s="800"/>
      <c r="T232" s="800"/>
      <c r="U232" s="800"/>
      <c r="V232" s="190"/>
      <c r="W232" s="388"/>
    </row>
    <row r="233" spans="1:82" ht="27.75" customHeight="1" x14ac:dyDescent="0.4">
      <c r="A233" s="135"/>
      <c r="B233" s="135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V233" s="190"/>
      <c r="W233" s="388"/>
    </row>
    <row r="234" spans="1:82" ht="27.75" customHeight="1" x14ac:dyDescent="0.4">
      <c r="A234" s="135"/>
      <c r="B234" s="229"/>
      <c r="C234" s="796"/>
      <c r="D234" s="797"/>
      <c r="E234" s="797"/>
      <c r="F234" s="797"/>
      <c r="G234" s="797"/>
      <c r="H234" s="229"/>
      <c r="I234" s="494"/>
      <c r="J234" s="229"/>
      <c r="K234" s="228"/>
      <c r="L234" s="228"/>
      <c r="M234" s="228"/>
      <c r="N234" s="228"/>
      <c r="O234" s="228"/>
      <c r="P234" s="796"/>
      <c r="Q234" s="797"/>
      <c r="R234" s="797"/>
      <c r="S234" s="797"/>
      <c r="T234" s="797"/>
      <c r="U234" s="797"/>
      <c r="V234" s="190"/>
      <c r="W234" s="388"/>
    </row>
    <row r="235" spans="1:82" ht="27.75" customHeight="1" x14ac:dyDescent="0.4">
      <c r="A235" s="135"/>
      <c r="B235" s="228"/>
      <c r="C235" s="798"/>
      <c r="D235" s="799"/>
      <c r="E235" s="799"/>
      <c r="F235" s="799"/>
      <c r="G235" s="799"/>
      <c r="H235" s="459"/>
      <c r="I235" s="460"/>
      <c r="J235" s="228"/>
      <c r="K235" s="228"/>
      <c r="L235" s="228"/>
      <c r="M235" s="228"/>
      <c r="N235" s="228"/>
      <c r="O235" s="228"/>
      <c r="P235" s="798"/>
      <c r="Q235" s="800"/>
      <c r="R235" s="800"/>
      <c r="S235" s="800"/>
      <c r="T235" s="800"/>
      <c r="U235" s="800"/>
      <c r="V235" s="190"/>
      <c r="W235" s="388"/>
    </row>
    <row r="236" spans="1:82" ht="27.75" customHeight="1" x14ac:dyDescent="0.4">
      <c r="A236" s="135"/>
      <c r="B236" s="135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V236" s="190"/>
      <c r="W236" s="388"/>
    </row>
    <row r="237" spans="1:82" ht="27.75" customHeight="1" x14ac:dyDescent="0.4">
      <c r="A237" s="135"/>
      <c r="B237" s="229"/>
      <c r="C237" s="796"/>
      <c r="D237" s="797"/>
      <c r="E237" s="797"/>
      <c r="F237" s="797"/>
      <c r="G237" s="797"/>
      <c r="H237" s="229"/>
      <c r="I237" s="494"/>
      <c r="J237" s="229"/>
      <c r="K237" s="228"/>
      <c r="L237" s="228"/>
      <c r="M237" s="228"/>
      <c r="N237" s="228"/>
      <c r="O237" s="228"/>
      <c r="P237" s="796"/>
      <c r="Q237" s="797"/>
      <c r="R237" s="797"/>
      <c r="S237" s="797"/>
      <c r="T237" s="797"/>
      <c r="U237" s="797"/>
      <c r="V237" s="190"/>
      <c r="W237" s="388"/>
    </row>
    <row r="238" spans="1:82" ht="27.75" customHeight="1" x14ac:dyDescent="0.4">
      <c r="A238" s="135"/>
      <c r="B238" s="228"/>
      <c r="C238" s="798"/>
      <c r="D238" s="799"/>
      <c r="E238" s="799"/>
      <c r="F238" s="799"/>
      <c r="G238" s="799"/>
      <c r="H238" s="459"/>
      <c r="I238" s="460"/>
      <c r="J238" s="228"/>
      <c r="K238" s="228"/>
      <c r="L238" s="228"/>
      <c r="M238" s="228"/>
      <c r="N238" s="228"/>
      <c r="O238" s="228"/>
      <c r="P238" s="798"/>
      <c r="Q238" s="800"/>
      <c r="R238" s="800"/>
      <c r="S238" s="800"/>
      <c r="T238" s="800"/>
      <c r="U238" s="800"/>
      <c r="V238" s="190"/>
      <c r="W238" s="388"/>
    </row>
    <row r="239" spans="1:82" ht="27.75" customHeight="1" x14ac:dyDescent="0.4">
      <c r="A239" s="135"/>
      <c r="B239" s="135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V239" s="190"/>
      <c r="W239" s="388"/>
    </row>
    <row r="240" spans="1:82" ht="27.75" customHeight="1" x14ac:dyDescent="0.4">
      <c r="A240" s="135"/>
      <c r="B240" s="229"/>
      <c r="C240" s="796"/>
      <c r="D240" s="797"/>
      <c r="E240" s="797"/>
      <c r="F240" s="797"/>
      <c r="G240" s="797"/>
      <c r="H240" s="229"/>
      <c r="I240" s="494"/>
      <c r="J240" s="229"/>
      <c r="K240" s="228"/>
      <c r="L240" s="228"/>
      <c r="M240" s="228"/>
      <c r="N240" s="228"/>
      <c r="O240" s="228"/>
      <c r="P240" s="796"/>
      <c r="Q240" s="797"/>
      <c r="R240" s="797"/>
      <c r="S240" s="797"/>
      <c r="T240" s="797"/>
      <c r="U240" s="797"/>
      <c r="V240" s="190"/>
      <c r="W240" s="388"/>
    </row>
    <row r="241" spans="1:23" ht="27.75" customHeight="1" x14ac:dyDescent="0.4">
      <c r="A241" s="135"/>
      <c r="B241" s="228"/>
      <c r="C241" s="798"/>
      <c r="D241" s="799"/>
      <c r="E241" s="799"/>
      <c r="F241" s="799"/>
      <c r="G241" s="799"/>
      <c r="H241" s="459"/>
      <c r="I241" s="460"/>
      <c r="J241" s="228"/>
      <c r="K241" s="228"/>
      <c r="L241" s="228"/>
      <c r="M241" s="228"/>
      <c r="N241" s="228"/>
      <c r="O241" s="228"/>
      <c r="P241" s="798"/>
      <c r="Q241" s="800"/>
      <c r="R241" s="800"/>
      <c r="S241" s="800"/>
      <c r="T241" s="800"/>
      <c r="U241" s="800"/>
      <c r="V241" s="190"/>
      <c r="W241" s="388"/>
    </row>
    <row r="242" spans="1:23" ht="27.75" customHeight="1" x14ac:dyDescent="0.4">
      <c r="A242" s="135"/>
      <c r="B242" s="135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V242" s="190"/>
      <c r="W242" s="388"/>
    </row>
    <row r="243" spans="1:23" ht="27.75" customHeight="1" x14ac:dyDescent="0.4">
      <c r="A243" s="135"/>
      <c r="B243" s="229"/>
      <c r="C243" s="796"/>
      <c r="D243" s="797"/>
      <c r="E243" s="797"/>
      <c r="F243" s="797"/>
      <c r="G243" s="797"/>
      <c r="H243" s="229"/>
      <c r="I243" s="494"/>
      <c r="J243" s="229"/>
      <c r="K243" s="228"/>
      <c r="L243" s="228"/>
      <c r="M243" s="228"/>
      <c r="N243" s="228"/>
      <c r="O243" s="228"/>
      <c r="P243" s="796"/>
      <c r="Q243" s="797"/>
      <c r="R243" s="797"/>
      <c r="S243" s="797"/>
      <c r="T243" s="797"/>
      <c r="U243" s="797"/>
      <c r="V243" s="190"/>
      <c r="W243" s="388"/>
    </row>
    <row r="244" spans="1:23" ht="27.75" customHeight="1" x14ac:dyDescent="0.4">
      <c r="A244" s="135"/>
      <c r="B244" s="228"/>
      <c r="C244" s="798"/>
      <c r="D244" s="799"/>
      <c r="E244" s="799"/>
      <c r="F244" s="799"/>
      <c r="G244" s="799"/>
      <c r="H244" s="459"/>
      <c r="I244" s="460"/>
      <c r="J244" s="228"/>
      <c r="K244" s="228"/>
      <c r="L244" s="228"/>
      <c r="M244" s="228"/>
      <c r="N244" s="228"/>
      <c r="O244" s="228"/>
      <c r="P244" s="798"/>
      <c r="Q244" s="800"/>
      <c r="R244" s="800"/>
      <c r="S244" s="800"/>
      <c r="T244" s="800"/>
      <c r="U244" s="800"/>
      <c r="V244" s="190"/>
      <c r="W244" s="388"/>
    </row>
    <row r="245" spans="1:23" ht="27.75" customHeight="1" x14ac:dyDescent="0.4">
      <c r="A245" s="135"/>
      <c r="B245" s="135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V245" s="190"/>
      <c r="W245" s="388"/>
    </row>
    <row r="246" spans="1:23" ht="27.75" customHeight="1" x14ac:dyDescent="0.4">
      <c r="A246" s="135"/>
      <c r="B246" s="229"/>
      <c r="C246" s="796"/>
      <c r="D246" s="797"/>
      <c r="E246" s="797"/>
      <c r="F246" s="797"/>
      <c r="G246" s="797"/>
      <c r="H246" s="229"/>
      <c r="I246" s="494"/>
      <c r="J246" s="229"/>
      <c r="K246" s="228"/>
      <c r="L246" s="228"/>
      <c r="M246" s="228"/>
      <c r="N246" s="228"/>
      <c r="O246" s="228"/>
      <c r="P246" s="796"/>
      <c r="Q246" s="797"/>
      <c r="R246" s="797"/>
      <c r="S246" s="797"/>
      <c r="T246" s="797"/>
      <c r="U246" s="797"/>
      <c r="V246" s="190"/>
      <c r="W246" s="388"/>
    </row>
    <row r="247" spans="1:23" ht="27.75" customHeight="1" x14ac:dyDescent="0.4">
      <c r="A247" s="135"/>
      <c r="B247" s="228"/>
      <c r="C247" s="798"/>
      <c r="D247" s="799"/>
      <c r="E247" s="799"/>
      <c r="F247" s="799"/>
      <c r="G247" s="799"/>
      <c r="H247" s="459"/>
      <c r="I247" s="460"/>
      <c r="J247" s="228"/>
      <c r="K247" s="228"/>
      <c r="L247" s="228"/>
      <c r="M247" s="228"/>
      <c r="N247" s="228"/>
      <c r="O247" s="228"/>
      <c r="P247" s="798"/>
      <c r="Q247" s="800"/>
      <c r="R247" s="800"/>
      <c r="S247" s="800"/>
      <c r="T247" s="800"/>
      <c r="U247" s="800"/>
      <c r="V247" s="190"/>
      <c r="W247" s="388"/>
    </row>
    <row r="248" spans="1:23" ht="27.75" customHeight="1" x14ac:dyDescent="0.4">
      <c r="A248" s="135"/>
      <c r="B248" s="135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V248" s="190"/>
      <c r="W248" s="388"/>
    </row>
    <row r="249" spans="1:23" ht="27.75" customHeight="1" x14ac:dyDescent="0.4">
      <c r="A249" s="135"/>
      <c r="B249" s="135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V249" s="190"/>
      <c r="W249" s="388"/>
    </row>
    <row r="250" spans="1:23" ht="27.75" customHeight="1" x14ac:dyDescent="0.4">
      <c r="V250" s="190"/>
      <c r="W250" s="388"/>
    </row>
    <row r="251" spans="1:23" ht="27.75" customHeight="1" x14ac:dyDescent="0.4">
      <c r="V251" s="190"/>
      <c r="W251" s="388"/>
    </row>
    <row r="252" spans="1:23" ht="27.75" customHeight="1" x14ac:dyDescent="0.4">
      <c r="V252" s="190"/>
      <c r="W252" s="388"/>
    </row>
    <row r="253" spans="1:23" ht="27.75" customHeight="1" x14ac:dyDescent="0.4">
      <c r="V253" s="190"/>
      <c r="W253" s="388"/>
    </row>
    <row r="254" spans="1:23" ht="27.75" customHeight="1" x14ac:dyDescent="0.4">
      <c r="V254" s="190"/>
      <c r="W254" s="388"/>
    </row>
    <row r="255" spans="1:23" ht="27.75" customHeight="1" x14ac:dyDescent="0.4">
      <c r="V255" s="190"/>
      <c r="W255" s="388"/>
    </row>
    <row r="256" spans="1:23" ht="27.75" customHeight="1" x14ac:dyDescent="0.4">
      <c r="V256" s="190"/>
      <c r="W256" s="388"/>
    </row>
    <row r="257" spans="22:23" ht="27.75" customHeight="1" x14ac:dyDescent="0.4">
      <c r="V257" s="190"/>
      <c r="W257" s="388"/>
    </row>
    <row r="258" spans="22:23" ht="27.75" customHeight="1" x14ac:dyDescent="0.4">
      <c r="V258" s="190"/>
      <c r="W258" s="388"/>
    </row>
    <row r="259" spans="22:23" ht="27.75" customHeight="1" x14ac:dyDescent="0.4">
      <c r="V259" s="190"/>
      <c r="W259" s="388"/>
    </row>
    <row r="260" spans="22:23" ht="27.75" customHeight="1" x14ac:dyDescent="0.4">
      <c r="V260" s="190"/>
      <c r="W260" s="388"/>
    </row>
    <row r="261" spans="22:23" ht="27.75" customHeight="1" x14ac:dyDescent="0.4">
      <c r="V261" s="190"/>
      <c r="W261" s="388"/>
    </row>
    <row r="262" spans="22:23" ht="27.75" customHeight="1" x14ac:dyDescent="0.4">
      <c r="V262" s="190"/>
      <c r="W262" s="388"/>
    </row>
    <row r="263" spans="22:23" ht="27.75" customHeight="1" x14ac:dyDescent="0.4">
      <c r="V263" s="190"/>
      <c r="W263" s="388"/>
    </row>
    <row r="264" spans="22:23" ht="27.75" customHeight="1" x14ac:dyDescent="0.4">
      <c r="V264" s="190"/>
      <c r="W264" s="388"/>
    </row>
    <row r="265" spans="22:23" ht="27.75" customHeight="1" x14ac:dyDescent="0.4">
      <c r="V265" s="190"/>
      <c r="W265" s="388"/>
    </row>
    <row r="266" spans="22:23" ht="27.75" customHeight="1" x14ac:dyDescent="0.4">
      <c r="V266" s="190"/>
      <c r="W266" s="388"/>
    </row>
    <row r="267" spans="22:23" ht="27.75" customHeight="1" x14ac:dyDescent="0.4">
      <c r="V267" s="190"/>
      <c r="W267" s="388"/>
    </row>
    <row r="268" spans="22:23" ht="27.75" customHeight="1" x14ac:dyDescent="0.4">
      <c r="V268" s="190"/>
      <c r="W268" s="388"/>
    </row>
    <row r="269" spans="22:23" ht="27.75" customHeight="1" x14ac:dyDescent="0.4">
      <c r="V269" s="190"/>
      <c r="W269" s="388"/>
    </row>
    <row r="270" spans="22:23" ht="27.75" customHeight="1" x14ac:dyDescent="0.4">
      <c r="V270" s="190"/>
      <c r="W270" s="388"/>
    </row>
    <row r="271" spans="22:23" ht="27.75" customHeight="1" x14ac:dyDescent="0.4">
      <c r="V271" s="190"/>
      <c r="W271" s="388"/>
    </row>
    <row r="272" spans="22:23" ht="27.75" customHeight="1" x14ac:dyDescent="0.4">
      <c r="V272" s="190"/>
      <c r="W272" s="388"/>
    </row>
    <row r="273" spans="22:23" ht="27.75" customHeight="1" x14ac:dyDescent="0.4">
      <c r="V273" s="190"/>
      <c r="W273" s="388"/>
    </row>
    <row r="274" spans="22:23" ht="27.75" customHeight="1" x14ac:dyDescent="0.4">
      <c r="V274" s="190"/>
      <c r="W274" s="388"/>
    </row>
    <row r="275" spans="22:23" ht="27.75" customHeight="1" x14ac:dyDescent="0.4">
      <c r="V275" s="190"/>
      <c r="W275" s="388"/>
    </row>
    <row r="276" spans="22:23" ht="27.75" customHeight="1" x14ac:dyDescent="0.4">
      <c r="V276" s="190"/>
      <c r="W276" s="388"/>
    </row>
    <row r="277" spans="22:23" ht="27.75" customHeight="1" x14ac:dyDescent="0.4">
      <c r="V277" s="190"/>
      <c r="W277" s="388"/>
    </row>
    <row r="278" spans="22:23" ht="27.75" customHeight="1" x14ac:dyDescent="0.4">
      <c r="V278" s="190"/>
      <c r="W278" s="135"/>
    </row>
    <row r="279" spans="22:23" ht="27.75" customHeight="1" x14ac:dyDescent="0.4">
      <c r="V279" s="190"/>
      <c r="W279" s="135"/>
    </row>
    <row r="280" spans="22:23" ht="27.75" customHeight="1" x14ac:dyDescent="0.4">
      <c r="V280" s="190"/>
      <c r="W280" s="135"/>
    </row>
    <row r="281" spans="22:23" ht="27.75" customHeight="1" x14ac:dyDescent="0.4">
      <c r="V281" s="190"/>
      <c r="W281" s="135"/>
    </row>
    <row r="282" spans="22:23" ht="27.75" customHeight="1" x14ac:dyDescent="0.4">
      <c r="V282" s="190"/>
      <c r="W282" s="135"/>
    </row>
    <row r="283" spans="22:23" ht="27.75" customHeight="1" x14ac:dyDescent="0.4">
      <c r="W283" s="135"/>
    </row>
    <row r="284" spans="22:23" ht="27.75" customHeight="1" x14ac:dyDescent="0.4">
      <c r="W284" s="135"/>
    </row>
    <row r="285" spans="22:23" ht="27.75" customHeight="1" x14ac:dyDescent="0.4">
      <c r="W285" s="135"/>
    </row>
    <row r="286" spans="22:23" ht="27.75" customHeight="1" x14ac:dyDescent="0.4">
      <c r="W286" s="135"/>
    </row>
    <row r="287" spans="22:23" ht="27.75" customHeight="1" x14ac:dyDescent="0.4">
      <c r="W287" s="135"/>
    </row>
    <row r="288" spans="22:23" ht="27.75" customHeight="1" x14ac:dyDescent="0.4">
      <c r="W288" s="135"/>
    </row>
    <row r="289" spans="23:23" ht="27.75" customHeight="1" x14ac:dyDescent="0.4">
      <c r="W289" s="135"/>
    </row>
    <row r="290" spans="23:23" ht="27.75" customHeight="1" x14ac:dyDescent="0.4">
      <c r="W290" s="135"/>
    </row>
    <row r="291" spans="23:23" ht="27.75" customHeight="1" x14ac:dyDescent="0.4">
      <c r="W291" s="135"/>
    </row>
    <row r="292" spans="23:23" ht="27.75" customHeight="1" x14ac:dyDescent="0.4">
      <c r="W292" s="135"/>
    </row>
    <row r="293" spans="23:23" ht="27.75" customHeight="1" x14ac:dyDescent="0.4">
      <c r="W293" s="135"/>
    </row>
    <row r="294" spans="23:23" ht="27.75" customHeight="1" x14ac:dyDescent="0.4">
      <c r="W294" s="135"/>
    </row>
    <row r="295" spans="23:23" ht="27.75" customHeight="1" x14ac:dyDescent="0.4">
      <c r="W295" s="135"/>
    </row>
    <row r="296" spans="23:23" ht="27.75" customHeight="1" x14ac:dyDescent="0.4">
      <c r="W296" s="135"/>
    </row>
    <row r="297" spans="23:23" ht="27.75" customHeight="1" x14ac:dyDescent="0.4">
      <c r="W297" s="135"/>
    </row>
    <row r="298" spans="23:23" ht="27.75" customHeight="1" x14ac:dyDescent="0.4">
      <c r="W298" s="135"/>
    </row>
    <row r="299" spans="23:23" ht="27.75" customHeight="1" x14ac:dyDescent="0.4">
      <c r="W299" s="135"/>
    </row>
    <row r="300" spans="23:23" ht="27.75" customHeight="1" x14ac:dyDescent="0.4">
      <c r="W300" s="135"/>
    </row>
    <row r="301" spans="23:23" ht="27.75" customHeight="1" x14ac:dyDescent="0.4">
      <c r="W301" s="135"/>
    </row>
    <row r="302" spans="23:23" ht="27.75" customHeight="1" x14ac:dyDescent="0.4">
      <c r="W302" s="135"/>
    </row>
    <row r="303" spans="23:23" ht="27.75" customHeight="1" x14ac:dyDescent="0.4">
      <c r="W303" s="135"/>
    </row>
    <row r="304" spans="23:23" ht="27.75" customHeight="1" x14ac:dyDescent="0.4">
      <c r="W304" s="135"/>
    </row>
    <row r="305" spans="23:23" ht="27.75" customHeight="1" x14ac:dyDescent="0.4">
      <c r="W305" s="135"/>
    </row>
    <row r="306" spans="23:23" ht="27.75" customHeight="1" x14ac:dyDescent="0.4">
      <c r="W306" s="135"/>
    </row>
    <row r="307" spans="23:23" ht="27.75" customHeight="1" x14ac:dyDescent="0.4">
      <c r="W307" s="135"/>
    </row>
    <row r="308" spans="23:23" ht="27.75" customHeight="1" x14ac:dyDescent="0.4">
      <c r="W308" s="135"/>
    </row>
    <row r="309" spans="23:23" ht="27.75" customHeight="1" x14ac:dyDescent="0.4">
      <c r="W309" s="135"/>
    </row>
    <row r="310" spans="23:23" ht="27.75" customHeight="1" x14ac:dyDescent="0.4">
      <c r="W310" s="135"/>
    </row>
    <row r="311" spans="23:23" ht="27.75" customHeight="1" x14ac:dyDescent="0.4">
      <c r="W311" s="135"/>
    </row>
    <row r="312" spans="23:23" ht="27.75" customHeight="1" x14ac:dyDescent="0.4">
      <c r="W312" s="135"/>
    </row>
    <row r="313" spans="23:23" ht="27.75" customHeight="1" x14ac:dyDescent="0.4">
      <c r="W313" s="135"/>
    </row>
    <row r="314" spans="23:23" ht="27.75" customHeight="1" x14ac:dyDescent="0.4">
      <c r="W314" s="135"/>
    </row>
    <row r="315" spans="23:23" ht="27.75" customHeight="1" x14ac:dyDescent="0.4">
      <c r="W315" s="135"/>
    </row>
    <row r="316" spans="23:23" ht="27.75" customHeight="1" x14ac:dyDescent="0.4">
      <c r="W316" s="135"/>
    </row>
    <row r="317" spans="23:23" ht="27.75" customHeight="1" x14ac:dyDescent="0.4">
      <c r="W317" s="135"/>
    </row>
    <row r="318" spans="23:23" ht="27.75" customHeight="1" x14ac:dyDescent="0.4">
      <c r="W318" s="135"/>
    </row>
    <row r="319" spans="23:23" ht="27.75" customHeight="1" x14ac:dyDescent="0.4">
      <c r="W319" s="135"/>
    </row>
    <row r="320" spans="23:23" ht="27.75" customHeight="1" x14ac:dyDescent="0.4">
      <c r="W320" s="135"/>
    </row>
    <row r="321" spans="23:23" ht="27.75" customHeight="1" x14ac:dyDescent="0.4">
      <c r="W321" s="135"/>
    </row>
    <row r="322" spans="23:23" ht="27.75" customHeight="1" x14ac:dyDescent="0.4">
      <c r="W322" s="135"/>
    </row>
    <row r="323" spans="23:23" ht="27.75" customHeight="1" x14ac:dyDescent="0.4">
      <c r="W323" s="135"/>
    </row>
    <row r="324" spans="23:23" ht="27.75" customHeight="1" x14ac:dyDescent="0.4">
      <c r="W324" s="135"/>
    </row>
    <row r="325" spans="23:23" ht="27.75" customHeight="1" x14ac:dyDescent="0.4">
      <c r="W325" s="135"/>
    </row>
    <row r="326" spans="23:23" ht="27.75" customHeight="1" x14ac:dyDescent="0.4">
      <c r="W326" s="135"/>
    </row>
    <row r="327" spans="23:23" ht="27.75" customHeight="1" x14ac:dyDescent="0.4">
      <c r="W327" s="135"/>
    </row>
    <row r="328" spans="23:23" ht="27.75" customHeight="1" x14ac:dyDescent="0.4">
      <c r="W328" s="135"/>
    </row>
    <row r="329" spans="23:23" ht="27.75" customHeight="1" x14ac:dyDescent="0.4">
      <c r="W329" s="135"/>
    </row>
    <row r="330" spans="23:23" ht="27.75" customHeight="1" x14ac:dyDescent="0.4">
      <c r="W330" s="135"/>
    </row>
    <row r="331" spans="23:23" ht="27.75" customHeight="1" x14ac:dyDescent="0.4">
      <c r="W331" s="135"/>
    </row>
    <row r="332" spans="23:23" ht="27.75" customHeight="1" x14ac:dyDescent="0.4">
      <c r="W332" s="135"/>
    </row>
    <row r="333" spans="23:23" ht="27.75" customHeight="1" x14ac:dyDescent="0.4">
      <c r="W333" s="135"/>
    </row>
    <row r="334" spans="23:23" ht="27.75" customHeight="1" x14ac:dyDescent="0.4">
      <c r="W334" s="135"/>
    </row>
    <row r="335" spans="23:23" ht="27.75" customHeight="1" x14ac:dyDescent="0.4">
      <c r="W335" s="135"/>
    </row>
    <row r="336" spans="23:23" ht="27.75" customHeight="1" x14ac:dyDescent="0.4">
      <c r="W336" s="135"/>
    </row>
    <row r="337" spans="23:23" ht="27.75" customHeight="1" x14ac:dyDescent="0.4">
      <c r="W337" s="135"/>
    </row>
    <row r="338" spans="23:23" ht="27.75" customHeight="1" x14ac:dyDescent="0.4">
      <c r="W338" s="135"/>
    </row>
    <row r="339" spans="23:23" ht="27.75" customHeight="1" x14ac:dyDescent="0.4">
      <c r="W339" s="135"/>
    </row>
    <row r="340" spans="23:23" ht="27.75" customHeight="1" x14ac:dyDescent="0.4">
      <c r="W340" s="135"/>
    </row>
    <row r="341" spans="23:23" ht="27.75" customHeight="1" x14ac:dyDescent="0.4">
      <c r="W341" s="135"/>
    </row>
    <row r="342" spans="23:23" ht="27.75" customHeight="1" x14ac:dyDescent="0.4">
      <c r="W342" s="135"/>
    </row>
    <row r="343" spans="23:23" ht="27.75" customHeight="1" x14ac:dyDescent="0.4">
      <c r="W343" s="135"/>
    </row>
    <row r="344" spans="23:23" ht="27.75" customHeight="1" x14ac:dyDescent="0.4">
      <c r="W344" s="135"/>
    </row>
    <row r="345" spans="23:23" ht="27.75" customHeight="1" x14ac:dyDescent="0.4">
      <c r="W345" s="135"/>
    </row>
    <row r="346" spans="23:23" ht="27.75" customHeight="1" x14ac:dyDescent="0.4">
      <c r="W346" s="135"/>
    </row>
    <row r="347" spans="23:23" ht="27.75" customHeight="1" x14ac:dyDescent="0.4">
      <c r="W347" s="135"/>
    </row>
    <row r="348" spans="23:23" ht="27.75" customHeight="1" x14ac:dyDescent="0.4">
      <c r="W348" s="135"/>
    </row>
    <row r="349" spans="23:23" ht="27.75" customHeight="1" x14ac:dyDescent="0.4">
      <c r="W349" s="135"/>
    </row>
    <row r="350" spans="23:23" ht="27.75" customHeight="1" x14ac:dyDescent="0.4">
      <c r="W350" s="135"/>
    </row>
    <row r="351" spans="23:23" ht="27.75" customHeight="1" x14ac:dyDescent="0.4">
      <c r="W351" s="135"/>
    </row>
    <row r="352" spans="23:23" ht="27.75" customHeight="1" x14ac:dyDescent="0.4">
      <c r="W352" s="135"/>
    </row>
    <row r="353" spans="23:23" ht="27.75" customHeight="1" x14ac:dyDescent="0.4">
      <c r="W353" s="135"/>
    </row>
    <row r="354" spans="23:23" ht="27.75" customHeight="1" x14ac:dyDescent="0.4">
      <c r="W354" s="135"/>
    </row>
    <row r="355" spans="23:23" ht="27.75" customHeight="1" x14ac:dyDescent="0.4">
      <c r="W355" s="135"/>
    </row>
    <row r="356" spans="23:23" ht="27.75" customHeight="1" x14ac:dyDescent="0.4">
      <c r="W356" s="135"/>
    </row>
    <row r="357" spans="23:23" ht="27.75" customHeight="1" x14ac:dyDescent="0.4">
      <c r="W357" s="135"/>
    </row>
    <row r="358" spans="23:23" ht="27.75" customHeight="1" x14ac:dyDescent="0.4">
      <c r="W358" s="135"/>
    </row>
    <row r="359" spans="23:23" ht="27.75" customHeight="1" x14ac:dyDescent="0.4">
      <c r="W359" s="135"/>
    </row>
    <row r="360" spans="23:23" ht="27.75" customHeight="1" x14ac:dyDescent="0.4">
      <c r="W360" s="135"/>
    </row>
    <row r="361" spans="23:23" ht="27.75" customHeight="1" x14ac:dyDescent="0.4">
      <c r="W361" s="135"/>
    </row>
    <row r="362" spans="23:23" ht="27.75" customHeight="1" x14ac:dyDescent="0.4">
      <c r="W362" s="135"/>
    </row>
    <row r="363" spans="23:23" ht="27.75" customHeight="1" x14ac:dyDescent="0.4">
      <c r="W363" s="135"/>
    </row>
    <row r="364" spans="23:23" ht="27.75" customHeight="1" x14ac:dyDescent="0.4">
      <c r="W364" s="135"/>
    </row>
    <row r="365" spans="23:23" ht="27.75" customHeight="1" x14ac:dyDescent="0.4">
      <c r="W365" s="135"/>
    </row>
    <row r="366" spans="23:23" ht="27.75" customHeight="1" x14ac:dyDescent="0.4">
      <c r="W366" s="135"/>
    </row>
    <row r="367" spans="23:23" ht="27.75" customHeight="1" x14ac:dyDescent="0.4">
      <c r="W367" s="135"/>
    </row>
    <row r="368" spans="23:23" ht="27.75" customHeight="1" x14ac:dyDescent="0.4">
      <c r="W368" s="135"/>
    </row>
    <row r="369" spans="23:23" ht="27.75" customHeight="1" x14ac:dyDescent="0.4">
      <c r="W369" s="135"/>
    </row>
    <row r="370" spans="23:23" ht="27.75" customHeight="1" x14ac:dyDescent="0.4">
      <c r="W370" s="135"/>
    </row>
    <row r="371" spans="23:23" ht="27.75" customHeight="1" x14ac:dyDescent="0.4">
      <c r="W371" s="135"/>
    </row>
    <row r="372" spans="23:23" ht="27.75" customHeight="1" x14ac:dyDescent="0.4">
      <c r="W372" s="135"/>
    </row>
    <row r="373" spans="23:23" ht="27.75" customHeight="1" x14ac:dyDescent="0.4">
      <c r="W373" s="135"/>
    </row>
    <row r="374" spans="23:23" ht="27.75" customHeight="1" x14ac:dyDescent="0.4">
      <c r="W374" s="135"/>
    </row>
    <row r="375" spans="23:23" ht="27.75" customHeight="1" x14ac:dyDescent="0.4">
      <c r="W375" s="135"/>
    </row>
    <row r="376" spans="23:23" ht="27.75" customHeight="1" x14ac:dyDescent="0.4">
      <c r="W376" s="135"/>
    </row>
    <row r="377" spans="23:23" ht="27.75" customHeight="1" x14ac:dyDescent="0.4">
      <c r="W377" s="135"/>
    </row>
    <row r="378" spans="23:23" ht="27.75" customHeight="1" x14ac:dyDescent="0.4">
      <c r="W378" s="135"/>
    </row>
    <row r="379" spans="23:23" ht="27.75" customHeight="1" x14ac:dyDescent="0.4">
      <c r="W379" s="135"/>
    </row>
    <row r="380" spans="23:23" ht="27.75" customHeight="1" x14ac:dyDescent="0.4">
      <c r="W380" s="135"/>
    </row>
    <row r="381" spans="23:23" ht="27.75" customHeight="1" x14ac:dyDescent="0.4">
      <c r="W381" s="135"/>
    </row>
    <row r="382" spans="23:23" ht="27.75" customHeight="1" x14ac:dyDescent="0.4">
      <c r="W382" s="135"/>
    </row>
    <row r="383" spans="23:23" ht="27.75" customHeight="1" x14ac:dyDescent="0.4">
      <c r="W383" s="135"/>
    </row>
    <row r="384" spans="23:23" ht="27.75" customHeight="1" x14ac:dyDescent="0.4">
      <c r="W384" s="135"/>
    </row>
    <row r="385" spans="23:23" ht="27.75" customHeight="1" x14ac:dyDescent="0.4">
      <c r="W385" s="135"/>
    </row>
    <row r="386" spans="23:23" ht="27.75" customHeight="1" x14ac:dyDescent="0.4">
      <c r="W386" s="135"/>
    </row>
    <row r="387" spans="23:23" ht="27.75" customHeight="1" x14ac:dyDescent="0.4">
      <c r="W387" s="135"/>
    </row>
    <row r="388" spans="23:23" ht="27.75" customHeight="1" x14ac:dyDescent="0.4">
      <c r="W388" s="135"/>
    </row>
    <row r="389" spans="23:23" ht="27.75" customHeight="1" x14ac:dyDescent="0.4">
      <c r="W389" s="135"/>
    </row>
    <row r="390" spans="23:23" ht="27.75" customHeight="1" x14ac:dyDescent="0.4">
      <c r="W390" s="135"/>
    </row>
    <row r="391" spans="23:23" ht="27.75" customHeight="1" x14ac:dyDescent="0.4">
      <c r="W391" s="135"/>
    </row>
    <row r="392" spans="23:23" ht="27.75" customHeight="1" x14ac:dyDescent="0.4">
      <c r="W392" s="135"/>
    </row>
    <row r="393" spans="23:23" ht="27.75" customHeight="1" x14ac:dyDescent="0.4">
      <c r="W393" s="135"/>
    </row>
    <row r="394" spans="23:23" ht="27.75" customHeight="1" x14ac:dyDescent="0.4">
      <c r="W394" s="135"/>
    </row>
    <row r="395" spans="23:23" ht="27.75" customHeight="1" x14ac:dyDescent="0.4">
      <c r="W395" s="135"/>
    </row>
    <row r="396" spans="23:23" ht="27.75" customHeight="1" x14ac:dyDescent="0.4">
      <c r="W396" s="135"/>
    </row>
    <row r="397" spans="23:23" ht="27.75" customHeight="1" x14ac:dyDescent="0.4">
      <c r="W397" s="135"/>
    </row>
    <row r="398" spans="23:23" ht="27.75" customHeight="1" x14ac:dyDescent="0.4">
      <c r="W398" s="135"/>
    </row>
    <row r="399" spans="23:23" ht="27.75" customHeight="1" x14ac:dyDescent="0.4">
      <c r="W399" s="135"/>
    </row>
    <row r="400" spans="23:23" ht="27.75" customHeight="1" x14ac:dyDescent="0.4">
      <c r="W400" s="135"/>
    </row>
    <row r="401" spans="23:23" ht="27.75" customHeight="1" x14ac:dyDescent="0.4">
      <c r="W401" s="135"/>
    </row>
    <row r="402" spans="23:23" ht="27.75" customHeight="1" x14ac:dyDescent="0.4">
      <c r="W402" s="135"/>
    </row>
    <row r="403" spans="23:23" ht="27.75" customHeight="1" x14ac:dyDescent="0.4">
      <c r="W403" s="135"/>
    </row>
    <row r="404" spans="23:23" ht="27.75" customHeight="1" x14ac:dyDescent="0.4">
      <c r="W404" s="135"/>
    </row>
    <row r="405" spans="23:23" ht="27.75" customHeight="1" x14ac:dyDescent="0.4">
      <c r="W405" s="135"/>
    </row>
    <row r="406" spans="23:23" ht="27.75" customHeight="1" x14ac:dyDescent="0.4">
      <c r="W406" s="135"/>
    </row>
    <row r="407" spans="23:23" ht="27.75" customHeight="1" x14ac:dyDescent="0.4">
      <c r="W407" s="135"/>
    </row>
    <row r="408" spans="23:23" ht="27.75" customHeight="1" x14ac:dyDescent="0.4">
      <c r="W408" s="135"/>
    </row>
    <row r="409" spans="23:23" ht="27.75" customHeight="1" x14ac:dyDescent="0.4">
      <c r="W409" s="135"/>
    </row>
    <row r="410" spans="23:23" ht="27.75" customHeight="1" x14ac:dyDescent="0.4">
      <c r="W410" s="135"/>
    </row>
    <row r="411" spans="23:23" ht="27.75" customHeight="1" x14ac:dyDescent="0.4">
      <c r="W411" s="135"/>
    </row>
    <row r="412" spans="23:23" ht="27.75" customHeight="1" x14ac:dyDescent="0.4">
      <c r="W412" s="135"/>
    </row>
    <row r="413" spans="23:23" ht="27.75" customHeight="1" x14ac:dyDescent="0.4">
      <c r="W413" s="135"/>
    </row>
    <row r="414" spans="23:23" ht="27.75" customHeight="1" x14ac:dyDescent="0.4">
      <c r="W414" s="135"/>
    </row>
    <row r="415" spans="23:23" ht="27.75" customHeight="1" x14ac:dyDescent="0.4">
      <c r="W415" s="135"/>
    </row>
    <row r="416" spans="23:23" ht="27.75" customHeight="1" x14ac:dyDescent="0.4">
      <c r="W416" s="135"/>
    </row>
    <row r="417" spans="23:23" ht="27.75" customHeight="1" x14ac:dyDescent="0.4">
      <c r="W417" s="135"/>
    </row>
    <row r="418" spans="23:23" ht="27.75" customHeight="1" x14ac:dyDescent="0.4">
      <c r="W418" s="135"/>
    </row>
    <row r="419" spans="23:23" ht="27.75" customHeight="1" x14ac:dyDescent="0.4">
      <c r="W419" s="135"/>
    </row>
    <row r="420" spans="23:23" ht="27.75" customHeight="1" x14ac:dyDescent="0.4">
      <c r="W420" s="135"/>
    </row>
    <row r="421" spans="23:23" ht="27.75" customHeight="1" x14ac:dyDescent="0.4">
      <c r="W421" s="135"/>
    </row>
    <row r="422" spans="23:23" ht="27.75" customHeight="1" x14ac:dyDescent="0.4">
      <c r="W422" s="135"/>
    </row>
    <row r="423" spans="23:23" ht="27.75" customHeight="1" x14ac:dyDescent="0.4">
      <c r="W423" s="135"/>
    </row>
    <row r="424" spans="23:23" ht="27.75" customHeight="1" x14ac:dyDescent="0.4">
      <c r="W424" s="135"/>
    </row>
    <row r="425" spans="23:23" ht="27.75" customHeight="1" x14ac:dyDescent="0.4">
      <c r="W425" s="135"/>
    </row>
    <row r="426" spans="23:23" ht="27.75" customHeight="1" x14ac:dyDescent="0.4">
      <c r="W426" s="135"/>
    </row>
    <row r="427" spans="23:23" ht="27.75" customHeight="1" x14ac:dyDescent="0.4">
      <c r="W427" s="135"/>
    </row>
    <row r="428" spans="23:23" ht="27.75" customHeight="1" x14ac:dyDescent="0.4">
      <c r="W428" s="135"/>
    </row>
    <row r="429" spans="23:23" ht="27.75" customHeight="1" x14ac:dyDescent="0.4">
      <c r="W429" s="135"/>
    </row>
    <row r="430" spans="23:23" ht="27.75" customHeight="1" x14ac:dyDescent="0.4">
      <c r="W430" s="135"/>
    </row>
    <row r="431" spans="23:23" ht="27.75" customHeight="1" x14ac:dyDescent="0.4">
      <c r="W431" s="135"/>
    </row>
    <row r="432" spans="23:23" ht="27.75" customHeight="1" x14ac:dyDescent="0.4">
      <c r="W432" s="135"/>
    </row>
    <row r="433" spans="23:23" ht="27.75" customHeight="1" x14ac:dyDescent="0.4">
      <c r="W433" s="135"/>
    </row>
    <row r="434" spans="23:23" ht="27.75" customHeight="1" x14ac:dyDescent="0.4">
      <c r="W434" s="135"/>
    </row>
    <row r="435" spans="23:23" ht="27.75" customHeight="1" x14ac:dyDescent="0.4">
      <c r="W435" s="135"/>
    </row>
    <row r="436" spans="23:23" ht="27.75" customHeight="1" x14ac:dyDescent="0.4">
      <c r="W436" s="135"/>
    </row>
  </sheetData>
  <autoFilter ref="A11:V211"/>
  <mergeCells count="99">
    <mergeCell ref="AA211:AB211"/>
    <mergeCell ref="S211:T211"/>
    <mergeCell ref="W211:X211"/>
    <mergeCell ref="Y211:Z211"/>
    <mergeCell ref="Q211:R211"/>
    <mergeCell ref="Q5:T5"/>
    <mergeCell ref="P1:U1"/>
    <mergeCell ref="U4:U10"/>
    <mergeCell ref="Q9:R9"/>
    <mergeCell ref="A2:U2"/>
    <mergeCell ref="F4:F10"/>
    <mergeCell ref="J8:J10"/>
    <mergeCell ref="G4:L4"/>
    <mergeCell ref="D5:D10"/>
    <mergeCell ref="M4:T4"/>
    <mergeCell ref="Q6:T6"/>
    <mergeCell ref="S9:T9"/>
    <mergeCell ref="M5:P5"/>
    <mergeCell ref="O9:P9"/>
    <mergeCell ref="C5:C10"/>
    <mergeCell ref="C4:E4"/>
    <mergeCell ref="I8:I10"/>
    <mergeCell ref="K8:K10"/>
    <mergeCell ref="S7:T7"/>
    <mergeCell ref="Q7:R7"/>
    <mergeCell ref="M211:N211"/>
    <mergeCell ref="O207:P207"/>
    <mergeCell ref="O208:P208"/>
    <mergeCell ref="Q209:R209"/>
    <mergeCell ref="Q208:R208"/>
    <mergeCell ref="O210:P210"/>
    <mergeCell ref="S209:T209"/>
    <mergeCell ref="S210:T210"/>
    <mergeCell ref="A207:A210"/>
    <mergeCell ref="E5:E10"/>
    <mergeCell ref="M7:N7"/>
    <mergeCell ref="O7:P7"/>
    <mergeCell ref="M9:N9"/>
    <mergeCell ref="M8:T8"/>
    <mergeCell ref="M6:P6"/>
    <mergeCell ref="L5:L10"/>
    <mergeCell ref="G5:G10"/>
    <mergeCell ref="B206:E206"/>
    <mergeCell ref="A4:A10"/>
    <mergeCell ref="H5:K5"/>
    <mergeCell ref="I6:K7"/>
    <mergeCell ref="H6:H10"/>
    <mergeCell ref="B4:B10"/>
    <mergeCell ref="Q207:R207"/>
    <mergeCell ref="S207:T207"/>
    <mergeCell ref="Q210:R210"/>
    <mergeCell ref="S208:T208"/>
    <mergeCell ref="M207:N207"/>
    <mergeCell ref="O211:P211"/>
    <mergeCell ref="M208:N208"/>
    <mergeCell ref="O209:P209"/>
    <mergeCell ref="M209:N209"/>
    <mergeCell ref="M210:N210"/>
    <mergeCell ref="C213:H213"/>
    <mergeCell ref="J221:O221"/>
    <mergeCell ref="C221:H221"/>
    <mergeCell ref="P221:X221"/>
    <mergeCell ref="C223:H223"/>
    <mergeCell ref="C222:G222"/>
    <mergeCell ref="D215:H215"/>
    <mergeCell ref="J223:O223"/>
    <mergeCell ref="P223:X223"/>
    <mergeCell ref="P222:X222"/>
    <mergeCell ref="C228:G228"/>
    <mergeCell ref="P228:U228"/>
    <mergeCell ref="C229:G229"/>
    <mergeCell ref="P229:U229"/>
    <mergeCell ref="C224:G224"/>
    <mergeCell ref="J224:O224"/>
    <mergeCell ref="P224:X224"/>
    <mergeCell ref="C241:G241"/>
    <mergeCell ref="P241:U241"/>
    <mergeCell ref="C231:G231"/>
    <mergeCell ref="P231:U231"/>
    <mergeCell ref="C234:G234"/>
    <mergeCell ref="P234:U234"/>
    <mergeCell ref="C232:G232"/>
    <mergeCell ref="P232:U232"/>
    <mergeCell ref="C235:G235"/>
    <mergeCell ref="P235:U235"/>
    <mergeCell ref="C237:G237"/>
    <mergeCell ref="P237:U237"/>
    <mergeCell ref="C238:G238"/>
    <mergeCell ref="P238:U238"/>
    <mergeCell ref="C240:G240"/>
    <mergeCell ref="P240:U240"/>
    <mergeCell ref="C243:G243"/>
    <mergeCell ref="P243:U243"/>
    <mergeCell ref="C246:G246"/>
    <mergeCell ref="P246:U246"/>
    <mergeCell ref="C247:G247"/>
    <mergeCell ref="P247:U247"/>
    <mergeCell ref="C244:G244"/>
    <mergeCell ref="P244:U244"/>
  </mergeCells>
  <phoneticPr fontId="28" type="noConversion"/>
  <pageMargins left="0.39370078740157483" right="0.19685039370078741" top="0.35433070866141736" bottom="0.74803149606299213" header="0" footer="0"/>
  <pageSetup paperSize="9" scale="28" fitToWidth="0" fitToHeight="0" orientation="landscape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showZeros="0" view="pageBreakPreview" zoomScale="40" zoomScaleNormal="50" zoomScaleSheetLayoutView="40" workbookViewId="0">
      <pane ySplit="11" topLeftCell="A12" activePane="bottomLeft" state="frozen"/>
      <selection activeCell="N8" sqref="N8:W8"/>
      <selection pane="bottomLeft" activeCell="Q6" sqref="Q6:T6"/>
    </sheetView>
  </sheetViews>
  <sheetFormatPr defaultColWidth="5.85546875" defaultRowHeight="27.75" customHeight="1" x14ac:dyDescent="0.4"/>
  <cols>
    <col min="1" max="1" width="14.5703125" style="371" customWidth="1"/>
    <col min="2" max="2" width="87.5703125" style="371" customWidth="1"/>
    <col min="3" max="21" width="16" style="371" customWidth="1"/>
    <col min="22" max="22" width="22.7109375" style="230" bestFit="1" customWidth="1"/>
    <col min="23" max="28" width="5.85546875" style="370"/>
    <col min="29" max="16384" width="5.85546875" style="371"/>
  </cols>
  <sheetData>
    <row r="1" spans="1:28" x14ac:dyDescent="0.4">
      <c r="A1" s="406" t="str">
        <f>CONCATENATE('Основні дані'!A22,"_(",'Основні дані'!B22,")")</f>
        <v>Форма Моп1-21_(1,4)</v>
      </c>
      <c r="B1" s="366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869" t="str">
        <f>'Основні дані'!B1</f>
        <v>СГТ-М623і.е</v>
      </c>
      <c r="Q1" s="869"/>
      <c r="R1" s="869"/>
      <c r="S1" s="869"/>
      <c r="T1" s="869"/>
      <c r="U1" s="869"/>
      <c r="V1" s="368"/>
      <c r="W1" s="369"/>
      <c r="X1" s="369"/>
      <c r="Y1" s="369"/>
      <c r="Z1" s="369"/>
    </row>
    <row r="2" spans="1:28" ht="27.75" customHeight="1" x14ac:dyDescent="0.5">
      <c r="A2" s="870" t="s">
        <v>747</v>
      </c>
      <c r="B2" s="870"/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  <c r="O2" s="870"/>
      <c r="P2" s="870"/>
      <c r="Q2" s="870"/>
      <c r="R2" s="870"/>
      <c r="S2" s="870"/>
      <c r="T2" s="870"/>
      <c r="U2" s="870"/>
      <c r="V2" s="368"/>
      <c r="W2" s="369"/>
      <c r="X2" s="369"/>
      <c r="Y2" s="369"/>
      <c r="Z2" s="369"/>
    </row>
    <row r="3" spans="1:28" s="375" customFormat="1" ht="27.75" customHeight="1" thickBot="1" x14ac:dyDescent="0.4">
      <c r="A3" s="372"/>
      <c r="B3" s="373"/>
      <c r="C3" s="373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69"/>
      <c r="X3" s="369"/>
      <c r="Y3" s="369"/>
      <c r="Z3" s="369"/>
      <c r="AA3" s="374"/>
      <c r="AB3" s="374"/>
    </row>
    <row r="4" spans="1:28" ht="54" customHeight="1" thickBot="1" x14ac:dyDescent="0.45">
      <c r="A4" s="841" t="s">
        <v>55</v>
      </c>
      <c r="B4" s="853" t="s">
        <v>701</v>
      </c>
      <c r="C4" s="865" t="s">
        <v>716</v>
      </c>
      <c r="D4" s="866"/>
      <c r="E4" s="867"/>
      <c r="F4" s="829" t="s">
        <v>720</v>
      </c>
      <c r="G4" s="861" t="s">
        <v>723</v>
      </c>
      <c r="H4" s="845"/>
      <c r="I4" s="845"/>
      <c r="J4" s="845"/>
      <c r="K4" s="845"/>
      <c r="L4" s="846"/>
      <c r="M4" s="862" t="s">
        <v>729</v>
      </c>
      <c r="N4" s="863"/>
      <c r="O4" s="863"/>
      <c r="P4" s="863"/>
      <c r="Q4" s="863"/>
      <c r="R4" s="863"/>
      <c r="S4" s="863"/>
      <c r="T4" s="864"/>
      <c r="U4" s="829" t="s">
        <v>736</v>
      </c>
      <c r="V4" s="368"/>
    </row>
    <row r="5" spans="1:28" ht="33.75" customHeight="1" thickBot="1" x14ac:dyDescent="0.45">
      <c r="A5" s="842"/>
      <c r="B5" s="854"/>
      <c r="C5" s="829" t="s">
        <v>717</v>
      </c>
      <c r="D5" s="829" t="s">
        <v>718</v>
      </c>
      <c r="E5" s="829" t="s">
        <v>719</v>
      </c>
      <c r="F5" s="830"/>
      <c r="G5" s="829" t="s">
        <v>721</v>
      </c>
      <c r="H5" s="844" t="s">
        <v>734</v>
      </c>
      <c r="I5" s="845"/>
      <c r="J5" s="845"/>
      <c r="K5" s="846"/>
      <c r="L5" s="829" t="s">
        <v>728</v>
      </c>
      <c r="M5" s="834" t="s">
        <v>730</v>
      </c>
      <c r="N5" s="835"/>
      <c r="O5" s="835"/>
      <c r="P5" s="836"/>
      <c r="Q5" s="834" t="s">
        <v>731</v>
      </c>
      <c r="R5" s="835"/>
      <c r="S5" s="835"/>
      <c r="T5" s="836"/>
      <c r="U5" s="830"/>
      <c r="V5" s="368"/>
    </row>
    <row r="6" spans="1:28" ht="31.5" customHeight="1" thickBot="1" x14ac:dyDescent="0.45">
      <c r="A6" s="842"/>
      <c r="B6" s="854"/>
      <c r="C6" s="830"/>
      <c r="D6" s="830"/>
      <c r="E6" s="830"/>
      <c r="F6" s="830"/>
      <c r="G6" s="830"/>
      <c r="H6" s="829" t="s">
        <v>722</v>
      </c>
      <c r="I6" s="847" t="s">
        <v>724</v>
      </c>
      <c r="J6" s="848"/>
      <c r="K6" s="849"/>
      <c r="L6" s="830"/>
      <c r="M6" s="832" t="s">
        <v>732</v>
      </c>
      <c r="N6" s="837"/>
      <c r="O6" s="837"/>
      <c r="P6" s="833"/>
      <c r="Q6" s="832" t="s">
        <v>732</v>
      </c>
      <c r="R6" s="837"/>
      <c r="S6" s="837"/>
      <c r="T6" s="833"/>
      <c r="U6" s="830"/>
      <c r="V6" s="368"/>
    </row>
    <row r="7" spans="1:28" ht="31.5" customHeight="1" thickBot="1" x14ac:dyDescent="0.45">
      <c r="A7" s="842"/>
      <c r="B7" s="854"/>
      <c r="C7" s="830"/>
      <c r="D7" s="830"/>
      <c r="E7" s="830"/>
      <c r="F7" s="830"/>
      <c r="G7" s="830"/>
      <c r="H7" s="830"/>
      <c r="I7" s="850"/>
      <c r="J7" s="851"/>
      <c r="K7" s="852"/>
      <c r="L7" s="830"/>
      <c r="M7" s="832">
        <v>1</v>
      </c>
      <c r="N7" s="833"/>
      <c r="O7" s="832">
        <v>2</v>
      </c>
      <c r="P7" s="833"/>
      <c r="Q7" s="832">
        <v>3</v>
      </c>
      <c r="R7" s="833"/>
      <c r="S7" s="832"/>
      <c r="T7" s="833"/>
      <c r="U7" s="830"/>
      <c r="V7" s="368"/>
    </row>
    <row r="8" spans="1:28" ht="30" customHeight="1" thickBot="1" x14ac:dyDescent="0.45">
      <c r="A8" s="842"/>
      <c r="B8" s="854"/>
      <c r="C8" s="830"/>
      <c r="D8" s="830"/>
      <c r="E8" s="830"/>
      <c r="F8" s="830"/>
      <c r="G8" s="830"/>
      <c r="H8" s="830"/>
      <c r="I8" s="829" t="s">
        <v>725</v>
      </c>
      <c r="J8" s="858" t="s">
        <v>726</v>
      </c>
      <c r="K8" s="829" t="s">
        <v>727</v>
      </c>
      <c r="L8" s="830"/>
      <c r="M8" s="834" t="s">
        <v>733</v>
      </c>
      <c r="N8" s="835"/>
      <c r="O8" s="835"/>
      <c r="P8" s="835"/>
      <c r="Q8" s="835"/>
      <c r="R8" s="835"/>
      <c r="S8" s="835"/>
      <c r="T8" s="836"/>
      <c r="U8" s="830"/>
      <c r="V8" s="368"/>
    </row>
    <row r="9" spans="1:28" ht="33" customHeight="1" thickBot="1" x14ac:dyDescent="0.45">
      <c r="A9" s="842"/>
      <c r="B9" s="854"/>
      <c r="C9" s="830"/>
      <c r="D9" s="830"/>
      <c r="E9" s="830"/>
      <c r="F9" s="830"/>
      <c r="G9" s="830"/>
      <c r="H9" s="830"/>
      <c r="I9" s="830"/>
      <c r="J9" s="859"/>
      <c r="K9" s="830"/>
      <c r="L9" s="830"/>
      <c r="M9" s="832">
        <v>20</v>
      </c>
      <c r="N9" s="833"/>
      <c r="O9" s="832">
        <v>20</v>
      </c>
      <c r="P9" s="833"/>
      <c r="Q9" s="832">
        <v>16</v>
      </c>
      <c r="R9" s="833"/>
      <c r="S9" s="832"/>
      <c r="T9" s="833"/>
      <c r="U9" s="830"/>
      <c r="V9" s="368"/>
    </row>
    <row r="10" spans="1:28" ht="104.25" customHeight="1" thickBot="1" x14ac:dyDescent="0.45">
      <c r="A10" s="843"/>
      <c r="B10" s="855"/>
      <c r="C10" s="831"/>
      <c r="D10" s="831"/>
      <c r="E10" s="831"/>
      <c r="F10" s="831"/>
      <c r="G10" s="831"/>
      <c r="H10" s="831"/>
      <c r="I10" s="831"/>
      <c r="J10" s="860"/>
      <c r="K10" s="831"/>
      <c r="L10" s="831"/>
      <c r="M10" s="180" t="s">
        <v>734</v>
      </c>
      <c r="N10" s="180" t="s">
        <v>735</v>
      </c>
      <c r="O10" s="180" t="s">
        <v>734</v>
      </c>
      <c r="P10" s="180" t="s">
        <v>735</v>
      </c>
      <c r="Q10" s="180" t="s">
        <v>734</v>
      </c>
      <c r="R10" s="180" t="s">
        <v>735</v>
      </c>
      <c r="S10" s="180" t="s">
        <v>734</v>
      </c>
      <c r="T10" s="180" t="s">
        <v>735</v>
      </c>
      <c r="U10" s="831"/>
      <c r="V10" s="368"/>
    </row>
    <row r="11" spans="1:28" s="380" customFormat="1" ht="22.5" customHeight="1" thickBot="1" x14ac:dyDescent="0.35">
      <c r="A11" s="376">
        <v>1</v>
      </c>
      <c r="B11" s="376">
        <v>2</v>
      </c>
      <c r="C11" s="376">
        <v>3</v>
      </c>
      <c r="D11" s="376">
        <v>4</v>
      </c>
      <c r="E11" s="376">
        <v>5</v>
      </c>
      <c r="F11" s="376">
        <v>6</v>
      </c>
      <c r="G11" s="376">
        <v>7</v>
      </c>
      <c r="H11" s="376">
        <v>8</v>
      </c>
      <c r="I11" s="376">
        <v>9</v>
      </c>
      <c r="J11" s="376">
        <v>10</v>
      </c>
      <c r="K11" s="376">
        <v>11</v>
      </c>
      <c r="L11" s="376">
        <v>12</v>
      </c>
      <c r="M11" s="376">
        <v>13</v>
      </c>
      <c r="N11" s="376">
        <v>14</v>
      </c>
      <c r="O11" s="376">
        <v>15</v>
      </c>
      <c r="P11" s="376">
        <v>16</v>
      </c>
      <c r="Q11" s="376">
        <v>17</v>
      </c>
      <c r="R11" s="376">
        <v>18</v>
      </c>
      <c r="S11" s="376">
        <v>19</v>
      </c>
      <c r="T11" s="376">
        <v>20</v>
      </c>
      <c r="U11" s="377">
        <v>29</v>
      </c>
      <c r="V11" s="378"/>
      <c r="W11" s="379"/>
      <c r="X11" s="379"/>
      <c r="Y11" s="379"/>
      <c r="Z11" s="379"/>
      <c r="AA11" s="379"/>
      <c r="AB11" s="379"/>
    </row>
    <row r="12" spans="1:28" s="186" customFormat="1" ht="56.25" thickBot="1" x14ac:dyDescent="0.45">
      <c r="A12" s="535" t="s">
        <v>613</v>
      </c>
      <c r="B12" s="537" t="s">
        <v>748</v>
      </c>
      <c r="C12" s="531"/>
      <c r="D12" s="531"/>
      <c r="E12" s="532"/>
      <c r="F12" s="536"/>
      <c r="G12" s="533"/>
      <c r="H12" s="533"/>
      <c r="I12" s="533"/>
      <c r="J12" s="533"/>
      <c r="K12" s="533"/>
      <c r="L12" s="533"/>
      <c r="M12" s="533"/>
      <c r="N12" s="533"/>
      <c r="O12" s="533"/>
      <c r="P12" s="533"/>
      <c r="Q12" s="533"/>
      <c r="R12" s="533"/>
      <c r="S12" s="533"/>
      <c r="T12" s="533"/>
      <c r="U12" s="534"/>
      <c r="V12" s="381" t="str">
        <f>'Основні дані'!$B$1</f>
        <v>СГТ-М623і.е</v>
      </c>
      <c r="W12" s="382"/>
      <c r="X12" s="382"/>
      <c r="Y12" s="382"/>
      <c r="Z12" s="382"/>
      <c r="AA12" s="382"/>
      <c r="AB12" s="382"/>
    </row>
    <row r="13" spans="1:28" s="384" customFormat="1" ht="28.5" customHeight="1" x14ac:dyDescent="0.4">
      <c r="A13" s="299" t="s">
        <v>614</v>
      </c>
      <c r="B13" s="619" t="s">
        <v>704</v>
      </c>
      <c r="C13" s="270"/>
      <c r="D13" s="270" t="s">
        <v>664</v>
      </c>
      <c r="E13" s="298"/>
      <c r="F13" s="255">
        <f t="shared" ref="F13" si="0">N13+P13+R13+T13</f>
        <v>6</v>
      </c>
      <c r="G13" s="255">
        <f t="shared" ref="G13" si="1">F13*30</f>
        <v>180</v>
      </c>
      <c r="H13" s="255">
        <f>(M13*Титул!BC$19)+(O13*Титул!BD$19)+(Q13*Титул!BE$19)+(S13*Титул!BF$19)</f>
        <v>64</v>
      </c>
      <c r="I13" s="360">
        <v>32</v>
      </c>
      <c r="J13" s="257"/>
      <c r="K13" s="258">
        <v>32</v>
      </c>
      <c r="L13" s="255">
        <f t="shared" ref="L13" si="2">IF(H13=I13+J13+K13,G13-H13,"!ПОМИЛКА!")</f>
        <v>116</v>
      </c>
      <c r="M13" s="256">
        <v>4</v>
      </c>
      <c r="N13" s="407">
        <v>6</v>
      </c>
      <c r="O13" s="407"/>
      <c r="P13" s="407"/>
      <c r="Q13" s="407"/>
      <c r="R13" s="257"/>
      <c r="S13" s="407"/>
      <c r="T13" s="407"/>
      <c r="U13" s="568">
        <v>301</v>
      </c>
      <c r="V13" s="381" t="str">
        <f>'Основні дані'!$B$1</f>
        <v>СГТ-М623і.е</v>
      </c>
      <c r="W13" s="383"/>
      <c r="X13" s="383"/>
      <c r="Y13" s="383"/>
      <c r="Z13" s="383"/>
      <c r="AA13" s="383"/>
      <c r="AB13" s="383"/>
    </row>
    <row r="14" spans="1:28" s="384" customFormat="1" ht="28.5" customHeight="1" x14ac:dyDescent="0.4">
      <c r="A14" s="299" t="s">
        <v>615</v>
      </c>
      <c r="B14" s="603" t="s">
        <v>705</v>
      </c>
      <c r="C14" s="270"/>
      <c r="D14" s="270" t="s">
        <v>664</v>
      </c>
      <c r="E14" s="298"/>
      <c r="F14" s="255">
        <f t="shared" ref="F14:F23" si="3">N14+P14+R14+T14</f>
        <v>6</v>
      </c>
      <c r="G14" s="255">
        <f t="shared" ref="G14:G23" si="4">F14*30</f>
        <v>180</v>
      </c>
      <c r="H14" s="255">
        <f>(M14*Титул!BC$19)+(O14*Титул!BD$19)+(Q14*Титул!BE$19)+(S14*Титул!BF$19)</f>
        <v>64</v>
      </c>
      <c r="I14" s="360">
        <v>32</v>
      </c>
      <c r="J14" s="257"/>
      <c r="K14" s="258">
        <v>32</v>
      </c>
      <c r="L14" s="255">
        <f t="shared" ref="L14:L23" si="5">IF(H14=I14+J14+K14,G14-H14,"!ПОМИЛКА!")</f>
        <v>116</v>
      </c>
      <c r="M14" s="256">
        <v>4</v>
      </c>
      <c r="N14" s="407">
        <v>6</v>
      </c>
      <c r="O14" s="407"/>
      <c r="P14" s="407"/>
      <c r="Q14" s="407"/>
      <c r="R14" s="257"/>
      <c r="S14" s="407"/>
      <c r="T14" s="407"/>
      <c r="U14" s="568">
        <v>301</v>
      </c>
      <c r="V14" s="381" t="str">
        <f>'Основні дані'!$B$1</f>
        <v>СГТ-М623і.е</v>
      </c>
      <c r="W14" s="383"/>
      <c r="X14" s="383"/>
      <c r="Y14" s="383"/>
      <c r="Z14" s="383"/>
      <c r="AA14" s="383"/>
      <c r="AB14" s="383"/>
    </row>
    <row r="15" spans="1:28" s="384" customFormat="1" ht="28.5" customHeight="1" x14ac:dyDescent="0.4">
      <c r="A15" s="299" t="s">
        <v>616</v>
      </c>
      <c r="B15" s="603" t="s">
        <v>706</v>
      </c>
      <c r="C15" s="270"/>
      <c r="D15" s="270" t="s">
        <v>664</v>
      </c>
      <c r="E15" s="298"/>
      <c r="F15" s="255">
        <f t="shared" si="3"/>
        <v>6</v>
      </c>
      <c r="G15" s="255">
        <f t="shared" si="4"/>
        <v>180</v>
      </c>
      <c r="H15" s="255">
        <f>(M15*Титул!BC$19)+(O15*Титул!BD$19)+(Q15*Титул!BE$19)+(S15*Титул!BF$19)</f>
        <v>64</v>
      </c>
      <c r="I15" s="360">
        <v>32</v>
      </c>
      <c r="J15" s="257"/>
      <c r="K15" s="258">
        <v>32</v>
      </c>
      <c r="L15" s="255">
        <f t="shared" si="5"/>
        <v>116</v>
      </c>
      <c r="M15" s="569">
        <v>4</v>
      </c>
      <c r="N15" s="570">
        <v>6</v>
      </c>
      <c r="O15" s="570"/>
      <c r="P15" s="570"/>
      <c r="Q15" s="570"/>
      <c r="R15" s="258"/>
      <c r="S15" s="570"/>
      <c r="T15" s="570"/>
      <c r="U15" s="568">
        <v>301</v>
      </c>
      <c r="V15" s="381" t="str">
        <f>'Основні дані'!$B$1</f>
        <v>СГТ-М623і.е</v>
      </c>
      <c r="W15" s="383"/>
      <c r="X15" s="383"/>
      <c r="Y15" s="383"/>
      <c r="Z15" s="383"/>
      <c r="AA15" s="383"/>
      <c r="AB15" s="383"/>
    </row>
    <row r="16" spans="1:28" s="384" customFormat="1" ht="27" x14ac:dyDescent="0.4">
      <c r="A16" s="299" t="s">
        <v>617</v>
      </c>
      <c r="B16" s="603" t="s">
        <v>707</v>
      </c>
      <c r="C16" s="270"/>
      <c r="D16" s="270" t="s">
        <v>664</v>
      </c>
      <c r="E16" s="298"/>
      <c r="F16" s="255">
        <f t="shared" si="3"/>
        <v>6</v>
      </c>
      <c r="G16" s="255">
        <f t="shared" si="4"/>
        <v>180</v>
      </c>
      <c r="H16" s="255">
        <f>(M16*Титул!BC$19)+(O16*Титул!BD$19)+(Q16*Титул!BE$19)+(S16*Титул!BF$19)</f>
        <v>64</v>
      </c>
      <c r="I16" s="360">
        <v>32</v>
      </c>
      <c r="J16" s="257"/>
      <c r="K16" s="258">
        <v>32</v>
      </c>
      <c r="L16" s="255">
        <f t="shared" si="5"/>
        <v>116</v>
      </c>
      <c r="M16" s="256">
        <v>4</v>
      </c>
      <c r="N16" s="407">
        <v>6</v>
      </c>
      <c r="O16" s="407"/>
      <c r="P16" s="407"/>
      <c r="Q16" s="407"/>
      <c r="R16" s="257"/>
      <c r="S16" s="407"/>
      <c r="T16" s="407"/>
      <c r="U16" s="568">
        <v>301</v>
      </c>
      <c r="V16" s="381" t="str">
        <f>'Основні дані'!$B$1</f>
        <v>СГТ-М623і.е</v>
      </c>
      <c r="W16" s="383"/>
      <c r="X16" s="383"/>
      <c r="Y16" s="383"/>
      <c r="Z16" s="383"/>
      <c r="AA16" s="383"/>
      <c r="AB16" s="383"/>
    </row>
    <row r="17" spans="1:28" s="384" customFormat="1" ht="54.75" customHeight="1" x14ac:dyDescent="0.4">
      <c r="A17" s="299" t="s">
        <v>618</v>
      </c>
      <c r="B17" s="603" t="s">
        <v>708</v>
      </c>
      <c r="C17" s="270"/>
      <c r="D17" s="270" t="s">
        <v>664</v>
      </c>
      <c r="E17" s="298"/>
      <c r="F17" s="255">
        <f t="shared" si="3"/>
        <v>6</v>
      </c>
      <c r="G17" s="255">
        <f t="shared" si="4"/>
        <v>180</v>
      </c>
      <c r="H17" s="255">
        <f>(M17*Титул!BC$19)+(O17*Титул!BD$19)+(Q17*Титул!BE$19)+(S17*Титул!BF$19)</f>
        <v>64</v>
      </c>
      <c r="I17" s="360">
        <v>32</v>
      </c>
      <c r="J17" s="257"/>
      <c r="K17" s="258">
        <v>32</v>
      </c>
      <c r="L17" s="255">
        <f t="shared" si="5"/>
        <v>116</v>
      </c>
      <c r="M17" s="256">
        <v>4</v>
      </c>
      <c r="N17" s="407">
        <v>6</v>
      </c>
      <c r="O17" s="407"/>
      <c r="P17" s="407"/>
      <c r="Q17" s="407"/>
      <c r="R17" s="257"/>
      <c r="S17" s="407"/>
      <c r="T17" s="407"/>
      <c r="U17" s="568">
        <v>301</v>
      </c>
      <c r="V17" s="381" t="str">
        <f>'Основні дані'!$B$1</f>
        <v>СГТ-М623і.е</v>
      </c>
      <c r="W17" s="383"/>
      <c r="X17" s="383"/>
      <c r="Y17" s="383"/>
      <c r="Z17" s="383"/>
      <c r="AA17" s="383"/>
      <c r="AB17" s="383"/>
    </row>
    <row r="18" spans="1:28" s="384" customFormat="1" ht="55.5" customHeight="1" x14ac:dyDescent="0.4">
      <c r="A18" s="299" t="s">
        <v>619</v>
      </c>
      <c r="B18" s="603" t="s">
        <v>709</v>
      </c>
      <c r="C18" s="270"/>
      <c r="D18" s="270" t="s">
        <v>664</v>
      </c>
      <c r="E18" s="298"/>
      <c r="F18" s="255">
        <f t="shared" si="3"/>
        <v>6</v>
      </c>
      <c r="G18" s="255">
        <f t="shared" si="4"/>
        <v>180</v>
      </c>
      <c r="H18" s="255">
        <f>(M18*Титул!BC$19)+(O18*Титул!BD$19)+(Q18*Титул!BE$19)+(S18*Титул!BF$19)</f>
        <v>64</v>
      </c>
      <c r="I18" s="360">
        <v>32</v>
      </c>
      <c r="J18" s="257"/>
      <c r="K18" s="258">
        <v>32</v>
      </c>
      <c r="L18" s="255">
        <f t="shared" si="5"/>
        <v>116</v>
      </c>
      <c r="M18" s="256">
        <v>4</v>
      </c>
      <c r="N18" s="407">
        <v>6</v>
      </c>
      <c r="O18" s="407"/>
      <c r="P18" s="407"/>
      <c r="Q18" s="407"/>
      <c r="R18" s="257"/>
      <c r="S18" s="407"/>
      <c r="T18" s="407"/>
      <c r="U18" s="568">
        <v>301</v>
      </c>
      <c r="V18" s="381" t="str">
        <f>'Основні дані'!$B$1</f>
        <v>СГТ-М623і.е</v>
      </c>
      <c r="W18" s="383"/>
      <c r="X18" s="383"/>
      <c r="Y18" s="383"/>
      <c r="Z18" s="383"/>
      <c r="AA18" s="383"/>
      <c r="AB18" s="383"/>
    </row>
    <row r="19" spans="1:28" s="384" customFormat="1" ht="28.5" customHeight="1" x14ac:dyDescent="0.4">
      <c r="A19" s="299" t="s">
        <v>620</v>
      </c>
      <c r="B19" s="603" t="s">
        <v>710</v>
      </c>
      <c r="C19" s="270"/>
      <c r="D19" s="270" t="s">
        <v>20</v>
      </c>
      <c r="E19" s="298"/>
      <c r="F19" s="255">
        <f t="shared" si="3"/>
        <v>6</v>
      </c>
      <c r="G19" s="255">
        <f t="shared" si="4"/>
        <v>180</v>
      </c>
      <c r="H19" s="255">
        <f>(M19*Титул!BC$19)+(O19*Титул!BD$19)+(Q19*Титул!BE$19)+(S19*Титул!BF$19)</f>
        <v>64</v>
      </c>
      <c r="I19" s="360">
        <v>32</v>
      </c>
      <c r="J19" s="257"/>
      <c r="K19" s="258">
        <v>32</v>
      </c>
      <c r="L19" s="255">
        <f t="shared" si="5"/>
        <v>116</v>
      </c>
      <c r="M19" s="256"/>
      <c r="N19" s="257"/>
      <c r="O19" s="257">
        <v>4</v>
      </c>
      <c r="P19" s="257">
        <v>6</v>
      </c>
      <c r="Q19" s="257"/>
      <c r="R19" s="257"/>
      <c r="S19" s="407"/>
      <c r="T19" s="407"/>
      <c r="U19" s="568">
        <v>301</v>
      </c>
      <c r="V19" s="381" t="str">
        <f>'Основні дані'!$B$1</f>
        <v>СГТ-М623і.е</v>
      </c>
      <c r="W19" s="383"/>
      <c r="X19" s="383"/>
      <c r="Y19" s="383"/>
      <c r="Z19" s="383"/>
      <c r="AA19" s="383"/>
      <c r="AB19" s="383"/>
    </row>
    <row r="20" spans="1:28" s="384" customFormat="1" ht="28.5" customHeight="1" x14ac:dyDescent="0.4">
      <c r="A20" s="299" t="s">
        <v>621</v>
      </c>
      <c r="B20" s="603" t="s">
        <v>711</v>
      </c>
      <c r="C20" s="270"/>
      <c r="D20" s="270" t="s">
        <v>20</v>
      </c>
      <c r="E20" s="298"/>
      <c r="F20" s="255">
        <f t="shared" ref="F20" si="6">N20+P20+R20+T20</f>
        <v>6</v>
      </c>
      <c r="G20" s="255">
        <f t="shared" ref="G20" si="7">F20*30</f>
        <v>180</v>
      </c>
      <c r="H20" s="255">
        <f>(M20*Титул!BC$19)+(O20*Титул!BD$19)+(Q20*Титул!BE$19)+(S20*Титул!BF$19)</f>
        <v>64</v>
      </c>
      <c r="I20" s="360">
        <v>32</v>
      </c>
      <c r="J20" s="257"/>
      <c r="K20" s="258">
        <v>32</v>
      </c>
      <c r="L20" s="255">
        <f t="shared" ref="L20" si="8">IF(H20=I20+J20+K20,G20-H20,"!ПОМИЛКА!")</f>
        <v>116</v>
      </c>
      <c r="M20" s="256"/>
      <c r="N20" s="407"/>
      <c r="O20" s="407">
        <v>4</v>
      </c>
      <c r="P20" s="407">
        <v>6</v>
      </c>
      <c r="Q20" s="407"/>
      <c r="R20" s="257"/>
      <c r="S20" s="407"/>
      <c r="T20" s="407"/>
      <c r="U20" s="568">
        <v>301</v>
      </c>
      <c r="V20" s="381" t="str">
        <f>'Основні дані'!$B$1</f>
        <v>СГТ-М623і.е</v>
      </c>
      <c r="W20" s="383"/>
      <c r="X20" s="383"/>
      <c r="Y20" s="383"/>
      <c r="Z20" s="383"/>
      <c r="AA20" s="383"/>
      <c r="AB20" s="383"/>
    </row>
    <row r="21" spans="1:28" s="384" customFormat="1" ht="28.5" customHeight="1" x14ac:dyDescent="0.4">
      <c r="A21" s="299" t="s">
        <v>622</v>
      </c>
      <c r="B21" s="603" t="s">
        <v>712</v>
      </c>
      <c r="C21" s="270"/>
      <c r="D21" s="270" t="s">
        <v>20</v>
      </c>
      <c r="E21" s="298"/>
      <c r="F21" s="255">
        <f t="shared" si="3"/>
        <v>6</v>
      </c>
      <c r="G21" s="255">
        <f t="shared" si="4"/>
        <v>180</v>
      </c>
      <c r="H21" s="255">
        <f>(M21*Титул!BC$19)+(O21*Титул!BD$19)+(Q21*Титул!BE$19)+(S21*Титул!BF$19)</f>
        <v>64</v>
      </c>
      <c r="I21" s="360">
        <v>32</v>
      </c>
      <c r="J21" s="257"/>
      <c r="K21" s="258">
        <v>32</v>
      </c>
      <c r="L21" s="255">
        <f t="shared" si="5"/>
        <v>116</v>
      </c>
      <c r="M21" s="256"/>
      <c r="N21" s="257"/>
      <c r="O21" s="257">
        <v>4</v>
      </c>
      <c r="P21" s="257">
        <v>6</v>
      </c>
      <c r="Q21" s="257"/>
      <c r="R21" s="257"/>
      <c r="S21" s="407"/>
      <c r="T21" s="407"/>
      <c r="U21" s="568">
        <v>301</v>
      </c>
      <c r="V21" s="381" t="str">
        <f>'Основні дані'!$B$1</f>
        <v>СГТ-М623і.е</v>
      </c>
      <c r="W21" s="383"/>
      <c r="X21" s="383"/>
      <c r="Y21" s="383"/>
      <c r="Z21" s="383"/>
      <c r="AA21" s="383"/>
      <c r="AB21" s="383"/>
    </row>
    <row r="22" spans="1:28" s="384" customFormat="1" ht="28.5" customHeight="1" x14ac:dyDescent="0.4">
      <c r="A22" s="299" t="s">
        <v>623</v>
      </c>
      <c r="B22" s="603" t="s">
        <v>713</v>
      </c>
      <c r="C22" s="270"/>
      <c r="D22" s="270" t="s">
        <v>20</v>
      </c>
      <c r="E22" s="298"/>
      <c r="F22" s="255">
        <f t="shared" ref="F22" si="9">N22+P22+R22+T22</f>
        <v>6</v>
      </c>
      <c r="G22" s="255">
        <f t="shared" ref="G22" si="10">F22*30</f>
        <v>180</v>
      </c>
      <c r="H22" s="255">
        <f>(M22*Титул!BC$19)+(O22*Титул!BD$19)+(Q22*Титул!BE$19)+(S22*Титул!BF$19)</f>
        <v>64</v>
      </c>
      <c r="I22" s="360">
        <v>32</v>
      </c>
      <c r="J22" s="257"/>
      <c r="K22" s="258">
        <v>32</v>
      </c>
      <c r="L22" s="255">
        <f t="shared" ref="L22" si="11">IF(H22=I22+J22+K22,G22-H22,"!ПОМИЛКА!")</f>
        <v>116</v>
      </c>
      <c r="M22" s="569"/>
      <c r="N22" s="570"/>
      <c r="O22" s="570">
        <v>4</v>
      </c>
      <c r="P22" s="570">
        <v>6</v>
      </c>
      <c r="Q22" s="570"/>
      <c r="R22" s="258"/>
      <c r="S22" s="570"/>
      <c r="T22" s="570"/>
      <c r="U22" s="568">
        <v>301</v>
      </c>
      <c r="V22" s="381" t="str">
        <f>'Основні дані'!$B$1</f>
        <v>СГТ-М623і.е</v>
      </c>
      <c r="W22" s="383"/>
      <c r="X22" s="383"/>
      <c r="Y22" s="383"/>
      <c r="Z22" s="383"/>
      <c r="AA22" s="383"/>
      <c r="AB22" s="383"/>
    </row>
    <row r="23" spans="1:28" s="384" customFormat="1" ht="28.5" customHeight="1" x14ac:dyDescent="0.4">
      <c r="A23" s="299" t="s">
        <v>624</v>
      </c>
      <c r="B23" s="603" t="s">
        <v>714</v>
      </c>
      <c r="C23" s="270"/>
      <c r="D23" s="270" t="s">
        <v>20</v>
      </c>
      <c r="E23" s="298"/>
      <c r="F23" s="255">
        <f t="shared" si="3"/>
        <v>6</v>
      </c>
      <c r="G23" s="255">
        <f t="shared" si="4"/>
        <v>180</v>
      </c>
      <c r="H23" s="255">
        <f>(M23*Титул!BC$19)+(O23*Титул!BD$19)+(Q23*Титул!BE$19)+(S23*Титул!BF$19)</f>
        <v>64</v>
      </c>
      <c r="I23" s="360">
        <v>32</v>
      </c>
      <c r="J23" s="257"/>
      <c r="K23" s="258">
        <v>32</v>
      </c>
      <c r="L23" s="255">
        <f t="shared" si="5"/>
        <v>116</v>
      </c>
      <c r="M23" s="256"/>
      <c r="N23" s="407"/>
      <c r="O23" s="407">
        <v>4</v>
      </c>
      <c r="P23" s="407">
        <v>6</v>
      </c>
      <c r="Q23" s="407"/>
      <c r="R23" s="257"/>
      <c r="S23" s="407"/>
      <c r="T23" s="407"/>
      <c r="U23" s="568">
        <v>301</v>
      </c>
      <c r="V23" s="381" t="str">
        <f>'Основні дані'!$B$1</f>
        <v>СГТ-М623і.е</v>
      </c>
      <c r="W23" s="383"/>
      <c r="X23" s="383"/>
      <c r="Y23" s="383"/>
      <c r="Z23" s="383"/>
      <c r="AA23" s="383"/>
      <c r="AB23" s="383"/>
    </row>
    <row r="24" spans="1:28" s="384" customFormat="1" ht="28.5" customHeight="1" x14ac:dyDescent="0.4">
      <c r="A24" s="299" t="s">
        <v>625</v>
      </c>
      <c r="B24" s="603" t="s">
        <v>715</v>
      </c>
      <c r="C24" s="270"/>
      <c r="D24" s="270" t="s">
        <v>20</v>
      </c>
      <c r="E24" s="298"/>
      <c r="F24" s="255">
        <f t="shared" ref="F24" si="12">N24+P24+R24+T24</f>
        <v>6</v>
      </c>
      <c r="G24" s="255">
        <f t="shared" ref="G24" si="13">F24*30</f>
        <v>180</v>
      </c>
      <c r="H24" s="255">
        <f>(M24*Титул!BC$19)+(O24*Титул!BD$19)+(Q24*Титул!BE$19)+(S24*Титул!BF$19)</f>
        <v>64</v>
      </c>
      <c r="I24" s="360">
        <v>32</v>
      </c>
      <c r="J24" s="257"/>
      <c r="K24" s="258">
        <v>32</v>
      </c>
      <c r="L24" s="255">
        <f t="shared" ref="L24" si="14">IF(H24=I24+J24+K24,G24-H24,"!ПОМИЛКА!")</f>
        <v>116</v>
      </c>
      <c r="M24" s="256"/>
      <c r="N24" s="407"/>
      <c r="O24" s="407">
        <v>4</v>
      </c>
      <c r="P24" s="407">
        <v>6</v>
      </c>
      <c r="Q24" s="407"/>
      <c r="R24" s="257"/>
      <c r="S24" s="407"/>
      <c r="T24" s="407"/>
      <c r="U24" s="568">
        <v>301</v>
      </c>
      <c r="V24" s="381" t="str">
        <f>'Основні дані'!$B$1</f>
        <v>СГТ-М623і.е</v>
      </c>
      <c r="W24" s="383"/>
      <c r="X24" s="383"/>
      <c r="Y24" s="383"/>
      <c r="Z24" s="383"/>
      <c r="AA24" s="383"/>
      <c r="AB24" s="383"/>
    </row>
  </sheetData>
  <autoFilter ref="A11:V24"/>
  <mergeCells count="33">
    <mergeCell ref="H6:H10"/>
    <mergeCell ref="M8:T8"/>
    <mergeCell ref="S9:T9"/>
    <mergeCell ref="M9:N9"/>
    <mergeCell ref="C4:E4"/>
    <mergeCell ref="M7:N7"/>
    <mergeCell ref="Q6:T6"/>
    <mergeCell ref="M6:P6"/>
    <mergeCell ref="Q7:R7"/>
    <mergeCell ref="M5:P5"/>
    <mergeCell ref="O7:P7"/>
    <mergeCell ref="Q5:T5"/>
    <mergeCell ref="H5:K5"/>
    <mergeCell ref="G4:L4"/>
    <mergeCell ref="L5:L10"/>
    <mergeCell ref="G5:G10"/>
    <mergeCell ref="E5:E10"/>
    <mergeCell ref="I6:K7"/>
    <mergeCell ref="K8:K10"/>
    <mergeCell ref="P1:U1"/>
    <mergeCell ref="U4:U10"/>
    <mergeCell ref="Q9:R9"/>
    <mergeCell ref="A2:U2"/>
    <mergeCell ref="F4:F10"/>
    <mergeCell ref="J8:J10"/>
    <mergeCell ref="M4:T4"/>
    <mergeCell ref="B4:B10"/>
    <mergeCell ref="C5:C10"/>
    <mergeCell ref="S7:T7"/>
    <mergeCell ref="A4:A10"/>
    <mergeCell ref="I8:I10"/>
    <mergeCell ref="O9:P9"/>
    <mergeCell ref="D5:D10"/>
  </mergeCells>
  <phoneticPr fontId="28" type="noConversion"/>
  <pageMargins left="0.39370078740157483" right="0.19685039370078741" top="0.35433070866141736" bottom="0.74803149606299213" header="0" footer="0"/>
  <pageSetup paperSize="9" scale="35" fitToWidth="0" fitToHeight="0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4:P216"/>
  <sheetViews>
    <sheetView showZeros="0" view="pageBreakPreview" zoomScale="75" zoomScaleNormal="50" workbookViewId="0">
      <pane ySplit="12" topLeftCell="A13" activePane="bottomLeft" state="frozen"/>
      <selection activeCell="N8" sqref="N8:W8"/>
      <selection pane="bottomLeft" activeCell="N12" sqref="N12"/>
    </sheetView>
  </sheetViews>
  <sheetFormatPr defaultColWidth="9.140625" defaultRowHeight="15" x14ac:dyDescent="0.2"/>
  <cols>
    <col min="1" max="1" width="10.42578125" style="136" bestFit="1" customWidth="1"/>
    <col min="2" max="2" width="99.28515625" style="136" customWidth="1"/>
    <col min="3" max="4" width="13.28515625" style="136" customWidth="1"/>
    <col min="5" max="12" width="0" style="136" hidden="1" customWidth="1"/>
    <col min="13" max="13" width="9.140625" style="136"/>
    <col min="14" max="14" width="10.42578125" style="136" customWidth="1"/>
    <col min="15" max="15" width="17.42578125" style="136" bestFit="1" customWidth="1"/>
    <col min="16" max="16" width="9.140625" style="187"/>
    <col min="17" max="16384" width="9.140625" style="136"/>
  </cols>
  <sheetData>
    <row r="4" spans="1:16" ht="15.75" x14ac:dyDescent="0.25">
      <c r="A4" s="871"/>
      <c r="B4" s="872"/>
      <c r="C4" s="895" t="str">
        <f>'Основні дані'!B1</f>
        <v>СГТ-М623і.е</v>
      </c>
      <c r="D4" s="895"/>
      <c r="E4" s="895"/>
      <c r="F4" s="895"/>
      <c r="G4" s="895"/>
      <c r="H4" s="895"/>
      <c r="I4" s="895"/>
      <c r="J4" s="895"/>
      <c r="K4" s="895"/>
      <c r="L4" s="895"/>
      <c r="M4" s="895"/>
      <c r="N4" s="895"/>
      <c r="O4" s="895"/>
    </row>
    <row r="5" spans="1:16" ht="35.25" x14ac:dyDescent="0.3">
      <c r="A5" s="405" t="str">
        <f>CONCATENATE('Основні дані'!A22,"_(",'Основні дані'!B22,")")</f>
        <v>Форма Моп1-21_(1,4)</v>
      </c>
      <c r="B5" s="158" t="s">
        <v>814</v>
      </c>
      <c r="C5" s="877"/>
      <c r="D5" s="878"/>
      <c r="E5" s="878"/>
      <c r="F5" s="878"/>
      <c r="G5" s="878"/>
      <c r="H5" s="878"/>
      <c r="I5" s="878"/>
      <c r="J5" s="878"/>
      <c r="K5" s="878"/>
      <c r="L5" s="878"/>
      <c r="M5" s="878"/>
      <c r="N5" s="878"/>
      <c r="O5" s="878"/>
    </row>
    <row r="6" spans="1:16" ht="23.25" x14ac:dyDescent="0.35">
      <c r="A6" s="154"/>
      <c r="B6" s="170" t="s">
        <v>815</v>
      </c>
      <c r="C6" s="897"/>
      <c r="D6" s="898"/>
      <c r="E6" s="171"/>
      <c r="F6" s="171"/>
      <c r="G6" s="171"/>
      <c r="H6" s="171"/>
      <c r="I6" s="171"/>
      <c r="J6" s="171"/>
      <c r="K6" s="171"/>
      <c r="L6" s="171"/>
      <c r="M6" s="896"/>
      <c r="N6" s="896"/>
      <c r="O6" s="896"/>
    </row>
    <row r="7" spans="1:16" ht="44.25" customHeight="1" x14ac:dyDescent="0.2">
      <c r="A7" s="414"/>
      <c r="B7" s="415" t="s">
        <v>764</v>
      </c>
      <c r="C7" s="888" t="str">
        <f>Титул!Y10</f>
        <v>011</v>
      </c>
      <c r="D7" s="889"/>
      <c r="E7" s="416"/>
      <c r="F7" s="416"/>
      <c r="G7" s="416"/>
      <c r="H7" s="416"/>
      <c r="I7" s="416"/>
      <c r="J7" s="416"/>
      <c r="K7" s="416"/>
      <c r="L7" s="416"/>
      <c r="M7" s="897" t="str">
        <f>Титул!AC10</f>
        <v>Educational and pedagogical sciences</v>
      </c>
      <c r="N7" s="899"/>
      <c r="O7" s="899"/>
    </row>
    <row r="8" spans="1:16" ht="18" customHeight="1" thickBot="1" x14ac:dyDescent="0.25">
      <c r="A8" s="414"/>
      <c r="B8" s="415"/>
      <c r="C8" s="873">
        <f>Титул!Y11</f>
        <v>0</v>
      </c>
      <c r="D8" s="873"/>
      <c r="E8" s="455"/>
      <c r="F8" s="455"/>
      <c r="G8" s="455"/>
      <c r="H8" s="455"/>
      <c r="I8" s="455"/>
      <c r="J8" s="455"/>
      <c r="K8" s="455"/>
      <c r="L8" s="455"/>
      <c r="M8" s="873">
        <f>Титул!AC11</f>
        <v>0</v>
      </c>
      <c r="N8" s="874"/>
      <c r="O8" s="874"/>
    </row>
    <row r="9" spans="1:16" ht="15.75" thickBot="1" x14ac:dyDescent="0.25">
      <c r="A9" s="879" t="s">
        <v>34</v>
      </c>
      <c r="B9" s="882" t="s">
        <v>701</v>
      </c>
      <c r="C9" s="890" t="s">
        <v>816</v>
      </c>
      <c r="D9" s="891"/>
      <c r="E9" s="891"/>
      <c r="F9" s="891"/>
      <c r="G9" s="891"/>
      <c r="H9" s="891"/>
      <c r="I9" s="891"/>
      <c r="J9" s="891"/>
      <c r="K9" s="891"/>
      <c r="L9" s="891"/>
      <c r="M9" s="891"/>
      <c r="N9" s="892"/>
      <c r="O9" s="885" t="s">
        <v>817</v>
      </c>
    </row>
    <row r="10" spans="1:16" ht="15" customHeight="1" thickBot="1" x14ac:dyDescent="0.25">
      <c r="A10" s="880"/>
      <c r="B10" s="883"/>
      <c r="C10" s="893" t="s">
        <v>818</v>
      </c>
      <c r="D10" s="893" t="s">
        <v>819</v>
      </c>
      <c r="E10" s="282"/>
      <c r="F10" s="283"/>
      <c r="G10" s="283"/>
      <c r="H10" s="283"/>
      <c r="I10" s="283"/>
      <c r="J10" s="283"/>
      <c r="K10" s="283"/>
      <c r="L10" s="283"/>
      <c r="M10" s="875" t="s">
        <v>732</v>
      </c>
      <c r="N10" s="876"/>
      <c r="O10" s="886"/>
    </row>
    <row r="11" spans="1:16" ht="15.75" thickBot="1" x14ac:dyDescent="0.25">
      <c r="A11" s="881"/>
      <c r="B11" s="884"/>
      <c r="C11" s="894"/>
      <c r="D11" s="894"/>
      <c r="E11" s="284"/>
      <c r="F11" s="285"/>
      <c r="G11" s="285"/>
      <c r="H11" s="285"/>
      <c r="I11" s="285"/>
      <c r="J11" s="285"/>
      <c r="K11" s="285"/>
      <c r="L11" s="286"/>
      <c r="M11" s="281" t="s">
        <v>821</v>
      </c>
      <c r="N11" s="287" t="s">
        <v>822</v>
      </c>
      <c r="O11" s="887"/>
    </row>
    <row r="12" spans="1:16" ht="16.5" thickBot="1" x14ac:dyDescent="0.25">
      <c r="A12" s="235">
        <v>1</v>
      </c>
      <c r="B12" s="236">
        <v>2</v>
      </c>
      <c r="C12" s="236">
        <v>3</v>
      </c>
      <c r="D12" s="236">
        <v>4</v>
      </c>
      <c r="E12" s="237">
        <v>8</v>
      </c>
      <c r="F12" s="238"/>
      <c r="G12" s="239">
        <v>9</v>
      </c>
      <c r="H12" s="238"/>
      <c r="I12" s="239">
        <v>10</v>
      </c>
      <c r="J12" s="238"/>
      <c r="K12" s="239">
        <v>11</v>
      </c>
      <c r="L12" s="237"/>
      <c r="M12" s="236">
        <v>5</v>
      </c>
      <c r="N12" s="236">
        <v>6</v>
      </c>
      <c r="O12" s="155">
        <v>7</v>
      </c>
    </row>
    <row r="13" spans="1:16" ht="18.75" thickBot="1" x14ac:dyDescent="0.25">
      <c r="A13" s="272">
        <f>'План НП'!A12</f>
        <v>1</v>
      </c>
      <c r="B13" s="272" t="str">
        <f>'План НП'!B12</f>
        <v>Mandatory educational components</v>
      </c>
      <c r="C13" s="305">
        <f>'План НП'!F12</f>
        <v>66</v>
      </c>
      <c r="D13" s="305">
        <f>'План НП'!G12</f>
        <v>1980</v>
      </c>
      <c r="E13" s="273"/>
      <c r="F13" s="274"/>
      <c r="G13" s="274"/>
      <c r="H13" s="274"/>
      <c r="I13" s="274"/>
      <c r="J13" s="274"/>
      <c r="K13" s="274"/>
      <c r="L13" s="275"/>
      <c r="M13" s="302"/>
      <c r="N13" s="303"/>
      <c r="O13" s="498" t="str">
        <f>IF(C13=0,0%,CONCATENATE(ROUND(C13*100/IF('Основні дані'!B22=1.9,120,IF('Основні дані'!B22=1.4,90)),1),"%"))</f>
        <v>73,3%</v>
      </c>
    </row>
    <row r="14" spans="1:16" s="156" customFormat="1" ht="19.5" thickBot="1" x14ac:dyDescent="0.35">
      <c r="A14" s="540" t="str">
        <f>'План НП'!A13</f>
        <v>1.1</v>
      </c>
      <c r="B14" s="540" t="str">
        <f>'План НП'!B13</f>
        <v>General preparation</v>
      </c>
      <c r="C14" s="541">
        <f>'План НП'!F13</f>
        <v>6</v>
      </c>
      <c r="D14" s="541">
        <f>'План НП'!G13</f>
        <v>180</v>
      </c>
      <c r="E14" s="542"/>
      <c r="F14" s="543"/>
      <c r="G14" s="543"/>
      <c r="H14" s="543"/>
      <c r="I14" s="543"/>
      <c r="J14" s="543"/>
      <c r="K14" s="543"/>
      <c r="L14" s="544"/>
      <c r="M14" s="545"/>
      <c r="N14" s="546"/>
      <c r="O14" s="547" t="str">
        <f>IF(C14=0,0%,CONCATENATE(ROUND(C14*100/IF('Основні дані'!B22=1.9,120,IF('Основні дані'!B22=1.4,90)),1),"%"))</f>
        <v>6,7%</v>
      </c>
      <c r="P14" s="269" t="str">
        <f>'Основні дані'!$B$1</f>
        <v>СГТ-М623і.е</v>
      </c>
    </row>
    <row r="15" spans="1:16" s="157" customFormat="1" ht="15.75" x14ac:dyDescent="0.25">
      <c r="A15" s="276" t="str">
        <f>'План НП'!A14</f>
        <v>ЗП 1</v>
      </c>
      <c r="B15" s="301" t="str">
        <f>'План НП'!B14</f>
        <v>Fundamentals of scientific research</v>
      </c>
      <c r="C15" s="306">
        <f>'План НП'!F14</f>
        <v>3</v>
      </c>
      <c r="D15" s="306">
        <f>'План НП'!G14</f>
        <v>90</v>
      </c>
      <c r="E15" s="277"/>
      <c r="F15" s="278"/>
      <c r="G15" s="278"/>
      <c r="H15" s="278"/>
      <c r="I15" s="278"/>
      <c r="J15" s="278"/>
      <c r="K15" s="278"/>
      <c r="L15" s="279"/>
      <c r="M15" s="304">
        <f>'План НП'!C14</f>
        <v>0</v>
      </c>
      <c r="N15" s="304" t="str">
        <f>'План НП'!D14</f>
        <v>1</v>
      </c>
      <c r="O15" s="280">
        <f>'План НП'!U14</f>
        <v>301</v>
      </c>
      <c r="P15" s="269" t="str">
        <f>'Основні дані'!$B$1</f>
        <v>СГТ-М623і.е</v>
      </c>
    </row>
    <row r="16" spans="1:16" s="157" customFormat="1" ht="14.25" customHeight="1" thickBot="1" x14ac:dyDescent="0.3">
      <c r="A16" s="276" t="str">
        <f>'План НП'!A15</f>
        <v>ЗП 2</v>
      </c>
      <c r="B16" s="301" t="str">
        <f>'План НП'!B15</f>
        <v>Intellectual property</v>
      </c>
      <c r="C16" s="306">
        <f>'План НП'!F15</f>
        <v>3</v>
      </c>
      <c r="D16" s="306">
        <f>'План НП'!G15</f>
        <v>90</v>
      </c>
      <c r="E16" s="277"/>
      <c r="F16" s="278"/>
      <c r="G16" s="278"/>
      <c r="H16" s="278"/>
      <c r="I16" s="278"/>
      <c r="J16" s="278"/>
      <c r="K16" s="278"/>
      <c r="L16" s="279"/>
      <c r="M16" s="304">
        <f>'План НП'!C15</f>
        <v>0</v>
      </c>
      <c r="N16" s="304" t="str">
        <f>'План НП'!D15</f>
        <v>2</v>
      </c>
      <c r="O16" s="280">
        <f>'План НП'!U15</f>
        <v>306</v>
      </c>
      <c r="P16" s="269" t="str">
        <f>'Основні дані'!$B$1</f>
        <v>СГТ-М623і.е</v>
      </c>
    </row>
    <row r="17" spans="1:16" s="157" customFormat="1" ht="3" hidden="1" customHeight="1" thickBot="1" x14ac:dyDescent="0.3">
      <c r="A17" s="276" t="e">
        <f>'План НП'!#REF!</f>
        <v>#REF!</v>
      </c>
      <c r="B17" s="301" t="e">
        <f>'План НП'!#REF!</f>
        <v>#REF!</v>
      </c>
      <c r="C17" s="306" t="e">
        <f>'План НП'!#REF!</f>
        <v>#REF!</v>
      </c>
      <c r="D17" s="306" t="e">
        <f>'План НП'!#REF!</f>
        <v>#REF!</v>
      </c>
      <c r="E17" s="277"/>
      <c r="F17" s="278"/>
      <c r="G17" s="278"/>
      <c r="H17" s="278"/>
      <c r="I17" s="278"/>
      <c r="J17" s="278"/>
      <c r="K17" s="278"/>
      <c r="L17" s="279"/>
      <c r="M17" s="304" t="e">
        <f>'План НП'!#REF!</f>
        <v>#REF!</v>
      </c>
      <c r="N17" s="304" t="e">
        <f>'План НП'!#REF!</f>
        <v>#REF!</v>
      </c>
      <c r="O17" s="280" t="e">
        <f>'План НП'!#REF!</f>
        <v>#REF!</v>
      </c>
      <c r="P17" s="269" t="str">
        <f>'Основні дані'!$B$1</f>
        <v>СГТ-М623і.е</v>
      </c>
    </row>
    <row r="18" spans="1:16" s="157" customFormat="1" ht="16.5" hidden="1" thickBot="1" x14ac:dyDescent="0.3">
      <c r="A18" s="276" t="e">
        <f>'План НП'!#REF!</f>
        <v>#REF!</v>
      </c>
      <c r="B18" s="301" t="e">
        <f>'План НП'!#REF!</f>
        <v>#REF!</v>
      </c>
      <c r="C18" s="306" t="e">
        <f>'План НП'!#REF!</f>
        <v>#REF!</v>
      </c>
      <c r="D18" s="306" t="e">
        <f>'План НП'!#REF!</f>
        <v>#REF!</v>
      </c>
      <c r="E18" s="277"/>
      <c r="F18" s="278"/>
      <c r="G18" s="278"/>
      <c r="H18" s="278"/>
      <c r="I18" s="278"/>
      <c r="J18" s="278"/>
      <c r="K18" s="278"/>
      <c r="L18" s="279"/>
      <c r="M18" s="304" t="e">
        <f>'План НП'!#REF!</f>
        <v>#REF!</v>
      </c>
      <c r="N18" s="304" t="e">
        <f>'План НП'!#REF!</f>
        <v>#REF!</v>
      </c>
      <c r="O18" s="280" t="e">
        <f>'План НП'!#REF!</f>
        <v>#REF!</v>
      </c>
      <c r="P18" s="269" t="str">
        <f>'Основні дані'!$B$1</f>
        <v>СГТ-М623і.е</v>
      </c>
    </row>
    <row r="19" spans="1:16" s="157" customFormat="1" ht="16.5" hidden="1" thickBot="1" x14ac:dyDescent="0.3">
      <c r="A19" s="276" t="e">
        <f>'План НП'!#REF!</f>
        <v>#REF!</v>
      </c>
      <c r="B19" s="301" t="e">
        <f>'План НП'!#REF!</f>
        <v>#REF!</v>
      </c>
      <c r="C19" s="306" t="e">
        <f>'План НП'!#REF!</f>
        <v>#REF!</v>
      </c>
      <c r="D19" s="306" t="e">
        <f>'План НП'!#REF!</f>
        <v>#REF!</v>
      </c>
      <c r="E19" s="277"/>
      <c r="F19" s="278"/>
      <c r="G19" s="278"/>
      <c r="H19" s="278"/>
      <c r="I19" s="278"/>
      <c r="J19" s="278"/>
      <c r="K19" s="278"/>
      <c r="L19" s="279"/>
      <c r="M19" s="304" t="e">
        <f>'План НП'!#REF!</f>
        <v>#REF!</v>
      </c>
      <c r="N19" s="304" t="e">
        <f>'План НП'!#REF!</f>
        <v>#REF!</v>
      </c>
      <c r="O19" s="280" t="e">
        <f>'План НП'!#REF!</f>
        <v>#REF!</v>
      </c>
      <c r="P19" s="269" t="str">
        <f>'Основні дані'!$B$1</f>
        <v>СГТ-М623і.е</v>
      </c>
    </row>
    <row r="20" spans="1:16" s="157" customFormat="1" ht="16.5" hidden="1" thickBot="1" x14ac:dyDescent="0.3">
      <c r="A20" s="276" t="e">
        <f>'План НП'!#REF!</f>
        <v>#REF!</v>
      </c>
      <c r="B20" s="301" t="e">
        <f>'План НП'!#REF!</f>
        <v>#REF!</v>
      </c>
      <c r="C20" s="306" t="e">
        <f>'План НП'!#REF!</f>
        <v>#REF!</v>
      </c>
      <c r="D20" s="306" t="e">
        <f>'План НП'!#REF!</f>
        <v>#REF!</v>
      </c>
      <c r="E20" s="277"/>
      <c r="F20" s="278"/>
      <c r="G20" s="278"/>
      <c r="H20" s="278"/>
      <c r="I20" s="278"/>
      <c r="J20" s="278"/>
      <c r="K20" s="278"/>
      <c r="L20" s="279"/>
      <c r="M20" s="304" t="e">
        <f>'План НП'!#REF!</f>
        <v>#REF!</v>
      </c>
      <c r="N20" s="304" t="e">
        <f>'План НП'!#REF!</f>
        <v>#REF!</v>
      </c>
      <c r="O20" s="280" t="e">
        <f>'План НП'!#REF!</f>
        <v>#REF!</v>
      </c>
      <c r="P20" s="269" t="str">
        <f>'Основні дані'!$B$1</f>
        <v>СГТ-М623і.е</v>
      </c>
    </row>
    <row r="21" spans="1:16" s="156" customFormat="1" ht="19.5" thickBot="1" x14ac:dyDescent="0.35">
      <c r="A21" s="540" t="str">
        <f>'План НП'!A16</f>
        <v>1.2</v>
      </c>
      <c r="B21" s="540" t="str">
        <f>'План НП'!B16</f>
        <v>Special (professional) training</v>
      </c>
      <c r="C21" s="541">
        <f>'План НП'!F16</f>
        <v>60</v>
      </c>
      <c r="D21" s="541">
        <f>'План НП'!G16</f>
        <v>1800</v>
      </c>
      <c r="E21" s="542"/>
      <c r="F21" s="543"/>
      <c r="G21" s="543"/>
      <c r="H21" s="543"/>
      <c r="I21" s="543"/>
      <c r="J21" s="543"/>
      <c r="K21" s="543"/>
      <c r="L21" s="544"/>
      <c r="M21" s="545">
        <f>'План НП'!C16</f>
        <v>0</v>
      </c>
      <c r="N21" s="546">
        <f>'План НП'!D16</f>
        <v>0</v>
      </c>
      <c r="O21" s="547" t="str">
        <f>IF(C21=0,0%,CONCATENATE(ROUND(C21*100/IF('Основні дані'!B22=1.9,120,IF('Основні дані'!B22=1.4,90)),1),"%"))</f>
        <v>66,7%</v>
      </c>
      <c r="P21" s="269" t="str">
        <f>'Основні дані'!$B$1</f>
        <v>СГТ-М623і.е</v>
      </c>
    </row>
    <row r="22" spans="1:16" s="157" customFormat="1" ht="15.75" x14ac:dyDescent="0.25">
      <c r="A22" s="276" t="str">
        <f>'План НП'!A17</f>
        <v>СП1</v>
      </c>
      <c r="B22" s="301" t="str">
        <f>'План НП'!B17</f>
        <v>Psychology of decision-making in education/pedagogy</v>
      </c>
      <c r="C22" s="306">
        <f>'План НП'!F17</f>
        <v>3</v>
      </c>
      <c r="D22" s="306">
        <f>'План НП'!G17</f>
        <v>90</v>
      </c>
      <c r="E22" s="277"/>
      <c r="F22" s="278"/>
      <c r="G22" s="278"/>
      <c r="H22" s="278"/>
      <c r="I22" s="278"/>
      <c r="J22" s="278"/>
      <c r="K22" s="278"/>
      <c r="L22" s="279"/>
      <c r="M22" s="304">
        <f>'План НП'!C17</f>
        <v>0</v>
      </c>
      <c r="N22" s="304" t="str">
        <f>'План НП'!D17</f>
        <v>1</v>
      </c>
      <c r="O22" s="280">
        <f>'План НП'!U17</f>
        <v>301</v>
      </c>
      <c r="P22" s="269" t="str">
        <f>'Основні дані'!$B$1</f>
        <v>СГТ-М623і.е</v>
      </c>
    </row>
    <row r="23" spans="1:16" s="157" customFormat="1" ht="15.75" x14ac:dyDescent="0.25">
      <c r="A23" s="276" t="str">
        <f>'План НП'!A18</f>
        <v>СП2</v>
      </c>
      <c r="B23" s="301" t="str">
        <f>'План НП'!B18</f>
        <v>Didactic systems and educational technologies in higher education</v>
      </c>
      <c r="C23" s="306">
        <f>'План НП'!F18</f>
        <v>5</v>
      </c>
      <c r="D23" s="306">
        <f>'План НП'!G18</f>
        <v>150</v>
      </c>
      <c r="E23" s="277"/>
      <c r="F23" s="278"/>
      <c r="G23" s="278"/>
      <c r="H23" s="278"/>
      <c r="I23" s="278"/>
      <c r="J23" s="278"/>
      <c r="K23" s="278"/>
      <c r="L23" s="279"/>
      <c r="M23" s="304" t="str">
        <f>'План НП'!C18</f>
        <v>2</v>
      </c>
      <c r="N23" s="304">
        <f>'План НП'!D18</f>
        <v>0</v>
      </c>
      <c r="O23" s="280">
        <f>'План НП'!U18</f>
        <v>301</v>
      </c>
      <c r="P23" s="269" t="str">
        <f>'Основні дані'!$B$1</f>
        <v>СГТ-М623і.е</v>
      </c>
    </row>
    <row r="24" spans="1:16" s="157" customFormat="1" ht="15.75" x14ac:dyDescent="0.25">
      <c r="A24" s="276" t="str">
        <f>'План НП'!A19</f>
        <v>СП3</v>
      </c>
      <c r="B24" s="301" t="str">
        <f>'План НП'!B19</f>
        <v>Pedagogical ethics</v>
      </c>
      <c r="C24" s="306">
        <f>'План НП'!F19</f>
        <v>3</v>
      </c>
      <c r="D24" s="306">
        <f>'План НП'!G19</f>
        <v>90</v>
      </c>
      <c r="E24" s="277"/>
      <c r="F24" s="278"/>
      <c r="G24" s="278"/>
      <c r="H24" s="278"/>
      <c r="I24" s="278"/>
      <c r="J24" s="278"/>
      <c r="K24" s="278"/>
      <c r="L24" s="279"/>
      <c r="M24" s="304" t="str">
        <f>'План НП'!C19</f>
        <v>2</v>
      </c>
      <c r="N24" s="304">
        <f>'План НП'!D19</f>
        <v>0</v>
      </c>
      <c r="O24" s="280">
        <f>'План НП'!U19</f>
        <v>301</v>
      </c>
      <c r="P24" s="269" t="str">
        <f>'Основні дані'!$B$1</f>
        <v>СГТ-М623і.е</v>
      </c>
    </row>
    <row r="25" spans="1:16" s="157" customFormat="1" ht="15.75" x14ac:dyDescent="0.25">
      <c r="A25" s="276" t="str">
        <f>'План НП'!A20</f>
        <v>СП4</v>
      </c>
      <c r="B25" s="301" t="str">
        <f>'План НП'!B20</f>
        <v>Monitoring the quality of education in higher education</v>
      </c>
      <c r="C25" s="306">
        <f>'План НП'!F20</f>
        <v>4</v>
      </c>
      <c r="D25" s="306">
        <f>'План НП'!G20</f>
        <v>120</v>
      </c>
      <c r="E25" s="277"/>
      <c r="F25" s="278"/>
      <c r="G25" s="278"/>
      <c r="H25" s="278"/>
      <c r="I25" s="278"/>
      <c r="J25" s="278"/>
      <c r="K25" s="278"/>
      <c r="L25" s="279"/>
      <c r="M25" s="304" t="str">
        <f>'План НП'!C20</f>
        <v>1</v>
      </c>
      <c r="N25" s="304">
        <f>'План НП'!D20</f>
        <v>0</v>
      </c>
      <c r="O25" s="280">
        <f>'План НП'!U20</f>
        <v>301</v>
      </c>
      <c r="P25" s="269" t="str">
        <f>'Основні дані'!$B$1</f>
        <v>СГТ-М623і.е</v>
      </c>
    </row>
    <row r="26" spans="1:16" s="157" customFormat="1" ht="15.75" x14ac:dyDescent="0.25">
      <c r="A26" s="276" t="str">
        <f>'План НП'!A21</f>
        <v>СП5</v>
      </c>
      <c r="B26" s="301" t="str">
        <f>'План НП'!B21</f>
        <v>Pedagogy and psychology of higher school</v>
      </c>
      <c r="C26" s="306">
        <f>'План НП'!F21</f>
        <v>4</v>
      </c>
      <c r="D26" s="306">
        <f>'План НП'!G21</f>
        <v>120</v>
      </c>
      <c r="E26" s="277"/>
      <c r="F26" s="278"/>
      <c r="G26" s="278"/>
      <c r="H26" s="278"/>
      <c r="I26" s="278"/>
      <c r="J26" s="278"/>
      <c r="K26" s="278"/>
      <c r="L26" s="279"/>
      <c r="M26" s="304" t="str">
        <f>'План НП'!C21</f>
        <v>1</v>
      </c>
      <c r="N26" s="304">
        <f>'План НП'!D21</f>
        <v>0</v>
      </c>
      <c r="O26" s="280">
        <f>'План НП'!U21</f>
        <v>301</v>
      </c>
      <c r="P26" s="269" t="str">
        <f>'Основні дані'!$B$1</f>
        <v>СГТ-М623і.е</v>
      </c>
    </row>
    <row r="27" spans="1:16" s="157" customFormat="1" ht="15.75" x14ac:dyDescent="0.25">
      <c r="A27" s="276" t="str">
        <f>'План НП'!A22</f>
        <v>СП6</v>
      </c>
      <c r="B27" s="301" t="str">
        <f>'План НП'!B22</f>
        <v>Information Technologies in Education</v>
      </c>
      <c r="C27" s="306">
        <f>'План НП'!F22</f>
        <v>4</v>
      </c>
      <c r="D27" s="306">
        <f>'План НП'!G22</f>
        <v>120</v>
      </c>
      <c r="E27" s="277"/>
      <c r="F27" s="278"/>
      <c r="G27" s="278"/>
      <c r="H27" s="278"/>
      <c r="I27" s="278"/>
      <c r="J27" s="278"/>
      <c r="K27" s="278"/>
      <c r="L27" s="279"/>
      <c r="M27" s="304" t="str">
        <f>'План НП'!C22</f>
        <v>2</v>
      </c>
      <c r="N27" s="304">
        <f>'План НП'!D22</f>
        <v>0</v>
      </c>
      <c r="O27" s="280">
        <f>'План НП'!U22</f>
        <v>301</v>
      </c>
      <c r="P27" s="269" t="str">
        <f>'Основні дані'!$B$1</f>
        <v>СГТ-М623і.е</v>
      </c>
    </row>
    <row r="28" spans="1:16" s="157" customFormat="1" ht="15.75" x14ac:dyDescent="0.25">
      <c r="A28" s="276" t="str">
        <f>'План НП'!A23</f>
        <v>СП7</v>
      </c>
      <c r="B28" s="301" t="str">
        <f>'План НП'!B23</f>
        <v>Pedagogical communication and rhetoric</v>
      </c>
      <c r="C28" s="306">
        <f>'План НП'!F23</f>
        <v>4</v>
      </c>
      <c r="D28" s="306">
        <f>'План НП'!G23</f>
        <v>120</v>
      </c>
      <c r="E28" s="277"/>
      <c r="F28" s="278"/>
      <c r="G28" s="278"/>
      <c r="H28" s="278"/>
      <c r="I28" s="278"/>
      <c r="J28" s="278"/>
      <c r="K28" s="278"/>
      <c r="L28" s="279"/>
      <c r="M28" s="304">
        <f>'План НП'!C23</f>
        <v>0</v>
      </c>
      <c r="N28" s="304" t="str">
        <f>'План НП'!D23</f>
        <v>1</v>
      </c>
      <c r="O28" s="280">
        <f>'План НП'!U23</f>
        <v>301</v>
      </c>
      <c r="P28" s="269" t="str">
        <f>'Основні дані'!$B$1</f>
        <v>СГТ-М623і.е</v>
      </c>
    </row>
    <row r="29" spans="1:16" s="157" customFormat="1" ht="15.75" x14ac:dyDescent="0.25">
      <c r="A29" s="276" t="str">
        <f>'План НП'!A24</f>
        <v>СП8</v>
      </c>
      <c r="B29" s="301" t="str">
        <f>'План НП'!B24</f>
        <v>Leadership in teaching activities</v>
      </c>
      <c r="C29" s="306">
        <f>'План НП'!F24</f>
        <v>3</v>
      </c>
      <c r="D29" s="306">
        <f>'План НП'!G24</f>
        <v>90</v>
      </c>
      <c r="E29" s="277"/>
      <c r="F29" s="278"/>
      <c r="G29" s="278"/>
      <c r="H29" s="278"/>
      <c r="I29" s="278"/>
      <c r="J29" s="278"/>
      <c r="K29" s="278"/>
      <c r="L29" s="279"/>
      <c r="M29" s="304" t="str">
        <f>'План НП'!C24</f>
        <v>2</v>
      </c>
      <c r="N29" s="304">
        <f>'План НП'!D24</f>
        <v>0</v>
      </c>
      <c r="O29" s="280">
        <f>'План НП'!U24</f>
        <v>301</v>
      </c>
      <c r="P29" s="269" t="str">
        <f>'Основні дані'!$B$1</f>
        <v>СГТ-М623і.е</v>
      </c>
    </row>
    <row r="30" spans="1:16" s="157" customFormat="1" ht="15.75" hidden="1" x14ac:dyDescent="0.25">
      <c r="A30" s="276" t="e">
        <f>'План НП'!#REF!</f>
        <v>#REF!</v>
      </c>
      <c r="B30" s="301" t="e">
        <f>'План НП'!#REF!</f>
        <v>#REF!</v>
      </c>
      <c r="C30" s="306" t="e">
        <f>'План НП'!#REF!</f>
        <v>#REF!</v>
      </c>
      <c r="D30" s="306" t="e">
        <f>'План НП'!#REF!</f>
        <v>#REF!</v>
      </c>
      <c r="E30" s="277"/>
      <c r="F30" s="278"/>
      <c r="G30" s="278"/>
      <c r="H30" s="278"/>
      <c r="I30" s="278"/>
      <c r="J30" s="278"/>
      <c r="K30" s="278"/>
      <c r="L30" s="279"/>
      <c r="M30" s="304" t="e">
        <f>'План НП'!#REF!</f>
        <v>#REF!</v>
      </c>
      <c r="N30" s="304" t="e">
        <f>'План НП'!#REF!</f>
        <v>#REF!</v>
      </c>
      <c r="O30" s="280" t="e">
        <f>'План НП'!#REF!</f>
        <v>#REF!</v>
      </c>
      <c r="P30" s="269" t="str">
        <f>'Основні дані'!$B$1</f>
        <v>СГТ-М623і.е</v>
      </c>
    </row>
    <row r="31" spans="1:16" s="157" customFormat="1" ht="15.75" hidden="1" x14ac:dyDescent="0.25">
      <c r="A31" s="276" t="e">
        <f>'План НП'!#REF!</f>
        <v>#REF!</v>
      </c>
      <c r="B31" s="301" t="e">
        <f>'План НП'!#REF!</f>
        <v>#REF!</v>
      </c>
      <c r="C31" s="306" t="e">
        <f>'План НП'!#REF!</f>
        <v>#REF!</v>
      </c>
      <c r="D31" s="306" t="e">
        <f>'План НП'!#REF!</f>
        <v>#REF!</v>
      </c>
      <c r="E31" s="277"/>
      <c r="F31" s="278"/>
      <c r="G31" s="278"/>
      <c r="H31" s="278"/>
      <c r="I31" s="278"/>
      <c r="J31" s="278"/>
      <c r="K31" s="278"/>
      <c r="L31" s="279"/>
      <c r="M31" s="304" t="e">
        <f>'План НП'!#REF!</f>
        <v>#REF!</v>
      </c>
      <c r="N31" s="304" t="e">
        <f>'План НП'!#REF!</f>
        <v>#REF!</v>
      </c>
      <c r="O31" s="280" t="e">
        <f>'План НП'!#REF!</f>
        <v>#REF!</v>
      </c>
      <c r="P31" s="269" t="str">
        <f>'Основні дані'!$B$1</f>
        <v>СГТ-М623і.е</v>
      </c>
    </row>
    <row r="32" spans="1:16" s="157" customFormat="1" ht="15.75" hidden="1" x14ac:dyDescent="0.25">
      <c r="A32" s="276" t="e">
        <f>'План НП'!#REF!</f>
        <v>#REF!</v>
      </c>
      <c r="B32" s="301" t="e">
        <f>'План НП'!#REF!</f>
        <v>#REF!</v>
      </c>
      <c r="C32" s="306" t="e">
        <f>'План НП'!#REF!</f>
        <v>#REF!</v>
      </c>
      <c r="D32" s="306" t="e">
        <f>'План НП'!#REF!</f>
        <v>#REF!</v>
      </c>
      <c r="E32" s="277"/>
      <c r="F32" s="278"/>
      <c r="G32" s="278"/>
      <c r="H32" s="278"/>
      <c r="I32" s="278"/>
      <c r="J32" s="278"/>
      <c r="K32" s="278"/>
      <c r="L32" s="279"/>
      <c r="M32" s="304" t="e">
        <f>'План НП'!#REF!</f>
        <v>#REF!</v>
      </c>
      <c r="N32" s="304" t="e">
        <f>'План НП'!#REF!</f>
        <v>#REF!</v>
      </c>
      <c r="O32" s="280" t="e">
        <f>'План НП'!#REF!</f>
        <v>#REF!</v>
      </c>
      <c r="P32" s="269" t="str">
        <f>'Основні дані'!$B$1</f>
        <v>СГТ-М623і.е</v>
      </c>
    </row>
    <row r="33" spans="1:16" s="157" customFormat="1" ht="15.75" x14ac:dyDescent="0.25">
      <c r="A33" s="276" t="str">
        <f>'План НП'!A25</f>
        <v>СП9</v>
      </c>
      <c r="B33" s="301" t="str">
        <f>'План НП'!B25</f>
        <v>Pre-diploma practice</v>
      </c>
      <c r="C33" s="306">
        <f>'План НП'!F25</f>
        <v>15</v>
      </c>
      <c r="D33" s="306">
        <f>'План НП'!G25</f>
        <v>450</v>
      </c>
      <c r="E33" s="277"/>
      <c r="F33" s="278"/>
      <c r="G33" s="278"/>
      <c r="H33" s="278"/>
      <c r="I33" s="278"/>
      <c r="J33" s="278"/>
      <c r="K33" s="278"/>
      <c r="L33" s="279"/>
      <c r="M33" s="304">
        <f>'План НП'!C25</f>
        <v>0</v>
      </c>
      <c r="N33" s="304" t="str">
        <f>'План НП'!D25</f>
        <v>3</v>
      </c>
      <c r="O33" s="280">
        <f>'План НП'!U25</f>
        <v>301</v>
      </c>
      <c r="P33" s="269" t="str">
        <f>'Основні дані'!$B$1</f>
        <v>СГТ-М623і.е</v>
      </c>
    </row>
    <row r="34" spans="1:16" s="156" customFormat="1" ht="19.5" thickBot="1" x14ac:dyDescent="0.35">
      <c r="A34" s="276" t="str">
        <f>'План НП'!A26</f>
        <v>СП10</v>
      </c>
      <c r="B34" s="301" t="str">
        <f>'План НП'!B26</f>
        <v xml:space="preserve">Attestation </v>
      </c>
      <c r="C34" s="306">
        <f>'План НП'!F26</f>
        <v>15</v>
      </c>
      <c r="D34" s="306">
        <f>'План НП'!G26</f>
        <v>450</v>
      </c>
      <c r="E34" s="277"/>
      <c r="F34" s="278"/>
      <c r="G34" s="278"/>
      <c r="H34" s="278"/>
      <c r="I34" s="278"/>
      <c r="J34" s="278"/>
      <c r="K34" s="278"/>
      <c r="L34" s="279"/>
      <c r="M34" s="304" t="str">
        <f>'План НП'!C26</f>
        <v>3</v>
      </c>
      <c r="N34" s="304">
        <f>'План НП'!D26</f>
        <v>0</v>
      </c>
      <c r="O34" s="280">
        <f>'План НП'!U26</f>
        <v>301</v>
      </c>
      <c r="P34" s="269" t="str">
        <f>'Основні дані'!$B$1</f>
        <v>СГТ-М623і.е</v>
      </c>
    </row>
    <row r="35" spans="1:16" s="156" customFormat="1" ht="19.5" hidden="1" thickBot="1" x14ac:dyDescent="0.35">
      <c r="A35" s="276" t="e">
        <f>'План НП'!#REF!</f>
        <v>#REF!</v>
      </c>
      <c r="B35" s="301" t="e">
        <f>'План НП'!#REF!</f>
        <v>#REF!</v>
      </c>
      <c r="C35" s="306" t="e">
        <f>'План НП'!#REF!</f>
        <v>#REF!</v>
      </c>
      <c r="D35" s="306" t="e">
        <f>'План НП'!#REF!</f>
        <v>#REF!</v>
      </c>
      <c r="E35" s="277"/>
      <c r="F35" s="278"/>
      <c r="G35" s="278"/>
      <c r="H35" s="278"/>
      <c r="I35" s="278"/>
      <c r="J35" s="278"/>
      <c r="K35" s="278"/>
      <c r="L35" s="279"/>
      <c r="M35" s="304" t="e">
        <f>'План НП'!#REF!</f>
        <v>#REF!</v>
      </c>
      <c r="N35" s="304" t="e">
        <f>'План НП'!#REF!</f>
        <v>#REF!</v>
      </c>
      <c r="O35" s="280" t="e">
        <f>'План НП'!#REF!</f>
        <v>#REF!</v>
      </c>
      <c r="P35" s="269" t="str">
        <f>'Основні дані'!$B$1</f>
        <v>СГТ-М623і.е</v>
      </c>
    </row>
    <row r="36" spans="1:16" s="156" customFormat="1" ht="19.5" hidden="1" thickBot="1" x14ac:dyDescent="0.35">
      <c r="A36" s="276" t="e">
        <f>'План НП'!#REF!</f>
        <v>#REF!</v>
      </c>
      <c r="B36" s="301" t="e">
        <f>'План НП'!#REF!</f>
        <v>#REF!</v>
      </c>
      <c r="C36" s="306" t="e">
        <f>'План НП'!#REF!</f>
        <v>#REF!</v>
      </c>
      <c r="D36" s="306" t="e">
        <f>'План НП'!#REF!</f>
        <v>#REF!</v>
      </c>
      <c r="E36" s="277"/>
      <c r="F36" s="278"/>
      <c r="G36" s="278"/>
      <c r="H36" s="278"/>
      <c r="I36" s="278"/>
      <c r="J36" s="278"/>
      <c r="K36" s="278"/>
      <c r="L36" s="279"/>
      <c r="M36" s="304" t="e">
        <f>'План НП'!#REF!</f>
        <v>#REF!</v>
      </c>
      <c r="N36" s="304" t="e">
        <f>'План НП'!#REF!</f>
        <v>#REF!</v>
      </c>
      <c r="O36" s="280" t="e">
        <f>'План НП'!#REF!</f>
        <v>#REF!</v>
      </c>
      <c r="P36" s="269" t="str">
        <f>'Основні дані'!$B$1</f>
        <v>СГТ-М623і.е</v>
      </c>
    </row>
    <row r="37" spans="1:16" s="156" customFormat="1" ht="19.5" thickBot="1" x14ac:dyDescent="0.35">
      <c r="A37" s="272" t="str">
        <f>'План НП'!A27</f>
        <v>2</v>
      </c>
      <c r="B37" s="272" t="str">
        <f>'План НП'!B27</f>
        <v>Elective educational components</v>
      </c>
      <c r="C37" s="305">
        <f>'План НП'!F27</f>
        <v>24</v>
      </c>
      <c r="D37" s="305">
        <f>'План НП'!G27</f>
        <v>720</v>
      </c>
      <c r="E37" s="273"/>
      <c r="F37" s="274"/>
      <c r="G37" s="274"/>
      <c r="H37" s="274"/>
      <c r="I37" s="274"/>
      <c r="J37" s="274"/>
      <c r="K37" s="274"/>
      <c r="L37" s="275"/>
      <c r="M37" s="302">
        <f>'План НП'!C27</f>
        <v>0</v>
      </c>
      <c r="N37" s="303">
        <f>'План НП'!D27</f>
        <v>0</v>
      </c>
      <c r="O37" s="498" t="str">
        <f>IF(C37=0,0%,CONCATENATE(ROUND(C37*100/IF('Основні дані'!B22=1.9,120,IF('Основні дані'!B22=1.4,90)),1),"%"))</f>
        <v>26,7%</v>
      </c>
      <c r="P37" s="269" t="str">
        <f>'Основні дані'!$B$1</f>
        <v>СГТ-М623і.е</v>
      </c>
    </row>
    <row r="38" spans="1:16" s="157" customFormat="1" ht="18" customHeight="1" thickBot="1" x14ac:dyDescent="0.3">
      <c r="A38" s="554" t="str">
        <f>'План НП'!A28</f>
        <v>2.1</v>
      </c>
      <c r="B38" s="555" t="str">
        <f>'План НП'!B28</f>
        <v>Specialized training</v>
      </c>
      <c r="C38" s="548">
        <f>'План НП'!F28</f>
        <v>0</v>
      </c>
      <c r="D38" s="548">
        <f>'План НП'!G28</f>
        <v>0</v>
      </c>
      <c r="E38" s="549"/>
      <c r="F38" s="550"/>
      <c r="G38" s="550"/>
      <c r="H38" s="550"/>
      <c r="I38" s="550"/>
      <c r="J38" s="550"/>
      <c r="K38" s="550"/>
      <c r="L38" s="551"/>
      <c r="M38" s="552">
        <f>'План НП'!C28</f>
        <v>0</v>
      </c>
      <c r="N38" s="552">
        <f>'План НП'!D28</f>
        <v>0</v>
      </c>
      <c r="O38" s="553">
        <f>'План НП'!U28</f>
        <v>0</v>
      </c>
      <c r="P38" s="269" t="str">
        <f>'Основні дані'!$B$1</f>
        <v>СГТ-М623і.е</v>
      </c>
    </row>
    <row r="39" spans="1:16" s="157" customFormat="1" ht="8.25" hidden="1" customHeight="1" thickBot="1" x14ac:dyDescent="0.3">
      <c r="A39" s="477" t="str">
        <f>'План НП'!A29</f>
        <v>2.1.1</v>
      </c>
      <c r="B39" s="479" t="str">
        <f>'План НП'!B29</f>
        <v xml:space="preserve"> Профільований пакет дисциплін 01"Назва пакету"</v>
      </c>
      <c r="C39" s="480">
        <f>'План НП'!F29</f>
        <v>0</v>
      </c>
      <c r="D39" s="480">
        <f>'План НП'!G29</f>
        <v>0</v>
      </c>
      <c r="E39" s="481"/>
      <c r="F39" s="482"/>
      <c r="G39" s="482"/>
      <c r="H39" s="482"/>
      <c r="I39" s="482"/>
      <c r="J39" s="482"/>
      <c r="K39" s="482"/>
      <c r="L39" s="483"/>
      <c r="M39" s="484">
        <f>'План НП'!C29</f>
        <v>0</v>
      </c>
      <c r="N39" s="484">
        <f>'План НП'!D29</f>
        <v>0</v>
      </c>
      <c r="O39" s="478">
        <f>'План НП'!U29</f>
        <v>0</v>
      </c>
      <c r="P39" s="269" t="str">
        <f>'Основні дані'!$B$1</f>
        <v>СГТ-М623і.е</v>
      </c>
    </row>
    <row r="40" spans="1:16" s="157" customFormat="1" ht="16.5" hidden="1" thickBot="1" x14ac:dyDescent="0.3">
      <c r="A40" s="276" t="str">
        <f>'План НП'!A30</f>
        <v>ВП1.1</v>
      </c>
      <c r="B40" s="301">
        <f>'План НП'!B30</f>
        <v>0</v>
      </c>
      <c r="C40" s="306">
        <f>'План НП'!F30</f>
        <v>0</v>
      </c>
      <c r="D40" s="306">
        <f>'План НП'!G30</f>
        <v>0</v>
      </c>
      <c r="E40" s="277"/>
      <c r="F40" s="278"/>
      <c r="G40" s="278"/>
      <c r="H40" s="278"/>
      <c r="I40" s="278"/>
      <c r="J40" s="278"/>
      <c r="K40" s="278"/>
      <c r="L40" s="279"/>
      <c r="M40" s="304">
        <f>'План НП'!C30</f>
        <v>0</v>
      </c>
      <c r="N40" s="304">
        <f>'План НП'!D30</f>
        <v>0</v>
      </c>
      <c r="O40" s="280">
        <f>'План НП'!U30</f>
        <v>0</v>
      </c>
      <c r="P40" s="269" t="str">
        <f>'Основні дані'!$B$1</f>
        <v>СГТ-М623і.е</v>
      </c>
    </row>
    <row r="41" spans="1:16" s="157" customFormat="1" ht="16.5" hidden="1" thickBot="1" x14ac:dyDescent="0.3">
      <c r="A41" s="276" t="str">
        <f>'План НП'!A31</f>
        <v>ВП1.2</v>
      </c>
      <c r="B41" s="301">
        <f>'План НП'!B31</f>
        <v>0</v>
      </c>
      <c r="C41" s="306">
        <f>'План НП'!F31</f>
        <v>0</v>
      </c>
      <c r="D41" s="306">
        <f>'План НП'!G31</f>
        <v>0</v>
      </c>
      <c r="E41" s="277"/>
      <c r="F41" s="278"/>
      <c r="G41" s="278"/>
      <c r="H41" s="278"/>
      <c r="I41" s="278"/>
      <c r="J41" s="278"/>
      <c r="K41" s="278"/>
      <c r="L41" s="279"/>
      <c r="M41" s="304">
        <f>'План НП'!C31</f>
        <v>0</v>
      </c>
      <c r="N41" s="304">
        <f>'План НП'!D31</f>
        <v>0</v>
      </c>
      <c r="O41" s="280">
        <f>'План НП'!U31</f>
        <v>0</v>
      </c>
      <c r="P41" s="269" t="str">
        <f>'Основні дані'!$B$1</f>
        <v>СГТ-М623і.е</v>
      </c>
    </row>
    <row r="42" spans="1:16" s="157" customFormat="1" ht="16.5" hidden="1" thickBot="1" x14ac:dyDescent="0.3">
      <c r="A42" s="276" t="str">
        <f>'План НП'!A32</f>
        <v>ВП1.3</v>
      </c>
      <c r="B42" s="301">
        <f>'План НП'!B32</f>
        <v>0</v>
      </c>
      <c r="C42" s="306">
        <f>'План НП'!F32</f>
        <v>0</v>
      </c>
      <c r="D42" s="306">
        <f>'План НП'!G32</f>
        <v>0</v>
      </c>
      <c r="E42" s="277"/>
      <c r="F42" s="278"/>
      <c r="G42" s="278"/>
      <c r="H42" s="278"/>
      <c r="I42" s="278"/>
      <c r="J42" s="278"/>
      <c r="K42" s="278"/>
      <c r="L42" s="279"/>
      <c r="M42" s="304">
        <f>'План НП'!C32</f>
        <v>0</v>
      </c>
      <c r="N42" s="304">
        <f>'План НП'!D32</f>
        <v>0</v>
      </c>
      <c r="O42" s="280">
        <f>'План НП'!U32</f>
        <v>0</v>
      </c>
      <c r="P42" s="269" t="str">
        <f>'Основні дані'!$B$1</f>
        <v>СГТ-М623і.е</v>
      </c>
    </row>
    <row r="43" spans="1:16" s="157" customFormat="1" ht="16.5" hidden="1" thickBot="1" x14ac:dyDescent="0.3">
      <c r="A43" s="276" t="str">
        <f>'План НП'!A33</f>
        <v>ВП1.4</v>
      </c>
      <c r="B43" s="301">
        <f>'План НП'!B33</f>
        <v>0</v>
      </c>
      <c r="C43" s="306">
        <f>'План НП'!F33</f>
        <v>0</v>
      </c>
      <c r="D43" s="306">
        <f>'План НП'!G33</f>
        <v>0</v>
      </c>
      <c r="E43" s="277"/>
      <c r="F43" s="278"/>
      <c r="G43" s="278"/>
      <c r="H43" s="278"/>
      <c r="I43" s="278"/>
      <c r="J43" s="278"/>
      <c r="K43" s="278"/>
      <c r="L43" s="279"/>
      <c r="M43" s="304">
        <f>'План НП'!C33</f>
        <v>0</v>
      </c>
      <c r="N43" s="304">
        <f>'План НП'!D33</f>
        <v>0</v>
      </c>
      <c r="O43" s="280">
        <f>'План НП'!U33</f>
        <v>0</v>
      </c>
      <c r="P43" s="269" t="str">
        <f>'Основні дані'!$B$1</f>
        <v>СГТ-М623і.е</v>
      </c>
    </row>
    <row r="44" spans="1:16" s="157" customFormat="1" ht="16.5" hidden="1" thickBot="1" x14ac:dyDescent="0.3">
      <c r="A44" s="276" t="str">
        <f>'План НП'!A34</f>
        <v>ВП1.5</v>
      </c>
      <c r="B44" s="301">
        <f>'План НП'!B34</f>
        <v>0</v>
      </c>
      <c r="C44" s="306">
        <f>'План НП'!F34</f>
        <v>0</v>
      </c>
      <c r="D44" s="306">
        <f>'План НП'!G34</f>
        <v>0</v>
      </c>
      <c r="E44" s="277"/>
      <c r="F44" s="278"/>
      <c r="G44" s="278"/>
      <c r="H44" s="278"/>
      <c r="I44" s="278"/>
      <c r="J44" s="278"/>
      <c r="K44" s="278"/>
      <c r="L44" s="279"/>
      <c r="M44" s="304">
        <f>'План НП'!C34</f>
        <v>0</v>
      </c>
      <c r="N44" s="304">
        <f>'План НП'!D34</f>
        <v>0</v>
      </c>
      <c r="O44" s="280">
        <f>'План НП'!U34</f>
        <v>0</v>
      </c>
      <c r="P44" s="269" t="str">
        <f>'Основні дані'!$B$1</f>
        <v>СГТ-М623і.е</v>
      </c>
    </row>
    <row r="45" spans="1:16" s="157" customFormat="1" ht="16.5" hidden="1" thickBot="1" x14ac:dyDescent="0.3">
      <c r="A45" s="276" t="str">
        <f>'План НП'!A35</f>
        <v>ВП1.6</v>
      </c>
      <c r="B45" s="301">
        <f>'План НП'!B35</f>
        <v>0</v>
      </c>
      <c r="C45" s="306">
        <f>'План НП'!F35</f>
        <v>0</v>
      </c>
      <c r="D45" s="306">
        <f>'План НП'!G35</f>
        <v>0</v>
      </c>
      <c r="E45" s="277"/>
      <c r="F45" s="278"/>
      <c r="G45" s="278"/>
      <c r="H45" s="278"/>
      <c r="I45" s="278"/>
      <c r="J45" s="278"/>
      <c r="K45" s="278"/>
      <c r="L45" s="279"/>
      <c r="M45" s="304">
        <f>'План НП'!C35</f>
        <v>0</v>
      </c>
      <c r="N45" s="304">
        <f>'План НП'!D35</f>
        <v>0</v>
      </c>
      <c r="O45" s="280">
        <f>'План НП'!U35</f>
        <v>0</v>
      </c>
      <c r="P45" s="269" t="str">
        <f>'Основні дані'!$B$1</f>
        <v>СГТ-М623і.е</v>
      </c>
    </row>
    <row r="46" spans="1:16" s="157" customFormat="1" ht="9.75" hidden="1" customHeight="1" thickBot="1" x14ac:dyDescent="0.3">
      <c r="A46" s="276" t="str">
        <f>'План НП'!A36</f>
        <v>ВП1.7</v>
      </c>
      <c r="B46" s="301">
        <f>'План НП'!B36</f>
        <v>0</v>
      </c>
      <c r="C46" s="306">
        <f>'План НП'!F36</f>
        <v>0</v>
      </c>
      <c r="D46" s="306">
        <f>'План НП'!G36</f>
        <v>0</v>
      </c>
      <c r="E46" s="277"/>
      <c r="F46" s="278"/>
      <c r="G46" s="278"/>
      <c r="H46" s="278"/>
      <c r="I46" s="278"/>
      <c r="J46" s="278"/>
      <c r="K46" s="278"/>
      <c r="L46" s="279"/>
      <c r="M46" s="304">
        <f>'План НП'!C36</f>
        <v>0</v>
      </c>
      <c r="N46" s="304">
        <f>'План НП'!D36</f>
        <v>0</v>
      </c>
      <c r="O46" s="280">
        <f>'План НП'!U36</f>
        <v>0</v>
      </c>
      <c r="P46" s="269" t="str">
        <f>'Основні дані'!$B$1</f>
        <v>СГТ-М623і.е</v>
      </c>
    </row>
    <row r="47" spans="1:16" s="157" customFormat="1" ht="16.5" hidden="1" thickBot="1" x14ac:dyDescent="0.3">
      <c r="A47" s="276" t="str">
        <f>'План НП'!A37</f>
        <v>ВП1.8</v>
      </c>
      <c r="B47" s="301">
        <f>'План НП'!B37</f>
        <v>0</v>
      </c>
      <c r="C47" s="306">
        <f>'План НП'!F37</f>
        <v>0</v>
      </c>
      <c r="D47" s="306">
        <f>'План НП'!G37</f>
        <v>0</v>
      </c>
      <c r="E47" s="277"/>
      <c r="F47" s="278"/>
      <c r="G47" s="278"/>
      <c r="H47" s="278"/>
      <c r="I47" s="278"/>
      <c r="J47" s="278"/>
      <c r="K47" s="278"/>
      <c r="L47" s="279"/>
      <c r="M47" s="304">
        <f>'План НП'!C37</f>
        <v>0</v>
      </c>
      <c r="N47" s="304">
        <f>'План НП'!D37</f>
        <v>0</v>
      </c>
      <c r="O47" s="280">
        <f>'План НП'!U37</f>
        <v>0</v>
      </c>
      <c r="P47" s="269" t="str">
        <f>'Основні дані'!$B$1</f>
        <v>СГТ-М623і.е</v>
      </c>
    </row>
    <row r="48" spans="1:16" s="157" customFormat="1" ht="16.5" hidden="1" thickBot="1" x14ac:dyDescent="0.3">
      <c r="A48" s="276" t="str">
        <f>'План НП'!A38</f>
        <v>ВП1.9</v>
      </c>
      <c r="B48" s="301">
        <f>'План НП'!B38</f>
        <v>0</v>
      </c>
      <c r="C48" s="306">
        <f>'План НП'!F38</f>
        <v>0</v>
      </c>
      <c r="D48" s="306">
        <f>'План НП'!G38</f>
        <v>0</v>
      </c>
      <c r="E48" s="277"/>
      <c r="F48" s="278"/>
      <c r="G48" s="278"/>
      <c r="H48" s="278"/>
      <c r="I48" s="278"/>
      <c r="J48" s="278"/>
      <c r="K48" s="278"/>
      <c r="L48" s="279"/>
      <c r="M48" s="304">
        <f>'План НП'!C38</f>
        <v>0</v>
      </c>
      <c r="N48" s="304">
        <f>'План НП'!D38</f>
        <v>0</v>
      </c>
      <c r="O48" s="280">
        <f>'План НП'!U38</f>
        <v>0</v>
      </c>
      <c r="P48" s="269" t="str">
        <f>'Основні дані'!$B$1</f>
        <v>СГТ-М623і.е</v>
      </c>
    </row>
    <row r="49" spans="1:16" s="157" customFormat="1" ht="16.5" hidden="1" thickBot="1" x14ac:dyDescent="0.3">
      <c r="A49" s="276" t="str">
        <f>'План НП'!A39</f>
        <v>ВП1.10</v>
      </c>
      <c r="B49" s="301">
        <f>'План НП'!B39</f>
        <v>0</v>
      </c>
      <c r="C49" s="306">
        <f>'План НП'!F39</f>
        <v>0</v>
      </c>
      <c r="D49" s="306">
        <f>'План НП'!G39</f>
        <v>0</v>
      </c>
      <c r="E49" s="277"/>
      <c r="F49" s="278"/>
      <c r="G49" s="278"/>
      <c r="H49" s="278"/>
      <c r="I49" s="278"/>
      <c r="J49" s="278"/>
      <c r="K49" s="278"/>
      <c r="L49" s="279"/>
      <c r="M49" s="304">
        <f>'План НП'!C39</f>
        <v>0</v>
      </c>
      <c r="N49" s="304">
        <f>'План НП'!D39</f>
        <v>0</v>
      </c>
      <c r="O49" s="280">
        <f>'План НП'!U39</f>
        <v>0</v>
      </c>
      <c r="P49" s="269" t="str">
        <f>'Основні дані'!$B$1</f>
        <v>СГТ-М623і.е</v>
      </c>
    </row>
    <row r="50" spans="1:16" s="157" customFormat="1" ht="16.5" hidden="1" thickBot="1" x14ac:dyDescent="0.3">
      <c r="A50" s="477" t="str">
        <f>'План НП'!A40</f>
        <v>2.1.2</v>
      </c>
      <c r="B50" s="479" t="str">
        <f>'План НП'!B40</f>
        <v xml:space="preserve"> Профільований пакет дисциплін 02"Назва пакету"</v>
      </c>
      <c r="C50" s="480">
        <f>'План НП'!F40</f>
        <v>0</v>
      </c>
      <c r="D50" s="480">
        <f>'План НП'!G40</f>
        <v>0</v>
      </c>
      <c r="E50" s="481"/>
      <c r="F50" s="482"/>
      <c r="G50" s="482"/>
      <c r="H50" s="482"/>
      <c r="I50" s="482"/>
      <c r="J50" s="482"/>
      <c r="K50" s="482"/>
      <c r="L50" s="483"/>
      <c r="M50" s="484">
        <f>'План НП'!C40</f>
        <v>0</v>
      </c>
      <c r="N50" s="484">
        <f>'План НП'!D40</f>
        <v>0</v>
      </c>
      <c r="O50" s="478">
        <f>'План НП'!U40</f>
        <v>0</v>
      </c>
      <c r="P50" s="269" t="str">
        <f>'Основні дані'!$B$1</f>
        <v>СГТ-М623і.е</v>
      </c>
    </row>
    <row r="51" spans="1:16" s="157" customFormat="1" ht="16.5" hidden="1" thickBot="1" x14ac:dyDescent="0.3">
      <c r="A51" s="276" t="str">
        <f>'План НП'!A41</f>
        <v>ВП2.1</v>
      </c>
      <c r="B51" s="301">
        <f>'План НП'!B41</f>
        <v>0</v>
      </c>
      <c r="C51" s="306">
        <f>'План НП'!F41</f>
        <v>0</v>
      </c>
      <c r="D51" s="306">
        <f>'План НП'!G41</f>
        <v>0</v>
      </c>
      <c r="E51" s="277"/>
      <c r="F51" s="278"/>
      <c r="G51" s="278"/>
      <c r="H51" s="278"/>
      <c r="I51" s="278"/>
      <c r="J51" s="278"/>
      <c r="K51" s="278"/>
      <c r="L51" s="279"/>
      <c r="M51" s="304">
        <f>'План НП'!C41</f>
        <v>0</v>
      </c>
      <c r="N51" s="304">
        <f>'План НП'!D41</f>
        <v>0</v>
      </c>
      <c r="O51" s="280">
        <f>'План НП'!U41</f>
        <v>0</v>
      </c>
      <c r="P51" s="269" t="str">
        <f>'Основні дані'!$B$1</f>
        <v>СГТ-М623і.е</v>
      </c>
    </row>
    <row r="52" spans="1:16" s="157" customFormat="1" ht="16.5" hidden="1" thickBot="1" x14ac:dyDescent="0.3">
      <c r="A52" s="276" t="str">
        <f>'План НП'!A42</f>
        <v>ВП2.2</v>
      </c>
      <c r="B52" s="301">
        <f>'План НП'!B42</f>
        <v>0</v>
      </c>
      <c r="C52" s="306">
        <f>'План НП'!F42</f>
        <v>0</v>
      </c>
      <c r="D52" s="306">
        <f>'План НП'!G42</f>
        <v>0</v>
      </c>
      <c r="E52" s="277"/>
      <c r="F52" s="278"/>
      <c r="G52" s="278"/>
      <c r="H52" s="278"/>
      <c r="I52" s="278"/>
      <c r="J52" s="278"/>
      <c r="K52" s="278"/>
      <c r="L52" s="279"/>
      <c r="M52" s="304">
        <f>'План НП'!C42</f>
        <v>0</v>
      </c>
      <c r="N52" s="304">
        <f>'План НП'!D42</f>
        <v>0</v>
      </c>
      <c r="O52" s="280">
        <f>'План НП'!U42</f>
        <v>0</v>
      </c>
      <c r="P52" s="269" t="str">
        <f>'Основні дані'!$B$1</f>
        <v>СГТ-М623і.е</v>
      </c>
    </row>
    <row r="53" spans="1:16" s="157" customFormat="1" ht="16.5" hidden="1" thickBot="1" x14ac:dyDescent="0.3">
      <c r="A53" s="276" t="str">
        <f>'План НП'!A43</f>
        <v>ВП2.3</v>
      </c>
      <c r="B53" s="301">
        <f>'План НП'!B43</f>
        <v>0</v>
      </c>
      <c r="C53" s="306">
        <f>'План НП'!F43</f>
        <v>0</v>
      </c>
      <c r="D53" s="306">
        <f>'План НП'!G43</f>
        <v>0</v>
      </c>
      <c r="E53" s="277"/>
      <c r="F53" s="278"/>
      <c r="G53" s="278"/>
      <c r="H53" s="278"/>
      <c r="I53" s="278"/>
      <c r="J53" s="278"/>
      <c r="K53" s="278"/>
      <c r="L53" s="279"/>
      <c r="M53" s="304">
        <f>'План НП'!C43</f>
        <v>0</v>
      </c>
      <c r="N53" s="304">
        <f>'План НП'!D43</f>
        <v>0</v>
      </c>
      <c r="O53" s="280">
        <f>'План НП'!U43</f>
        <v>0</v>
      </c>
      <c r="P53" s="269" t="str">
        <f>'Основні дані'!$B$1</f>
        <v>СГТ-М623і.е</v>
      </c>
    </row>
    <row r="54" spans="1:16" s="157" customFormat="1" ht="16.5" hidden="1" thickBot="1" x14ac:dyDescent="0.3">
      <c r="A54" s="276" t="str">
        <f>'План НП'!A44</f>
        <v>ВП2.4</v>
      </c>
      <c r="B54" s="301">
        <f>'План НП'!B44</f>
        <v>0</v>
      </c>
      <c r="C54" s="306">
        <f>'План НП'!F44</f>
        <v>0</v>
      </c>
      <c r="D54" s="306">
        <f>'План НП'!G44</f>
        <v>0</v>
      </c>
      <c r="E54" s="277"/>
      <c r="F54" s="278"/>
      <c r="G54" s="278"/>
      <c r="H54" s="278"/>
      <c r="I54" s="278"/>
      <c r="J54" s="278"/>
      <c r="K54" s="278"/>
      <c r="L54" s="279"/>
      <c r="M54" s="304">
        <f>'План НП'!C44</f>
        <v>0</v>
      </c>
      <c r="N54" s="304">
        <f>'План НП'!D44</f>
        <v>0</v>
      </c>
      <c r="O54" s="280">
        <f>'План НП'!U44</f>
        <v>0</v>
      </c>
      <c r="P54" s="269" t="str">
        <f>'Основні дані'!$B$1</f>
        <v>СГТ-М623і.е</v>
      </c>
    </row>
    <row r="55" spans="1:16" s="157" customFormat="1" ht="16.5" hidden="1" thickBot="1" x14ac:dyDescent="0.3">
      <c r="A55" s="276" t="str">
        <f>'План НП'!A45</f>
        <v>ВП2.5</v>
      </c>
      <c r="B55" s="301">
        <f>'План НП'!B45</f>
        <v>0</v>
      </c>
      <c r="C55" s="306">
        <f>'План НП'!F45</f>
        <v>0</v>
      </c>
      <c r="D55" s="306">
        <f>'План НП'!G45</f>
        <v>0</v>
      </c>
      <c r="E55" s="277"/>
      <c r="F55" s="278"/>
      <c r="G55" s="278"/>
      <c r="H55" s="278"/>
      <c r="I55" s="278"/>
      <c r="J55" s="278"/>
      <c r="K55" s="278"/>
      <c r="L55" s="279"/>
      <c r="M55" s="304">
        <f>'План НП'!C45</f>
        <v>0</v>
      </c>
      <c r="N55" s="304">
        <f>'План НП'!D45</f>
        <v>0</v>
      </c>
      <c r="O55" s="280">
        <f>'План НП'!U45</f>
        <v>0</v>
      </c>
      <c r="P55" s="269" t="str">
        <f>'Основні дані'!$B$1</f>
        <v>СГТ-М623і.е</v>
      </c>
    </row>
    <row r="56" spans="1:16" s="157" customFormat="1" ht="16.5" hidden="1" thickBot="1" x14ac:dyDescent="0.3">
      <c r="A56" s="276" t="str">
        <f>'План НП'!A46</f>
        <v>ВП2.6</v>
      </c>
      <c r="B56" s="301">
        <f>'План НП'!B46</f>
        <v>0</v>
      </c>
      <c r="C56" s="306">
        <f>'План НП'!F46</f>
        <v>0</v>
      </c>
      <c r="D56" s="306">
        <f>'План НП'!G46</f>
        <v>0</v>
      </c>
      <c r="E56" s="277"/>
      <c r="F56" s="278"/>
      <c r="G56" s="278"/>
      <c r="H56" s="278"/>
      <c r="I56" s="278"/>
      <c r="J56" s="278"/>
      <c r="K56" s="278"/>
      <c r="L56" s="279"/>
      <c r="M56" s="304">
        <f>'План НП'!C46</f>
        <v>0</v>
      </c>
      <c r="N56" s="304">
        <f>'План НП'!D46</f>
        <v>0</v>
      </c>
      <c r="O56" s="280">
        <f>'План НП'!U46</f>
        <v>0</v>
      </c>
      <c r="P56" s="269" t="str">
        <f>'Основні дані'!$B$1</f>
        <v>СГТ-М623і.е</v>
      </c>
    </row>
    <row r="57" spans="1:16" s="157" customFormat="1" ht="16.5" hidden="1" thickBot="1" x14ac:dyDescent="0.3">
      <c r="A57" s="276" t="str">
        <f>'План НП'!A47</f>
        <v>ВП2.7</v>
      </c>
      <c r="B57" s="301">
        <f>'План НП'!B47</f>
        <v>0</v>
      </c>
      <c r="C57" s="306">
        <f>'План НП'!F47</f>
        <v>0</v>
      </c>
      <c r="D57" s="306">
        <f>'План НП'!G47</f>
        <v>0</v>
      </c>
      <c r="E57" s="277"/>
      <c r="F57" s="278"/>
      <c r="G57" s="278"/>
      <c r="H57" s="278"/>
      <c r="I57" s="278"/>
      <c r="J57" s="278"/>
      <c r="K57" s="278"/>
      <c r="L57" s="279"/>
      <c r="M57" s="304">
        <f>'План НП'!C47</f>
        <v>0</v>
      </c>
      <c r="N57" s="304">
        <f>'План НП'!D47</f>
        <v>0</v>
      </c>
      <c r="O57" s="280">
        <f>'План НП'!U47</f>
        <v>0</v>
      </c>
      <c r="P57" s="269" t="str">
        <f>'Основні дані'!$B$1</f>
        <v>СГТ-М623і.е</v>
      </c>
    </row>
    <row r="58" spans="1:16" s="157" customFormat="1" ht="9" hidden="1" customHeight="1" thickBot="1" x14ac:dyDescent="0.3">
      <c r="A58" s="276" t="str">
        <f>'План НП'!A48</f>
        <v>ВП2.8</v>
      </c>
      <c r="B58" s="301">
        <f>'План НП'!B48</f>
        <v>0</v>
      </c>
      <c r="C58" s="306">
        <f>'План НП'!F48</f>
        <v>0</v>
      </c>
      <c r="D58" s="306">
        <f>'План НП'!G48</f>
        <v>0</v>
      </c>
      <c r="E58" s="277"/>
      <c r="F58" s="278"/>
      <c r="G58" s="278"/>
      <c r="H58" s="278"/>
      <c r="I58" s="278"/>
      <c r="J58" s="278"/>
      <c r="K58" s="278"/>
      <c r="L58" s="279"/>
      <c r="M58" s="304">
        <f>'План НП'!C48</f>
        <v>0</v>
      </c>
      <c r="N58" s="304">
        <f>'План НП'!D48</f>
        <v>0</v>
      </c>
      <c r="O58" s="280">
        <f>'План НП'!U48</f>
        <v>0</v>
      </c>
      <c r="P58" s="269" t="str">
        <f>'Основні дані'!$B$1</f>
        <v>СГТ-М623і.е</v>
      </c>
    </row>
    <row r="59" spans="1:16" s="157" customFormat="1" ht="16.5" hidden="1" thickBot="1" x14ac:dyDescent="0.3">
      <c r="A59" s="276" t="str">
        <f>'План НП'!A49</f>
        <v>ВП2.9</v>
      </c>
      <c r="B59" s="301">
        <f>'План НП'!B49</f>
        <v>0</v>
      </c>
      <c r="C59" s="306">
        <f>'План НП'!F49</f>
        <v>0</v>
      </c>
      <c r="D59" s="306">
        <f>'План НП'!G49</f>
        <v>0</v>
      </c>
      <c r="E59" s="277"/>
      <c r="F59" s="278"/>
      <c r="G59" s="278"/>
      <c r="H59" s="278"/>
      <c r="I59" s="278"/>
      <c r="J59" s="278"/>
      <c r="K59" s="278"/>
      <c r="L59" s="279"/>
      <c r="M59" s="304">
        <f>'План НП'!C49</f>
        <v>0</v>
      </c>
      <c r="N59" s="304">
        <f>'План НП'!D49</f>
        <v>0</v>
      </c>
      <c r="O59" s="280">
        <f>'План НП'!U49</f>
        <v>0</v>
      </c>
      <c r="P59" s="269" t="str">
        <f>'Основні дані'!$B$1</f>
        <v>СГТ-М623і.е</v>
      </c>
    </row>
    <row r="60" spans="1:16" s="157" customFormat="1" ht="16.5" hidden="1" thickBot="1" x14ac:dyDescent="0.3">
      <c r="A60" s="276" t="str">
        <f>'План НП'!A50</f>
        <v>ВП2.10</v>
      </c>
      <c r="B60" s="301">
        <f>'План НП'!B50</f>
        <v>0</v>
      </c>
      <c r="C60" s="306">
        <f>'План НП'!F50</f>
        <v>0</v>
      </c>
      <c r="D60" s="306">
        <f>'План НП'!G50</f>
        <v>0</v>
      </c>
      <c r="E60" s="277"/>
      <c r="F60" s="278"/>
      <c r="G60" s="278"/>
      <c r="H60" s="278"/>
      <c r="I60" s="278"/>
      <c r="J60" s="278"/>
      <c r="K60" s="278"/>
      <c r="L60" s="279"/>
      <c r="M60" s="304">
        <f>'План НП'!C50</f>
        <v>0</v>
      </c>
      <c r="N60" s="304">
        <f>'План НП'!D50</f>
        <v>0</v>
      </c>
      <c r="O60" s="280">
        <f>'План НП'!U50</f>
        <v>0</v>
      </c>
      <c r="P60" s="269" t="str">
        <f>'Основні дані'!$B$1</f>
        <v>СГТ-М623і.е</v>
      </c>
    </row>
    <row r="61" spans="1:16" s="157" customFormat="1" ht="16.5" hidden="1" thickBot="1" x14ac:dyDescent="0.3">
      <c r="A61" s="477" t="str">
        <f>'План НП'!A51</f>
        <v>2.1.3</v>
      </c>
      <c r="B61" s="479" t="str">
        <f>'План НП'!B51</f>
        <v xml:space="preserve"> Профільований пакет дисциплін 03"Назва пакету"</v>
      </c>
      <c r="C61" s="480">
        <f>'План НП'!F51</f>
        <v>0</v>
      </c>
      <c r="D61" s="480">
        <f>'План НП'!G51</f>
        <v>0</v>
      </c>
      <c r="E61" s="481"/>
      <c r="F61" s="482"/>
      <c r="G61" s="482"/>
      <c r="H61" s="482"/>
      <c r="I61" s="482"/>
      <c r="J61" s="482"/>
      <c r="K61" s="482"/>
      <c r="L61" s="483"/>
      <c r="M61" s="484">
        <f>'План НП'!C51</f>
        <v>0</v>
      </c>
      <c r="N61" s="484">
        <f>'План НП'!D51</f>
        <v>0</v>
      </c>
      <c r="O61" s="478">
        <f>'План НП'!U51</f>
        <v>0</v>
      </c>
      <c r="P61" s="269" t="str">
        <f>'Основні дані'!$B$1</f>
        <v>СГТ-М623і.е</v>
      </c>
    </row>
    <row r="62" spans="1:16" s="157" customFormat="1" ht="16.5" hidden="1" thickBot="1" x14ac:dyDescent="0.3">
      <c r="A62" s="276" t="str">
        <f>'План НП'!A52</f>
        <v>ВП3.1</v>
      </c>
      <c r="B62" s="301">
        <f>'План НП'!B52</f>
        <v>0</v>
      </c>
      <c r="C62" s="306">
        <f>'План НП'!F52</f>
        <v>0</v>
      </c>
      <c r="D62" s="306">
        <f>'План НП'!G52</f>
        <v>0</v>
      </c>
      <c r="E62" s="277"/>
      <c r="F62" s="278"/>
      <c r="G62" s="278"/>
      <c r="H62" s="278"/>
      <c r="I62" s="278"/>
      <c r="J62" s="278"/>
      <c r="K62" s="278"/>
      <c r="L62" s="279"/>
      <c r="M62" s="304">
        <f>'План НП'!C52</f>
        <v>0</v>
      </c>
      <c r="N62" s="304">
        <f>'План НП'!D52</f>
        <v>0</v>
      </c>
      <c r="O62" s="280">
        <f>'План НП'!U52</f>
        <v>0</v>
      </c>
      <c r="P62" s="269" t="str">
        <f>'Основні дані'!$B$1</f>
        <v>СГТ-М623і.е</v>
      </c>
    </row>
    <row r="63" spans="1:16" s="157" customFormat="1" ht="16.5" hidden="1" thickBot="1" x14ac:dyDescent="0.3">
      <c r="A63" s="276" t="str">
        <f>'План НП'!A53</f>
        <v>ВП3.2</v>
      </c>
      <c r="B63" s="301">
        <f>'План НП'!B53</f>
        <v>0</v>
      </c>
      <c r="C63" s="306">
        <f>'План НП'!F53</f>
        <v>0</v>
      </c>
      <c r="D63" s="306">
        <f>'План НП'!G53</f>
        <v>0</v>
      </c>
      <c r="E63" s="277"/>
      <c r="F63" s="278"/>
      <c r="G63" s="278"/>
      <c r="H63" s="278"/>
      <c r="I63" s="278"/>
      <c r="J63" s="278"/>
      <c r="K63" s="278"/>
      <c r="L63" s="279"/>
      <c r="M63" s="304">
        <f>'План НП'!C53</f>
        <v>0</v>
      </c>
      <c r="N63" s="304">
        <f>'План НП'!D53</f>
        <v>0</v>
      </c>
      <c r="O63" s="280">
        <f>'План НП'!U53</f>
        <v>0</v>
      </c>
      <c r="P63" s="269" t="str">
        <f>'Основні дані'!$B$1</f>
        <v>СГТ-М623і.е</v>
      </c>
    </row>
    <row r="64" spans="1:16" s="157" customFormat="1" ht="16.5" hidden="1" thickBot="1" x14ac:dyDescent="0.3">
      <c r="A64" s="276" t="str">
        <f>'План НП'!A54</f>
        <v>ВП3.3</v>
      </c>
      <c r="B64" s="301">
        <f>'План НП'!B54</f>
        <v>0</v>
      </c>
      <c r="C64" s="306">
        <f>'План НП'!F54</f>
        <v>0</v>
      </c>
      <c r="D64" s="306">
        <f>'План НП'!G54</f>
        <v>0</v>
      </c>
      <c r="E64" s="277"/>
      <c r="F64" s="278"/>
      <c r="G64" s="278"/>
      <c r="H64" s="278"/>
      <c r="I64" s="278"/>
      <c r="J64" s="278"/>
      <c r="K64" s="278"/>
      <c r="L64" s="279"/>
      <c r="M64" s="304">
        <f>'План НП'!C54</f>
        <v>0</v>
      </c>
      <c r="N64" s="304">
        <f>'План НП'!D54</f>
        <v>0</v>
      </c>
      <c r="O64" s="280">
        <f>'План НП'!U54</f>
        <v>0</v>
      </c>
      <c r="P64" s="269" t="str">
        <f>'Основні дані'!$B$1</f>
        <v>СГТ-М623і.е</v>
      </c>
    </row>
    <row r="65" spans="1:16" s="157" customFormat="1" ht="16.5" hidden="1" thickBot="1" x14ac:dyDescent="0.3">
      <c r="A65" s="276" t="str">
        <f>'План НП'!A55</f>
        <v>ВП3.4</v>
      </c>
      <c r="B65" s="301">
        <f>'План НП'!B55</f>
        <v>0</v>
      </c>
      <c r="C65" s="306">
        <f>'План НП'!F55</f>
        <v>0</v>
      </c>
      <c r="D65" s="306">
        <f>'План НП'!G55</f>
        <v>0</v>
      </c>
      <c r="E65" s="277"/>
      <c r="F65" s="278"/>
      <c r="G65" s="278"/>
      <c r="H65" s="278"/>
      <c r="I65" s="278"/>
      <c r="J65" s="278"/>
      <c r="K65" s="278"/>
      <c r="L65" s="279"/>
      <c r="M65" s="304">
        <f>'План НП'!C55</f>
        <v>0</v>
      </c>
      <c r="N65" s="304">
        <f>'План НП'!D55</f>
        <v>0</v>
      </c>
      <c r="O65" s="280">
        <f>'План НП'!U55</f>
        <v>0</v>
      </c>
      <c r="P65" s="269" t="str">
        <f>'Основні дані'!$B$1</f>
        <v>СГТ-М623і.е</v>
      </c>
    </row>
    <row r="66" spans="1:16" s="157" customFormat="1" ht="16.5" hidden="1" thickBot="1" x14ac:dyDescent="0.3">
      <c r="A66" s="276" t="str">
        <f>'План НП'!A56</f>
        <v>ВП3.5</v>
      </c>
      <c r="B66" s="301">
        <f>'План НП'!B56</f>
        <v>0</v>
      </c>
      <c r="C66" s="306">
        <f>'План НП'!F56</f>
        <v>0</v>
      </c>
      <c r="D66" s="306">
        <f>'План НП'!G56</f>
        <v>0</v>
      </c>
      <c r="E66" s="277"/>
      <c r="F66" s="278"/>
      <c r="G66" s="278"/>
      <c r="H66" s="278"/>
      <c r="I66" s="278"/>
      <c r="J66" s="278"/>
      <c r="K66" s="278"/>
      <c r="L66" s="279"/>
      <c r="M66" s="304">
        <f>'План НП'!C56</f>
        <v>0</v>
      </c>
      <c r="N66" s="304">
        <f>'План НП'!D56</f>
        <v>0</v>
      </c>
      <c r="O66" s="280">
        <f>'План НП'!U56</f>
        <v>0</v>
      </c>
      <c r="P66" s="269" t="str">
        <f>'Основні дані'!$B$1</f>
        <v>СГТ-М623і.е</v>
      </c>
    </row>
    <row r="67" spans="1:16" s="157" customFormat="1" ht="8.25" hidden="1" customHeight="1" thickBot="1" x14ac:dyDescent="0.3">
      <c r="A67" s="276" t="str">
        <f>'План НП'!A57</f>
        <v>ВП3.6</v>
      </c>
      <c r="B67" s="301">
        <f>'План НП'!B57</f>
        <v>0</v>
      </c>
      <c r="C67" s="306">
        <f>'План НП'!F57</f>
        <v>0</v>
      </c>
      <c r="D67" s="306">
        <f>'План НП'!G57</f>
        <v>0</v>
      </c>
      <c r="E67" s="277"/>
      <c r="F67" s="278"/>
      <c r="G67" s="278"/>
      <c r="H67" s="278"/>
      <c r="I67" s="278"/>
      <c r="J67" s="278"/>
      <c r="K67" s="278"/>
      <c r="L67" s="279"/>
      <c r="M67" s="304">
        <f>'План НП'!C57</f>
        <v>0</v>
      </c>
      <c r="N67" s="304">
        <f>'План НП'!D57</f>
        <v>0</v>
      </c>
      <c r="O67" s="280">
        <f>'План НП'!U57</f>
        <v>0</v>
      </c>
      <c r="P67" s="269" t="str">
        <f>'Основні дані'!$B$1</f>
        <v>СГТ-М623і.е</v>
      </c>
    </row>
    <row r="68" spans="1:16" s="157" customFormat="1" ht="16.5" hidden="1" thickBot="1" x14ac:dyDescent="0.3">
      <c r="A68" s="276" t="str">
        <f>'План НП'!A58</f>
        <v>ВП3.7</v>
      </c>
      <c r="B68" s="301">
        <f>'План НП'!B58</f>
        <v>0</v>
      </c>
      <c r="C68" s="306">
        <f>'План НП'!F58</f>
        <v>0</v>
      </c>
      <c r="D68" s="306">
        <f>'План НП'!G58</f>
        <v>0</v>
      </c>
      <c r="E68" s="277"/>
      <c r="F68" s="278"/>
      <c r="G68" s="278"/>
      <c r="H68" s="278"/>
      <c r="I68" s="278"/>
      <c r="J68" s="278"/>
      <c r="K68" s="278"/>
      <c r="L68" s="279"/>
      <c r="M68" s="304">
        <f>'План НП'!C58</f>
        <v>0</v>
      </c>
      <c r="N68" s="304">
        <f>'План НП'!D58</f>
        <v>0</v>
      </c>
      <c r="O68" s="280">
        <f>'План НП'!U58</f>
        <v>0</v>
      </c>
      <c r="P68" s="269" t="str">
        <f>'Основні дані'!$B$1</f>
        <v>СГТ-М623і.е</v>
      </c>
    </row>
    <row r="69" spans="1:16" s="157" customFormat="1" ht="16.5" hidden="1" thickBot="1" x14ac:dyDescent="0.3">
      <c r="A69" s="276" t="str">
        <f>'План НП'!A59</f>
        <v>ВП3.8</v>
      </c>
      <c r="B69" s="301">
        <f>'План НП'!B59</f>
        <v>0</v>
      </c>
      <c r="C69" s="306">
        <f>'План НП'!F59</f>
        <v>0</v>
      </c>
      <c r="D69" s="306">
        <f>'План НП'!G59</f>
        <v>0</v>
      </c>
      <c r="E69" s="277"/>
      <c r="F69" s="278"/>
      <c r="G69" s="278"/>
      <c r="H69" s="278"/>
      <c r="I69" s="278"/>
      <c r="J69" s="278"/>
      <c r="K69" s="278"/>
      <c r="L69" s="279"/>
      <c r="M69" s="304">
        <f>'План НП'!C59</f>
        <v>0</v>
      </c>
      <c r="N69" s="304">
        <f>'План НП'!D59</f>
        <v>0</v>
      </c>
      <c r="O69" s="280">
        <f>'План НП'!U59</f>
        <v>0</v>
      </c>
      <c r="P69" s="269" t="str">
        <f>'Основні дані'!$B$1</f>
        <v>СГТ-М623і.е</v>
      </c>
    </row>
    <row r="70" spans="1:16" s="157" customFormat="1" ht="16.5" hidden="1" thickBot="1" x14ac:dyDescent="0.3">
      <c r="A70" s="276" t="str">
        <f>'План НП'!A60</f>
        <v>ВП3.9</v>
      </c>
      <c r="B70" s="301">
        <f>'План НП'!B60</f>
        <v>0</v>
      </c>
      <c r="C70" s="306">
        <f>'План НП'!F60</f>
        <v>0</v>
      </c>
      <c r="D70" s="306">
        <f>'План НП'!G60</f>
        <v>0</v>
      </c>
      <c r="E70" s="277"/>
      <c r="F70" s="278"/>
      <c r="G70" s="278"/>
      <c r="H70" s="278"/>
      <c r="I70" s="278"/>
      <c r="J70" s="278"/>
      <c r="K70" s="278"/>
      <c r="L70" s="279"/>
      <c r="M70" s="304">
        <f>'План НП'!C60</f>
        <v>0</v>
      </c>
      <c r="N70" s="304">
        <f>'План НП'!D60</f>
        <v>0</v>
      </c>
      <c r="O70" s="280">
        <f>'План НП'!U60</f>
        <v>0</v>
      </c>
      <c r="P70" s="269" t="str">
        <f>'Основні дані'!$B$1</f>
        <v>СГТ-М623і.е</v>
      </c>
    </row>
    <row r="71" spans="1:16" s="157" customFormat="1" ht="16.5" hidden="1" thickBot="1" x14ac:dyDescent="0.3">
      <c r="A71" s="276" t="str">
        <f>'План НП'!A61</f>
        <v>ВП3.10</v>
      </c>
      <c r="B71" s="301">
        <f>'План НП'!B61</f>
        <v>0</v>
      </c>
      <c r="C71" s="306">
        <f>'План НП'!F61</f>
        <v>0</v>
      </c>
      <c r="D71" s="306">
        <f>'План НП'!G61</f>
        <v>0</v>
      </c>
      <c r="E71" s="277"/>
      <c r="F71" s="278"/>
      <c r="G71" s="278"/>
      <c r="H71" s="278"/>
      <c r="I71" s="278"/>
      <c r="J71" s="278"/>
      <c r="K71" s="278"/>
      <c r="L71" s="279"/>
      <c r="M71" s="304">
        <f>'План НП'!C61</f>
        <v>0</v>
      </c>
      <c r="N71" s="304">
        <f>'План НП'!D61</f>
        <v>0</v>
      </c>
      <c r="O71" s="280">
        <f>'План НП'!U61</f>
        <v>0</v>
      </c>
      <c r="P71" s="269" t="str">
        <f>'Основні дані'!$B$1</f>
        <v>СГТ-М623і.е</v>
      </c>
    </row>
    <row r="72" spans="1:16" s="157" customFormat="1" ht="16.5" hidden="1" thickBot="1" x14ac:dyDescent="0.3">
      <c r="A72" s="477" t="str">
        <f>'План НП'!A62</f>
        <v>2.1.4</v>
      </c>
      <c r="B72" s="479" t="str">
        <f>'План НП'!B62</f>
        <v xml:space="preserve"> Профільований пакет дисциплін 04"Назва пакету"</v>
      </c>
      <c r="C72" s="480">
        <f>'План НП'!F62</f>
        <v>0</v>
      </c>
      <c r="D72" s="480">
        <f>'План НП'!G62</f>
        <v>0</v>
      </c>
      <c r="E72" s="481"/>
      <c r="F72" s="482"/>
      <c r="G72" s="482"/>
      <c r="H72" s="482"/>
      <c r="I72" s="482"/>
      <c r="J72" s="482"/>
      <c r="K72" s="482"/>
      <c r="L72" s="483"/>
      <c r="M72" s="484">
        <f>'План НП'!C62</f>
        <v>0</v>
      </c>
      <c r="N72" s="484">
        <f>'План НП'!D62</f>
        <v>0</v>
      </c>
      <c r="O72" s="478">
        <f>'План НП'!U62</f>
        <v>0</v>
      </c>
      <c r="P72" s="269" t="str">
        <f>'Основні дані'!$B$1</f>
        <v>СГТ-М623і.е</v>
      </c>
    </row>
    <row r="73" spans="1:16" s="157" customFormat="1" ht="16.5" hidden="1" thickBot="1" x14ac:dyDescent="0.3">
      <c r="A73" s="276" t="str">
        <f>'План НП'!A63</f>
        <v>ВП4.1</v>
      </c>
      <c r="B73" s="301">
        <f>'План НП'!B63</f>
        <v>0</v>
      </c>
      <c r="C73" s="306">
        <f>'План НП'!F63</f>
        <v>0</v>
      </c>
      <c r="D73" s="306">
        <f>'План НП'!G63</f>
        <v>0</v>
      </c>
      <c r="E73" s="277"/>
      <c r="F73" s="278"/>
      <c r="G73" s="278"/>
      <c r="H73" s="278"/>
      <c r="I73" s="278"/>
      <c r="J73" s="278"/>
      <c r="K73" s="278"/>
      <c r="L73" s="279"/>
      <c r="M73" s="304">
        <f>'План НП'!C63</f>
        <v>0</v>
      </c>
      <c r="N73" s="304">
        <f>'План НП'!D63</f>
        <v>0</v>
      </c>
      <c r="O73" s="280">
        <f>'План НП'!U63</f>
        <v>0</v>
      </c>
      <c r="P73" s="269" t="str">
        <f>'Основні дані'!$B$1</f>
        <v>СГТ-М623і.е</v>
      </c>
    </row>
    <row r="74" spans="1:16" s="157" customFormat="1" ht="16.5" hidden="1" thickBot="1" x14ac:dyDescent="0.3">
      <c r="A74" s="276" t="str">
        <f>'План НП'!A64</f>
        <v>ВП4.2</v>
      </c>
      <c r="B74" s="301">
        <f>'План НП'!B64</f>
        <v>0</v>
      </c>
      <c r="C74" s="306">
        <f>'План НП'!F64</f>
        <v>0</v>
      </c>
      <c r="D74" s="306">
        <f>'План НП'!G64</f>
        <v>0</v>
      </c>
      <c r="E74" s="277"/>
      <c r="F74" s="278"/>
      <c r="G74" s="278"/>
      <c r="H74" s="278"/>
      <c r="I74" s="278"/>
      <c r="J74" s="278"/>
      <c r="K74" s="278"/>
      <c r="L74" s="279"/>
      <c r="M74" s="304">
        <f>'План НП'!C64</f>
        <v>0</v>
      </c>
      <c r="N74" s="304">
        <f>'План НП'!D64</f>
        <v>0</v>
      </c>
      <c r="O74" s="280">
        <f>'План НП'!U64</f>
        <v>0</v>
      </c>
      <c r="P74" s="269" t="str">
        <f>'Основні дані'!$B$1</f>
        <v>СГТ-М623і.е</v>
      </c>
    </row>
    <row r="75" spans="1:16" s="157" customFormat="1" ht="16.5" hidden="1" thickBot="1" x14ac:dyDescent="0.3">
      <c r="A75" s="276" t="str">
        <f>'План НП'!A65</f>
        <v>ВП4.3</v>
      </c>
      <c r="B75" s="301">
        <f>'План НП'!B65</f>
        <v>0</v>
      </c>
      <c r="C75" s="306">
        <f>'План НП'!F65</f>
        <v>0</v>
      </c>
      <c r="D75" s="306">
        <f>'План НП'!G65</f>
        <v>0</v>
      </c>
      <c r="E75" s="277"/>
      <c r="F75" s="278"/>
      <c r="G75" s="278"/>
      <c r="H75" s="278"/>
      <c r="I75" s="278"/>
      <c r="J75" s="278"/>
      <c r="K75" s="278"/>
      <c r="L75" s="279"/>
      <c r="M75" s="304">
        <f>'План НП'!C65</f>
        <v>0</v>
      </c>
      <c r="N75" s="304">
        <f>'План НП'!D65</f>
        <v>0</v>
      </c>
      <c r="O75" s="280">
        <f>'План НП'!U65</f>
        <v>0</v>
      </c>
      <c r="P75" s="269" t="str">
        <f>'Основні дані'!$B$1</f>
        <v>СГТ-М623і.е</v>
      </c>
    </row>
    <row r="76" spans="1:16" s="157" customFormat="1" ht="16.5" hidden="1" thickBot="1" x14ac:dyDescent="0.3">
      <c r="A76" s="276" t="str">
        <f>'План НП'!A66</f>
        <v>ВП4.4</v>
      </c>
      <c r="B76" s="301">
        <f>'План НП'!B66</f>
        <v>0</v>
      </c>
      <c r="C76" s="306">
        <f>'План НП'!F66</f>
        <v>0</v>
      </c>
      <c r="D76" s="306">
        <f>'План НП'!G66</f>
        <v>0</v>
      </c>
      <c r="E76" s="277"/>
      <c r="F76" s="278"/>
      <c r="G76" s="278"/>
      <c r="H76" s="278"/>
      <c r="I76" s="278"/>
      <c r="J76" s="278"/>
      <c r="K76" s="278"/>
      <c r="L76" s="279"/>
      <c r="M76" s="304">
        <f>'План НП'!C66</f>
        <v>0</v>
      </c>
      <c r="N76" s="304">
        <f>'План НП'!D66</f>
        <v>0</v>
      </c>
      <c r="O76" s="280">
        <f>'План НП'!U66</f>
        <v>0</v>
      </c>
      <c r="P76" s="269" t="str">
        <f>'Основні дані'!$B$1</f>
        <v>СГТ-М623і.е</v>
      </c>
    </row>
    <row r="77" spans="1:16" s="157" customFormat="1" ht="16.5" hidden="1" thickBot="1" x14ac:dyDescent="0.3">
      <c r="A77" s="276" t="str">
        <f>'План НП'!A67</f>
        <v>ВП4.5</v>
      </c>
      <c r="B77" s="301">
        <f>'План НП'!B67</f>
        <v>0</v>
      </c>
      <c r="C77" s="306">
        <f>'План НП'!F67</f>
        <v>0</v>
      </c>
      <c r="D77" s="306">
        <f>'План НП'!G67</f>
        <v>0</v>
      </c>
      <c r="E77" s="277"/>
      <c r="F77" s="278"/>
      <c r="G77" s="278"/>
      <c r="H77" s="278"/>
      <c r="I77" s="278"/>
      <c r="J77" s="278"/>
      <c r="K77" s="278"/>
      <c r="L77" s="279"/>
      <c r="M77" s="304">
        <f>'План НП'!C67</f>
        <v>0</v>
      </c>
      <c r="N77" s="304">
        <f>'План НП'!D67</f>
        <v>0</v>
      </c>
      <c r="O77" s="280">
        <f>'План НП'!U67</f>
        <v>0</v>
      </c>
      <c r="P77" s="269" t="str">
        <f>'Основні дані'!$B$1</f>
        <v>СГТ-М623і.е</v>
      </c>
    </row>
    <row r="78" spans="1:16" s="157" customFormat="1" ht="16.5" hidden="1" thickBot="1" x14ac:dyDescent="0.3">
      <c r="A78" s="276" t="str">
        <f>'План НП'!A68</f>
        <v>ВП4.6</v>
      </c>
      <c r="B78" s="301">
        <f>'План НП'!B68</f>
        <v>0</v>
      </c>
      <c r="C78" s="306">
        <f>'План НП'!F68</f>
        <v>0</v>
      </c>
      <c r="D78" s="306">
        <f>'План НП'!G68</f>
        <v>0</v>
      </c>
      <c r="E78" s="277"/>
      <c r="F78" s="278"/>
      <c r="G78" s="278"/>
      <c r="H78" s="278"/>
      <c r="I78" s="278"/>
      <c r="J78" s="278"/>
      <c r="K78" s="278"/>
      <c r="L78" s="279"/>
      <c r="M78" s="304">
        <f>'План НП'!C68</f>
        <v>0</v>
      </c>
      <c r="N78" s="304">
        <f>'План НП'!D68</f>
        <v>0</v>
      </c>
      <c r="O78" s="280">
        <f>'План НП'!U68</f>
        <v>0</v>
      </c>
      <c r="P78" s="269" t="str">
        <f>'Основні дані'!$B$1</f>
        <v>СГТ-М623і.е</v>
      </c>
    </row>
    <row r="79" spans="1:16" s="157" customFormat="1" ht="6" hidden="1" customHeight="1" thickBot="1" x14ac:dyDescent="0.3">
      <c r="A79" s="276" t="str">
        <f>'План НП'!A69</f>
        <v>ВП4.7</v>
      </c>
      <c r="B79" s="301">
        <f>'План НП'!B69</f>
        <v>0</v>
      </c>
      <c r="C79" s="306">
        <f>'План НП'!F69</f>
        <v>0</v>
      </c>
      <c r="D79" s="306">
        <f>'План НП'!G69</f>
        <v>0</v>
      </c>
      <c r="E79" s="277"/>
      <c r="F79" s="278"/>
      <c r="G79" s="278"/>
      <c r="H79" s="278"/>
      <c r="I79" s="278"/>
      <c r="J79" s="278"/>
      <c r="K79" s="278"/>
      <c r="L79" s="279"/>
      <c r="M79" s="304">
        <f>'План НП'!C69</f>
        <v>0</v>
      </c>
      <c r="N79" s="304">
        <f>'План НП'!D69</f>
        <v>0</v>
      </c>
      <c r="O79" s="280">
        <f>'План НП'!U69</f>
        <v>0</v>
      </c>
      <c r="P79" s="269" t="str">
        <f>'Основні дані'!$B$1</f>
        <v>СГТ-М623і.е</v>
      </c>
    </row>
    <row r="80" spans="1:16" s="157" customFormat="1" ht="16.5" hidden="1" thickBot="1" x14ac:dyDescent="0.3">
      <c r="A80" s="276" t="str">
        <f>'План НП'!A70</f>
        <v>ВП4.8</v>
      </c>
      <c r="B80" s="301">
        <f>'План НП'!B70</f>
        <v>0</v>
      </c>
      <c r="C80" s="306">
        <f>'План НП'!F70</f>
        <v>0</v>
      </c>
      <c r="D80" s="306">
        <f>'План НП'!G70</f>
        <v>0</v>
      </c>
      <c r="E80" s="277"/>
      <c r="F80" s="278"/>
      <c r="G80" s="278"/>
      <c r="H80" s="278"/>
      <c r="I80" s="278"/>
      <c r="J80" s="278"/>
      <c r="K80" s="278"/>
      <c r="L80" s="279"/>
      <c r="M80" s="304">
        <f>'План НП'!C70</f>
        <v>0</v>
      </c>
      <c r="N80" s="304">
        <f>'План НП'!D70</f>
        <v>0</v>
      </c>
      <c r="O80" s="280">
        <f>'План НП'!U70</f>
        <v>0</v>
      </c>
      <c r="P80" s="269" t="str">
        <f>'Основні дані'!$B$1</f>
        <v>СГТ-М623і.е</v>
      </c>
    </row>
    <row r="81" spans="1:16" s="157" customFormat="1" ht="16.5" hidden="1" thickBot="1" x14ac:dyDescent="0.3">
      <c r="A81" s="276" t="str">
        <f>'План НП'!A71</f>
        <v>ВП4.9</v>
      </c>
      <c r="B81" s="301">
        <f>'План НП'!B71</f>
        <v>0</v>
      </c>
      <c r="C81" s="306">
        <f>'План НП'!F71</f>
        <v>0</v>
      </c>
      <c r="D81" s="306">
        <f>'План НП'!G71</f>
        <v>0</v>
      </c>
      <c r="E81" s="277"/>
      <c r="F81" s="278"/>
      <c r="G81" s="278"/>
      <c r="H81" s="278"/>
      <c r="I81" s="278"/>
      <c r="J81" s="278"/>
      <c r="K81" s="278"/>
      <c r="L81" s="279"/>
      <c r="M81" s="304">
        <f>'План НП'!C71</f>
        <v>0</v>
      </c>
      <c r="N81" s="304">
        <f>'План НП'!D71</f>
        <v>0</v>
      </c>
      <c r="O81" s="280">
        <f>'План НП'!U71</f>
        <v>0</v>
      </c>
      <c r="P81" s="269" t="str">
        <f>'Основні дані'!$B$1</f>
        <v>СГТ-М623і.е</v>
      </c>
    </row>
    <row r="82" spans="1:16" s="157" customFormat="1" ht="16.5" hidden="1" thickBot="1" x14ac:dyDescent="0.3">
      <c r="A82" s="276" t="str">
        <f>'План НП'!A72</f>
        <v>ВП4.10</v>
      </c>
      <c r="B82" s="301">
        <f>'План НП'!B72</f>
        <v>0</v>
      </c>
      <c r="C82" s="306">
        <f>'План НП'!F72</f>
        <v>0</v>
      </c>
      <c r="D82" s="306">
        <f>'План НП'!G72</f>
        <v>0</v>
      </c>
      <c r="E82" s="277"/>
      <c r="F82" s="278"/>
      <c r="G82" s="278"/>
      <c r="H82" s="278"/>
      <c r="I82" s="278"/>
      <c r="J82" s="278"/>
      <c r="K82" s="278"/>
      <c r="L82" s="279"/>
      <c r="M82" s="304">
        <f>'План НП'!C72</f>
        <v>0</v>
      </c>
      <c r="N82" s="304">
        <f>'План НП'!D72</f>
        <v>0</v>
      </c>
      <c r="O82" s="280">
        <f>'План НП'!U72</f>
        <v>0</v>
      </c>
      <c r="P82" s="269" t="str">
        <f>'Основні дані'!$B$1</f>
        <v>СГТ-М623і.е</v>
      </c>
    </row>
    <row r="83" spans="1:16" s="157" customFormat="1" ht="16.5" hidden="1" thickBot="1" x14ac:dyDescent="0.3">
      <c r="A83" s="477" t="str">
        <f>'План НП'!A73</f>
        <v>2.1.5</v>
      </c>
      <c r="B83" s="479" t="str">
        <f>'План НП'!B73</f>
        <v xml:space="preserve"> Профільований пакет дисциплін 05"Назва пакету"</v>
      </c>
      <c r="C83" s="480">
        <f>'План НП'!F73</f>
        <v>0</v>
      </c>
      <c r="D83" s="480">
        <f>'План НП'!G73</f>
        <v>0</v>
      </c>
      <c r="E83" s="481"/>
      <c r="F83" s="482"/>
      <c r="G83" s="482"/>
      <c r="H83" s="482"/>
      <c r="I83" s="482"/>
      <c r="J83" s="482"/>
      <c r="K83" s="482"/>
      <c r="L83" s="483"/>
      <c r="M83" s="484">
        <f>'План НП'!C73</f>
        <v>0</v>
      </c>
      <c r="N83" s="484">
        <f>'План НП'!D73</f>
        <v>0</v>
      </c>
      <c r="O83" s="478">
        <f>'План НП'!U73</f>
        <v>0</v>
      </c>
      <c r="P83" s="269" t="str">
        <f>'Основні дані'!$B$1</f>
        <v>СГТ-М623і.е</v>
      </c>
    </row>
    <row r="84" spans="1:16" s="157" customFormat="1" ht="16.5" hidden="1" thickBot="1" x14ac:dyDescent="0.3">
      <c r="A84" s="276" t="str">
        <f>'План НП'!A74</f>
        <v>ВП5.1</v>
      </c>
      <c r="B84" s="301">
        <f>'План НП'!B74</f>
        <v>0</v>
      </c>
      <c r="C84" s="306">
        <f>'План НП'!F74</f>
        <v>0</v>
      </c>
      <c r="D84" s="306">
        <f>'План НП'!G74</f>
        <v>0</v>
      </c>
      <c r="E84" s="277"/>
      <c r="F84" s="278"/>
      <c r="G84" s="278"/>
      <c r="H84" s="278"/>
      <c r="I84" s="278"/>
      <c r="J84" s="278"/>
      <c r="K84" s="278"/>
      <c r="L84" s="279"/>
      <c r="M84" s="304">
        <f>'План НП'!C74</f>
        <v>0</v>
      </c>
      <c r="N84" s="304">
        <f>'План НП'!D74</f>
        <v>0</v>
      </c>
      <c r="O84" s="280">
        <f>'План НП'!U74</f>
        <v>0</v>
      </c>
      <c r="P84" s="269" t="str">
        <f>'Основні дані'!$B$1</f>
        <v>СГТ-М623і.е</v>
      </c>
    </row>
    <row r="85" spans="1:16" s="157" customFormat="1" ht="16.5" hidden="1" thickBot="1" x14ac:dyDescent="0.3">
      <c r="A85" s="276" t="str">
        <f>'План НП'!A75</f>
        <v>ВП5.2</v>
      </c>
      <c r="B85" s="301">
        <f>'План НП'!B75</f>
        <v>0</v>
      </c>
      <c r="C85" s="306">
        <f>'План НП'!F75</f>
        <v>0</v>
      </c>
      <c r="D85" s="306">
        <f>'План НП'!G75</f>
        <v>0</v>
      </c>
      <c r="E85" s="277"/>
      <c r="F85" s="278"/>
      <c r="G85" s="278"/>
      <c r="H85" s="278"/>
      <c r="I85" s="278"/>
      <c r="J85" s="278"/>
      <c r="K85" s="278"/>
      <c r="L85" s="279"/>
      <c r="M85" s="304">
        <f>'План НП'!C75</f>
        <v>0</v>
      </c>
      <c r="N85" s="304">
        <f>'План НП'!D75</f>
        <v>0</v>
      </c>
      <c r="O85" s="280">
        <f>'План НП'!U75</f>
        <v>0</v>
      </c>
      <c r="P85" s="269" t="str">
        <f>'Основні дані'!$B$1</f>
        <v>СГТ-М623і.е</v>
      </c>
    </row>
    <row r="86" spans="1:16" s="157" customFormat="1" ht="16.5" hidden="1" thickBot="1" x14ac:dyDescent="0.3">
      <c r="A86" s="276" t="str">
        <f>'План НП'!A76</f>
        <v>ВП5.3</v>
      </c>
      <c r="B86" s="301">
        <f>'План НП'!B76</f>
        <v>0</v>
      </c>
      <c r="C86" s="306">
        <f>'План НП'!F76</f>
        <v>0</v>
      </c>
      <c r="D86" s="306">
        <f>'План НП'!G76</f>
        <v>0</v>
      </c>
      <c r="E86" s="277"/>
      <c r="F86" s="278"/>
      <c r="G86" s="278"/>
      <c r="H86" s="278"/>
      <c r="I86" s="278"/>
      <c r="J86" s="278"/>
      <c r="K86" s="278"/>
      <c r="L86" s="279"/>
      <c r="M86" s="304">
        <f>'План НП'!C76</f>
        <v>0</v>
      </c>
      <c r="N86" s="304">
        <f>'План НП'!D76</f>
        <v>0</v>
      </c>
      <c r="O86" s="280">
        <f>'План НП'!U76</f>
        <v>0</v>
      </c>
      <c r="P86" s="269" t="str">
        <f>'Основні дані'!$B$1</f>
        <v>СГТ-М623і.е</v>
      </c>
    </row>
    <row r="87" spans="1:16" s="157" customFormat="1" ht="16.5" hidden="1" thickBot="1" x14ac:dyDescent="0.3">
      <c r="A87" s="276" t="str">
        <f>'План НП'!A77</f>
        <v>ВП5.4</v>
      </c>
      <c r="B87" s="301">
        <f>'План НП'!B77</f>
        <v>0</v>
      </c>
      <c r="C87" s="306">
        <f>'План НП'!F77</f>
        <v>0</v>
      </c>
      <c r="D87" s="306">
        <f>'План НП'!G77</f>
        <v>0</v>
      </c>
      <c r="E87" s="277"/>
      <c r="F87" s="278"/>
      <c r="G87" s="278"/>
      <c r="H87" s="278"/>
      <c r="I87" s="278"/>
      <c r="J87" s="278"/>
      <c r="K87" s="278"/>
      <c r="L87" s="279"/>
      <c r="M87" s="304">
        <f>'План НП'!C77</f>
        <v>0</v>
      </c>
      <c r="N87" s="304">
        <f>'План НП'!D77</f>
        <v>0</v>
      </c>
      <c r="O87" s="280">
        <f>'План НП'!U77</f>
        <v>0</v>
      </c>
      <c r="P87" s="269" t="str">
        <f>'Основні дані'!$B$1</f>
        <v>СГТ-М623і.е</v>
      </c>
    </row>
    <row r="88" spans="1:16" s="157" customFormat="1" ht="16.5" hidden="1" thickBot="1" x14ac:dyDescent="0.3">
      <c r="A88" s="276" t="str">
        <f>'План НП'!A78</f>
        <v>ВП5.5</v>
      </c>
      <c r="B88" s="301">
        <f>'План НП'!B78</f>
        <v>0</v>
      </c>
      <c r="C88" s="306">
        <f>'План НП'!F78</f>
        <v>0</v>
      </c>
      <c r="D88" s="306">
        <f>'План НП'!G78</f>
        <v>0</v>
      </c>
      <c r="E88" s="277"/>
      <c r="F88" s="278"/>
      <c r="G88" s="278"/>
      <c r="H88" s="278"/>
      <c r="I88" s="278"/>
      <c r="J88" s="278"/>
      <c r="K88" s="278"/>
      <c r="L88" s="279"/>
      <c r="M88" s="304">
        <f>'План НП'!C78</f>
        <v>0</v>
      </c>
      <c r="N88" s="304">
        <f>'План НП'!D78</f>
        <v>0</v>
      </c>
      <c r="O88" s="280">
        <f>'План НП'!U78</f>
        <v>0</v>
      </c>
      <c r="P88" s="269" t="str">
        <f>'Основні дані'!$B$1</f>
        <v>СГТ-М623і.е</v>
      </c>
    </row>
    <row r="89" spans="1:16" s="157" customFormat="1" ht="16.5" hidden="1" thickBot="1" x14ac:dyDescent="0.3">
      <c r="A89" s="276" t="str">
        <f>'План НП'!A79</f>
        <v>ВП5.6</v>
      </c>
      <c r="B89" s="301">
        <f>'План НП'!B79</f>
        <v>0</v>
      </c>
      <c r="C89" s="306">
        <f>'План НП'!F79</f>
        <v>0</v>
      </c>
      <c r="D89" s="306">
        <f>'План НП'!G79</f>
        <v>0</v>
      </c>
      <c r="E89" s="277"/>
      <c r="F89" s="278"/>
      <c r="G89" s="278"/>
      <c r="H89" s="278"/>
      <c r="I89" s="278"/>
      <c r="J89" s="278"/>
      <c r="K89" s="278"/>
      <c r="L89" s="279"/>
      <c r="M89" s="304">
        <f>'План НП'!C79</f>
        <v>0</v>
      </c>
      <c r="N89" s="304">
        <f>'План НП'!D79</f>
        <v>0</v>
      </c>
      <c r="O89" s="280">
        <f>'План НП'!U79</f>
        <v>0</v>
      </c>
      <c r="P89" s="269" t="str">
        <f>'Основні дані'!$B$1</f>
        <v>СГТ-М623і.е</v>
      </c>
    </row>
    <row r="90" spans="1:16" s="157" customFormat="1" ht="16.5" hidden="1" thickBot="1" x14ac:dyDescent="0.3">
      <c r="A90" s="276" t="str">
        <f>'План НП'!A80</f>
        <v>ВП5.7</v>
      </c>
      <c r="B90" s="301">
        <f>'План НП'!B80</f>
        <v>0</v>
      </c>
      <c r="C90" s="306">
        <f>'План НП'!F80</f>
        <v>0</v>
      </c>
      <c r="D90" s="306">
        <f>'План НП'!G80</f>
        <v>0</v>
      </c>
      <c r="E90" s="277"/>
      <c r="F90" s="278"/>
      <c r="G90" s="278"/>
      <c r="H90" s="278"/>
      <c r="I90" s="278"/>
      <c r="J90" s="278"/>
      <c r="K90" s="278"/>
      <c r="L90" s="279"/>
      <c r="M90" s="304">
        <f>'План НП'!C80</f>
        <v>0</v>
      </c>
      <c r="N90" s="304">
        <f>'План НП'!D80</f>
        <v>0</v>
      </c>
      <c r="O90" s="280">
        <f>'План НП'!U80</f>
        <v>0</v>
      </c>
      <c r="P90" s="269" t="str">
        <f>'Основні дані'!$B$1</f>
        <v>СГТ-М623і.е</v>
      </c>
    </row>
    <row r="91" spans="1:16" s="157" customFormat="1" ht="3.75" hidden="1" customHeight="1" thickBot="1" x14ac:dyDescent="0.3">
      <c r="A91" s="276" t="str">
        <f>'План НП'!A81</f>
        <v>ВП5.8</v>
      </c>
      <c r="B91" s="301">
        <f>'План НП'!B81</f>
        <v>0</v>
      </c>
      <c r="C91" s="306">
        <f>'План НП'!F81</f>
        <v>0</v>
      </c>
      <c r="D91" s="306">
        <f>'План НП'!G81</f>
        <v>0</v>
      </c>
      <c r="E91" s="277"/>
      <c r="F91" s="278"/>
      <c r="G91" s="278"/>
      <c r="H91" s="278"/>
      <c r="I91" s="278"/>
      <c r="J91" s="278"/>
      <c r="K91" s="278"/>
      <c r="L91" s="279"/>
      <c r="M91" s="304">
        <f>'План НП'!C81</f>
        <v>0</v>
      </c>
      <c r="N91" s="304">
        <f>'План НП'!D81</f>
        <v>0</v>
      </c>
      <c r="O91" s="280">
        <f>'План НП'!U81</f>
        <v>0</v>
      </c>
      <c r="P91" s="269" t="str">
        <f>'Основні дані'!$B$1</f>
        <v>СГТ-М623і.е</v>
      </c>
    </row>
    <row r="92" spans="1:16" s="157" customFormat="1" ht="16.5" hidden="1" thickBot="1" x14ac:dyDescent="0.3">
      <c r="A92" s="276" t="str">
        <f>'План НП'!A82</f>
        <v>ВП5.9</v>
      </c>
      <c r="B92" s="301">
        <f>'План НП'!B82</f>
        <v>0</v>
      </c>
      <c r="C92" s="306">
        <f>'План НП'!F82</f>
        <v>0</v>
      </c>
      <c r="D92" s="306">
        <f>'План НП'!G82</f>
        <v>0</v>
      </c>
      <c r="E92" s="277"/>
      <c r="F92" s="278"/>
      <c r="G92" s="278"/>
      <c r="H92" s="278"/>
      <c r="I92" s="278"/>
      <c r="J92" s="278"/>
      <c r="K92" s="278"/>
      <c r="L92" s="279"/>
      <c r="M92" s="304">
        <f>'План НП'!C82</f>
        <v>0</v>
      </c>
      <c r="N92" s="304">
        <f>'План НП'!D82</f>
        <v>0</v>
      </c>
      <c r="O92" s="280">
        <f>'План НП'!U82</f>
        <v>0</v>
      </c>
      <c r="P92" s="269" t="str">
        <f>'Основні дані'!$B$1</f>
        <v>СГТ-М623і.е</v>
      </c>
    </row>
    <row r="93" spans="1:16" s="157" customFormat="1" ht="16.5" hidden="1" thickBot="1" x14ac:dyDescent="0.3">
      <c r="A93" s="276" t="str">
        <f>'План НП'!A83</f>
        <v>ВП5.10</v>
      </c>
      <c r="B93" s="301">
        <f>'План НП'!B83</f>
        <v>0</v>
      </c>
      <c r="C93" s="306">
        <f>'План НП'!F83</f>
        <v>0</v>
      </c>
      <c r="D93" s="306">
        <f>'План НП'!G83</f>
        <v>0</v>
      </c>
      <c r="E93" s="277"/>
      <c r="F93" s="278"/>
      <c r="G93" s="278"/>
      <c r="H93" s="278"/>
      <c r="I93" s="278"/>
      <c r="J93" s="278"/>
      <c r="K93" s="278"/>
      <c r="L93" s="279"/>
      <c r="M93" s="304">
        <f>'План НП'!C83</f>
        <v>0</v>
      </c>
      <c r="N93" s="304">
        <f>'План НП'!D83</f>
        <v>0</v>
      </c>
      <c r="O93" s="280">
        <f>'План НП'!U83</f>
        <v>0</v>
      </c>
      <c r="P93" s="269" t="str">
        <f>'Основні дані'!$B$1</f>
        <v>СГТ-М623і.е</v>
      </c>
    </row>
    <row r="94" spans="1:16" s="157" customFormat="1" ht="16.5" hidden="1" thickBot="1" x14ac:dyDescent="0.3">
      <c r="A94" s="477" t="str">
        <f>'План НП'!A84</f>
        <v>2.1.6</v>
      </c>
      <c r="B94" s="479" t="str">
        <f>'План НП'!B84</f>
        <v xml:space="preserve"> Профільований пакет дисциплін 06"Назва пакету"</v>
      </c>
      <c r="C94" s="480">
        <f>'План НП'!F84</f>
        <v>0</v>
      </c>
      <c r="D94" s="480">
        <f>'План НП'!G84</f>
        <v>0</v>
      </c>
      <c r="E94" s="481"/>
      <c r="F94" s="482"/>
      <c r="G94" s="482"/>
      <c r="H94" s="482"/>
      <c r="I94" s="482"/>
      <c r="J94" s="482"/>
      <c r="K94" s="482"/>
      <c r="L94" s="483"/>
      <c r="M94" s="484">
        <f>'План НП'!C84</f>
        <v>0</v>
      </c>
      <c r="N94" s="484">
        <f>'План НП'!D84</f>
        <v>0</v>
      </c>
      <c r="O94" s="478">
        <f>'План НП'!U84</f>
        <v>0</v>
      </c>
      <c r="P94" s="269" t="str">
        <f>'Основні дані'!$B$1</f>
        <v>СГТ-М623і.е</v>
      </c>
    </row>
    <row r="95" spans="1:16" s="157" customFormat="1" ht="16.5" hidden="1" thickBot="1" x14ac:dyDescent="0.3">
      <c r="A95" s="276" t="str">
        <f>'План НП'!A85</f>
        <v>ВП6.1</v>
      </c>
      <c r="B95" s="301">
        <f>'План НП'!B85</f>
        <v>0</v>
      </c>
      <c r="C95" s="306">
        <f>'План НП'!F85</f>
        <v>0</v>
      </c>
      <c r="D95" s="306">
        <f>'План НП'!G85</f>
        <v>0</v>
      </c>
      <c r="E95" s="277"/>
      <c r="F95" s="278"/>
      <c r="G95" s="278"/>
      <c r="H95" s="278"/>
      <c r="I95" s="278"/>
      <c r="J95" s="278"/>
      <c r="K95" s="278"/>
      <c r="L95" s="279"/>
      <c r="M95" s="304">
        <f>'План НП'!C85</f>
        <v>0</v>
      </c>
      <c r="N95" s="304">
        <f>'План НП'!D85</f>
        <v>0</v>
      </c>
      <c r="O95" s="280">
        <f>'План НП'!U85</f>
        <v>0</v>
      </c>
      <c r="P95" s="269" t="str">
        <f>'Основні дані'!$B$1</f>
        <v>СГТ-М623і.е</v>
      </c>
    </row>
    <row r="96" spans="1:16" s="157" customFormat="1" ht="16.5" hidden="1" thickBot="1" x14ac:dyDescent="0.3">
      <c r="A96" s="276" t="str">
        <f>'План НП'!A86</f>
        <v>ВП6.2</v>
      </c>
      <c r="B96" s="301">
        <f>'План НП'!B86</f>
        <v>0</v>
      </c>
      <c r="C96" s="306">
        <f>'План НП'!F86</f>
        <v>0</v>
      </c>
      <c r="D96" s="306">
        <f>'План НП'!G86</f>
        <v>0</v>
      </c>
      <c r="E96" s="277"/>
      <c r="F96" s="278"/>
      <c r="G96" s="278"/>
      <c r="H96" s="278"/>
      <c r="I96" s="278"/>
      <c r="J96" s="278"/>
      <c r="K96" s="278"/>
      <c r="L96" s="279"/>
      <c r="M96" s="304">
        <f>'План НП'!C86</f>
        <v>0</v>
      </c>
      <c r="N96" s="304">
        <f>'План НП'!D86</f>
        <v>0</v>
      </c>
      <c r="O96" s="280">
        <f>'План НП'!U86</f>
        <v>0</v>
      </c>
      <c r="P96" s="269" t="str">
        <f>'Основні дані'!$B$1</f>
        <v>СГТ-М623і.е</v>
      </c>
    </row>
    <row r="97" spans="1:16" s="157" customFormat="1" ht="16.5" hidden="1" thickBot="1" x14ac:dyDescent="0.3">
      <c r="A97" s="276" t="str">
        <f>'План НП'!A87</f>
        <v>ВП6.3</v>
      </c>
      <c r="B97" s="301">
        <f>'План НП'!B87</f>
        <v>0</v>
      </c>
      <c r="C97" s="306">
        <f>'План НП'!F87</f>
        <v>0</v>
      </c>
      <c r="D97" s="306">
        <f>'План НП'!G87</f>
        <v>0</v>
      </c>
      <c r="E97" s="277"/>
      <c r="F97" s="278"/>
      <c r="G97" s="278"/>
      <c r="H97" s="278"/>
      <c r="I97" s="278"/>
      <c r="J97" s="278"/>
      <c r="K97" s="278"/>
      <c r="L97" s="279"/>
      <c r="M97" s="304">
        <f>'План НП'!C87</f>
        <v>0</v>
      </c>
      <c r="N97" s="304">
        <f>'План НП'!D87</f>
        <v>0</v>
      </c>
      <c r="O97" s="280">
        <f>'План НП'!U87</f>
        <v>0</v>
      </c>
      <c r="P97" s="269" t="str">
        <f>'Основні дані'!$B$1</f>
        <v>СГТ-М623і.е</v>
      </c>
    </row>
    <row r="98" spans="1:16" s="157" customFormat="1" ht="16.5" hidden="1" thickBot="1" x14ac:dyDescent="0.3">
      <c r="A98" s="276" t="str">
        <f>'План НП'!A88</f>
        <v>ВП6.4</v>
      </c>
      <c r="B98" s="301">
        <f>'План НП'!B88</f>
        <v>0</v>
      </c>
      <c r="C98" s="306">
        <f>'План НП'!F88</f>
        <v>0</v>
      </c>
      <c r="D98" s="306">
        <f>'План НП'!G88</f>
        <v>0</v>
      </c>
      <c r="E98" s="277"/>
      <c r="F98" s="278"/>
      <c r="G98" s="278"/>
      <c r="H98" s="278"/>
      <c r="I98" s="278"/>
      <c r="J98" s="278"/>
      <c r="K98" s="278"/>
      <c r="L98" s="279"/>
      <c r="M98" s="304">
        <f>'План НП'!C88</f>
        <v>0</v>
      </c>
      <c r="N98" s="304">
        <f>'План НП'!D88</f>
        <v>0</v>
      </c>
      <c r="O98" s="280">
        <f>'План НП'!U88</f>
        <v>0</v>
      </c>
      <c r="P98" s="269" t="str">
        <f>'Основні дані'!$B$1</f>
        <v>СГТ-М623і.е</v>
      </c>
    </row>
    <row r="99" spans="1:16" s="157" customFormat="1" ht="16.5" hidden="1" thickBot="1" x14ac:dyDescent="0.3">
      <c r="A99" s="276" t="str">
        <f>'План НП'!A89</f>
        <v>ВП6.5</v>
      </c>
      <c r="B99" s="301">
        <f>'План НП'!B89</f>
        <v>0</v>
      </c>
      <c r="C99" s="306">
        <f>'План НП'!F89</f>
        <v>0</v>
      </c>
      <c r="D99" s="306">
        <f>'План НП'!G89</f>
        <v>0</v>
      </c>
      <c r="E99" s="277"/>
      <c r="F99" s="278"/>
      <c r="G99" s="278"/>
      <c r="H99" s="278"/>
      <c r="I99" s="278"/>
      <c r="J99" s="278"/>
      <c r="K99" s="278"/>
      <c r="L99" s="279"/>
      <c r="M99" s="304">
        <f>'План НП'!C89</f>
        <v>0</v>
      </c>
      <c r="N99" s="304">
        <f>'План НП'!D89</f>
        <v>0</v>
      </c>
      <c r="O99" s="280">
        <f>'План НП'!U89</f>
        <v>0</v>
      </c>
      <c r="P99" s="269" t="str">
        <f>'Основні дані'!$B$1</f>
        <v>СГТ-М623і.е</v>
      </c>
    </row>
    <row r="100" spans="1:16" s="157" customFormat="1" ht="16.5" hidden="1" thickBot="1" x14ac:dyDescent="0.3">
      <c r="A100" s="276" t="str">
        <f>'План НП'!A90</f>
        <v>ВП6.6</v>
      </c>
      <c r="B100" s="301">
        <f>'План НП'!B90</f>
        <v>0</v>
      </c>
      <c r="C100" s="306">
        <f>'План НП'!F90</f>
        <v>0</v>
      </c>
      <c r="D100" s="306">
        <f>'План НП'!G90</f>
        <v>0</v>
      </c>
      <c r="E100" s="277"/>
      <c r="F100" s="278"/>
      <c r="G100" s="278"/>
      <c r="H100" s="278"/>
      <c r="I100" s="278"/>
      <c r="J100" s="278"/>
      <c r="K100" s="278"/>
      <c r="L100" s="279"/>
      <c r="M100" s="304">
        <f>'План НП'!C90</f>
        <v>0</v>
      </c>
      <c r="N100" s="304">
        <f>'План НП'!D90</f>
        <v>0</v>
      </c>
      <c r="O100" s="280">
        <f>'План НП'!U90</f>
        <v>0</v>
      </c>
      <c r="P100" s="269" t="str">
        <f>'Основні дані'!$B$1</f>
        <v>СГТ-М623і.е</v>
      </c>
    </row>
    <row r="101" spans="1:16" s="157" customFormat="1" ht="16.5" hidden="1" thickBot="1" x14ac:dyDescent="0.3">
      <c r="A101" s="276" t="str">
        <f>'План НП'!A91</f>
        <v>ВП6.7</v>
      </c>
      <c r="B101" s="301">
        <f>'План НП'!B91</f>
        <v>0</v>
      </c>
      <c r="C101" s="306">
        <f>'План НП'!F91</f>
        <v>0</v>
      </c>
      <c r="D101" s="306">
        <f>'План НП'!G91</f>
        <v>0</v>
      </c>
      <c r="E101" s="277"/>
      <c r="F101" s="278"/>
      <c r="G101" s="278"/>
      <c r="H101" s="278"/>
      <c r="I101" s="278"/>
      <c r="J101" s="278"/>
      <c r="K101" s="278"/>
      <c r="L101" s="279"/>
      <c r="M101" s="304">
        <f>'План НП'!C91</f>
        <v>0</v>
      </c>
      <c r="N101" s="304">
        <f>'План НП'!D91</f>
        <v>0</v>
      </c>
      <c r="O101" s="280">
        <f>'План НП'!U91</f>
        <v>0</v>
      </c>
      <c r="P101" s="269" t="str">
        <f>'Основні дані'!$B$1</f>
        <v>СГТ-М623і.е</v>
      </c>
    </row>
    <row r="102" spans="1:16" s="157" customFormat="1" ht="16.5" hidden="1" thickBot="1" x14ac:dyDescent="0.3">
      <c r="A102" s="276" t="str">
        <f>'План НП'!A92</f>
        <v>ВП6.8</v>
      </c>
      <c r="B102" s="301">
        <f>'План НП'!B92</f>
        <v>0</v>
      </c>
      <c r="C102" s="306">
        <f>'План НП'!F92</f>
        <v>0</v>
      </c>
      <c r="D102" s="306">
        <f>'План НП'!G92</f>
        <v>0</v>
      </c>
      <c r="E102" s="277"/>
      <c r="F102" s="278"/>
      <c r="G102" s="278"/>
      <c r="H102" s="278"/>
      <c r="I102" s="278"/>
      <c r="J102" s="278"/>
      <c r="K102" s="278"/>
      <c r="L102" s="279"/>
      <c r="M102" s="304">
        <f>'План НП'!C92</f>
        <v>0</v>
      </c>
      <c r="N102" s="304">
        <f>'План НП'!D92</f>
        <v>0</v>
      </c>
      <c r="O102" s="280">
        <f>'План НП'!U92</f>
        <v>0</v>
      </c>
      <c r="P102" s="269" t="str">
        <f>'Основні дані'!$B$1</f>
        <v>СГТ-М623і.е</v>
      </c>
    </row>
    <row r="103" spans="1:16" s="157" customFormat="1" ht="3.75" hidden="1" customHeight="1" thickBot="1" x14ac:dyDescent="0.3">
      <c r="A103" s="276" t="str">
        <f>'План НП'!A93</f>
        <v>ВП6.9</v>
      </c>
      <c r="B103" s="301">
        <f>'План НП'!B93</f>
        <v>0</v>
      </c>
      <c r="C103" s="306">
        <f>'План НП'!F93</f>
        <v>0</v>
      </c>
      <c r="D103" s="306">
        <f>'План НП'!G93</f>
        <v>0</v>
      </c>
      <c r="E103" s="277"/>
      <c r="F103" s="278"/>
      <c r="G103" s="278"/>
      <c r="H103" s="278"/>
      <c r="I103" s="278"/>
      <c r="J103" s="278"/>
      <c r="K103" s="278"/>
      <c r="L103" s="279"/>
      <c r="M103" s="304">
        <f>'План НП'!C93</f>
        <v>0</v>
      </c>
      <c r="N103" s="304">
        <f>'План НП'!D93</f>
        <v>0</v>
      </c>
      <c r="O103" s="280">
        <f>'План НП'!U93</f>
        <v>0</v>
      </c>
      <c r="P103" s="269" t="str">
        <f>'Основні дані'!$B$1</f>
        <v>СГТ-М623і.е</v>
      </c>
    </row>
    <row r="104" spans="1:16" s="157" customFormat="1" ht="16.5" hidden="1" thickBot="1" x14ac:dyDescent="0.3">
      <c r="A104" s="276" t="str">
        <f>'План НП'!A94</f>
        <v>ВП6.10</v>
      </c>
      <c r="B104" s="301">
        <f>'План НП'!B94</f>
        <v>0</v>
      </c>
      <c r="C104" s="306">
        <f>'План НП'!F94</f>
        <v>0</v>
      </c>
      <c r="D104" s="306">
        <f>'План НП'!G94</f>
        <v>0</v>
      </c>
      <c r="E104" s="277"/>
      <c r="F104" s="278"/>
      <c r="G104" s="278"/>
      <c r="H104" s="278"/>
      <c r="I104" s="278"/>
      <c r="J104" s="278"/>
      <c r="K104" s="278"/>
      <c r="L104" s="279"/>
      <c r="M104" s="304">
        <f>'План НП'!C94</f>
        <v>0</v>
      </c>
      <c r="N104" s="304">
        <f>'План НП'!D94</f>
        <v>0</v>
      </c>
      <c r="O104" s="280">
        <f>'План НП'!U94</f>
        <v>0</v>
      </c>
      <c r="P104" s="269" t="str">
        <f>'Основні дані'!$B$1</f>
        <v>СГТ-М623і.е</v>
      </c>
    </row>
    <row r="105" spans="1:16" s="157" customFormat="1" ht="16.5" hidden="1" thickBot="1" x14ac:dyDescent="0.3">
      <c r="A105" s="477" t="str">
        <f>'План НП'!A95</f>
        <v>2.1.7</v>
      </c>
      <c r="B105" s="479" t="str">
        <f>'План НП'!B95</f>
        <v xml:space="preserve"> Профільований пакет дисциплін 07"Назва пакету"</v>
      </c>
      <c r="C105" s="480">
        <f>'План НП'!F95</f>
        <v>0</v>
      </c>
      <c r="D105" s="480">
        <f>'План НП'!G95</f>
        <v>0</v>
      </c>
      <c r="E105" s="481"/>
      <c r="F105" s="482"/>
      <c r="G105" s="482"/>
      <c r="H105" s="482"/>
      <c r="I105" s="482"/>
      <c r="J105" s="482"/>
      <c r="K105" s="482"/>
      <c r="L105" s="483"/>
      <c r="M105" s="484">
        <f>'План НП'!C95</f>
        <v>0</v>
      </c>
      <c r="N105" s="484">
        <f>'План НП'!D95</f>
        <v>0</v>
      </c>
      <c r="O105" s="478">
        <f>'План НП'!U95</f>
        <v>0</v>
      </c>
      <c r="P105" s="269" t="str">
        <f>'Основні дані'!$B$1</f>
        <v>СГТ-М623і.е</v>
      </c>
    </row>
    <row r="106" spans="1:16" s="157" customFormat="1" ht="16.5" hidden="1" thickBot="1" x14ac:dyDescent="0.3">
      <c r="A106" s="276" t="str">
        <f>'План НП'!A96</f>
        <v>ВП7.1</v>
      </c>
      <c r="B106" s="301">
        <f>'План НП'!B96</f>
        <v>0</v>
      </c>
      <c r="C106" s="306">
        <f>'План НП'!F96</f>
        <v>0</v>
      </c>
      <c r="D106" s="306">
        <f>'План НП'!G96</f>
        <v>0</v>
      </c>
      <c r="E106" s="277"/>
      <c r="F106" s="278"/>
      <c r="G106" s="278"/>
      <c r="H106" s="278"/>
      <c r="I106" s="278"/>
      <c r="J106" s="278"/>
      <c r="K106" s="278"/>
      <c r="L106" s="279"/>
      <c r="M106" s="304">
        <f>'План НП'!C96</f>
        <v>0</v>
      </c>
      <c r="N106" s="304">
        <f>'План НП'!D96</f>
        <v>0</v>
      </c>
      <c r="O106" s="280">
        <f>'План НП'!U96</f>
        <v>0</v>
      </c>
      <c r="P106" s="269" t="str">
        <f>'Основні дані'!$B$1</f>
        <v>СГТ-М623і.е</v>
      </c>
    </row>
    <row r="107" spans="1:16" s="157" customFormat="1" ht="16.5" hidden="1" thickBot="1" x14ac:dyDescent="0.3">
      <c r="A107" s="276" t="str">
        <f>'План НП'!A97</f>
        <v>ВП7.2</v>
      </c>
      <c r="B107" s="301">
        <f>'План НП'!B97</f>
        <v>0</v>
      </c>
      <c r="C107" s="306">
        <f>'План НП'!F97</f>
        <v>0</v>
      </c>
      <c r="D107" s="306">
        <f>'План НП'!G97</f>
        <v>0</v>
      </c>
      <c r="E107" s="277"/>
      <c r="F107" s="278"/>
      <c r="G107" s="278"/>
      <c r="H107" s="278"/>
      <c r="I107" s="278"/>
      <c r="J107" s="278"/>
      <c r="K107" s="278"/>
      <c r="L107" s="279"/>
      <c r="M107" s="304">
        <f>'План НП'!C97</f>
        <v>0</v>
      </c>
      <c r="N107" s="304">
        <f>'План НП'!D97</f>
        <v>0</v>
      </c>
      <c r="O107" s="280">
        <f>'План НП'!U97</f>
        <v>0</v>
      </c>
      <c r="P107" s="269" t="str">
        <f>'Основні дані'!$B$1</f>
        <v>СГТ-М623і.е</v>
      </c>
    </row>
    <row r="108" spans="1:16" s="157" customFormat="1" ht="16.5" hidden="1" thickBot="1" x14ac:dyDescent="0.3">
      <c r="A108" s="276" t="str">
        <f>'План НП'!A98</f>
        <v>ВП7.3</v>
      </c>
      <c r="B108" s="301">
        <f>'План НП'!B98</f>
        <v>0</v>
      </c>
      <c r="C108" s="306">
        <f>'План НП'!F98</f>
        <v>0</v>
      </c>
      <c r="D108" s="306">
        <f>'План НП'!G98</f>
        <v>0</v>
      </c>
      <c r="E108" s="277"/>
      <c r="F108" s="278"/>
      <c r="G108" s="278"/>
      <c r="H108" s="278"/>
      <c r="I108" s="278"/>
      <c r="J108" s="278"/>
      <c r="K108" s="278"/>
      <c r="L108" s="279"/>
      <c r="M108" s="304">
        <f>'План НП'!C98</f>
        <v>0</v>
      </c>
      <c r="N108" s="304">
        <f>'План НП'!D98</f>
        <v>0</v>
      </c>
      <c r="O108" s="280">
        <f>'План НП'!U98</f>
        <v>0</v>
      </c>
      <c r="P108" s="269" t="str">
        <f>'Основні дані'!$B$1</f>
        <v>СГТ-М623і.е</v>
      </c>
    </row>
    <row r="109" spans="1:16" s="157" customFormat="1" ht="4.5" hidden="1" customHeight="1" thickBot="1" x14ac:dyDescent="0.3">
      <c r="A109" s="276" t="str">
        <f>'План НП'!A99</f>
        <v>ВП7.4</v>
      </c>
      <c r="B109" s="301">
        <f>'План НП'!B99</f>
        <v>0</v>
      </c>
      <c r="C109" s="306">
        <f>'План НП'!F99</f>
        <v>0</v>
      </c>
      <c r="D109" s="306">
        <f>'План НП'!G99</f>
        <v>0</v>
      </c>
      <c r="E109" s="277"/>
      <c r="F109" s="278"/>
      <c r="G109" s="278"/>
      <c r="H109" s="278"/>
      <c r="I109" s="278"/>
      <c r="J109" s="278"/>
      <c r="K109" s="278"/>
      <c r="L109" s="279"/>
      <c r="M109" s="304">
        <f>'План НП'!C99</f>
        <v>0</v>
      </c>
      <c r="N109" s="304">
        <f>'План НП'!D99</f>
        <v>0</v>
      </c>
      <c r="O109" s="280">
        <f>'План НП'!U99</f>
        <v>0</v>
      </c>
      <c r="P109" s="269" t="str">
        <f>'Основні дані'!$B$1</f>
        <v>СГТ-М623і.е</v>
      </c>
    </row>
    <row r="110" spans="1:16" s="157" customFormat="1" ht="16.5" hidden="1" thickBot="1" x14ac:dyDescent="0.3">
      <c r="A110" s="276" t="str">
        <f>'План НП'!A100</f>
        <v>ВП7.5</v>
      </c>
      <c r="B110" s="301">
        <f>'План НП'!B100</f>
        <v>0</v>
      </c>
      <c r="C110" s="306">
        <f>'План НП'!F100</f>
        <v>0</v>
      </c>
      <c r="D110" s="306">
        <f>'План НП'!G100</f>
        <v>0</v>
      </c>
      <c r="E110" s="277"/>
      <c r="F110" s="278"/>
      <c r="G110" s="278"/>
      <c r="H110" s="278"/>
      <c r="I110" s="278"/>
      <c r="J110" s="278"/>
      <c r="K110" s="278"/>
      <c r="L110" s="279"/>
      <c r="M110" s="304">
        <f>'План НП'!C100</f>
        <v>0</v>
      </c>
      <c r="N110" s="304">
        <f>'План НП'!D100</f>
        <v>0</v>
      </c>
      <c r="O110" s="280">
        <f>'План НП'!U100</f>
        <v>0</v>
      </c>
      <c r="P110" s="269" t="str">
        <f>'Основні дані'!$B$1</f>
        <v>СГТ-М623і.е</v>
      </c>
    </row>
    <row r="111" spans="1:16" s="157" customFormat="1" ht="16.5" hidden="1" thickBot="1" x14ac:dyDescent="0.3">
      <c r="A111" s="276" t="str">
        <f>'План НП'!A101</f>
        <v>ВП7.6</v>
      </c>
      <c r="B111" s="301">
        <f>'План НП'!B101</f>
        <v>0</v>
      </c>
      <c r="C111" s="306">
        <f>'План НП'!F101</f>
        <v>0</v>
      </c>
      <c r="D111" s="306">
        <f>'План НП'!G101</f>
        <v>0</v>
      </c>
      <c r="E111" s="277"/>
      <c r="F111" s="278"/>
      <c r="G111" s="278"/>
      <c r="H111" s="278"/>
      <c r="I111" s="278"/>
      <c r="J111" s="278"/>
      <c r="K111" s="278"/>
      <c r="L111" s="279"/>
      <c r="M111" s="304">
        <f>'План НП'!C101</f>
        <v>0</v>
      </c>
      <c r="N111" s="304">
        <f>'План НП'!D101</f>
        <v>0</v>
      </c>
      <c r="O111" s="280">
        <f>'План НП'!U101</f>
        <v>0</v>
      </c>
      <c r="P111" s="269" t="str">
        <f>'Основні дані'!$B$1</f>
        <v>СГТ-М623і.е</v>
      </c>
    </row>
    <row r="112" spans="1:16" s="157" customFormat="1" ht="16.5" hidden="1" thickBot="1" x14ac:dyDescent="0.3">
      <c r="A112" s="276" t="str">
        <f>'План НП'!A102</f>
        <v>ВП7.7</v>
      </c>
      <c r="B112" s="301">
        <f>'План НП'!B102</f>
        <v>0</v>
      </c>
      <c r="C112" s="306">
        <f>'План НП'!F102</f>
        <v>0</v>
      </c>
      <c r="D112" s="306">
        <f>'План НП'!G102</f>
        <v>0</v>
      </c>
      <c r="E112" s="277"/>
      <c r="F112" s="278"/>
      <c r="G112" s="278"/>
      <c r="H112" s="278"/>
      <c r="I112" s="278"/>
      <c r="J112" s="278"/>
      <c r="K112" s="278"/>
      <c r="L112" s="279"/>
      <c r="M112" s="304">
        <f>'План НП'!C102</f>
        <v>0</v>
      </c>
      <c r="N112" s="304">
        <f>'План НП'!D102</f>
        <v>0</v>
      </c>
      <c r="O112" s="280">
        <f>'План НП'!U102</f>
        <v>0</v>
      </c>
      <c r="P112" s="269" t="str">
        <f>'Основні дані'!$B$1</f>
        <v>СГТ-М623і.е</v>
      </c>
    </row>
    <row r="113" spans="1:16" s="157" customFormat="1" ht="16.5" hidden="1" thickBot="1" x14ac:dyDescent="0.3">
      <c r="A113" s="276" t="str">
        <f>'План НП'!A103</f>
        <v>ВП7.8</v>
      </c>
      <c r="B113" s="301">
        <f>'План НП'!B103</f>
        <v>0</v>
      </c>
      <c r="C113" s="306">
        <f>'План НП'!F103</f>
        <v>0</v>
      </c>
      <c r="D113" s="306">
        <f>'План НП'!G103</f>
        <v>0</v>
      </c>
      <c r="E113" s="277"/>
      <c r="F113" s="278"/>
      <c r="G113" s="278"/>
      <c r="H113" s="278"/>
      <c r="I113" s="278"/>
      <c r="J113" s="278"/>
      <c r="K113" s="278"/>
      <c r="L113" s="279"/>
      <c r="M113" s="304">
        <f>'План НП'!C103</f>
        <v>0</v>
      </c>
      <c r="N113" s="304">
        <f>'План НП'!D103</f>
        <v>0</v>
      </c>
      <c r="O113" s="280">
        <f>'План НП'!U103</f>
        <v>0</v>
      </c>
      <c r="P113" s="269" t="str">
        <f>'Основні дані'!$B$1</f>
        <v>СГТ-М623і.е</v>
      </c>
    </row>
    <row r="114" spans="1:16" s="157" customFormat="1" ht="16.5" hidden="1" thickBot="1" x14ac:dyDescent="0.3">
      <c r="A114" s="276" t="str">
        <f>'План НП'!A104</f>
        <v>ВП7.9</v>
      </c>
      <c r="B114" s="301">
        <f>'План НП'!B104</f>
        <v>0</v>
      </c>
      <c r="C114" s="306">
        <f>'План НП'!F104</f>
        <v>0</v>
      </c>
      <c r="D114" s="306">
        <f>'План НП'!G104</f>
        <v>0</v>
      </c>
      <c r="E114" s="277"/>
      <c r="F114" s="278"/>
      <c r="G114" s="278"/>
      <c r="H114" s="278"/>
      <c r="I114" s="278"/>
      <c r="J114" s="278"/>
      <c r="K114" s="278"/>
      <c r="L114" s="279"/>
      <c r="M114" s="304">
        <f>'План НП'!C104</f>
        <v>0</v>
      </c>
      <c r="N114" s="304">
        <f>'План НП'!D104</f>
        <v>0</v>
      </c>
      <c r="O114" s="280">
        <f>'План НП'!U104</f>
        <v>0</v>
      </c>
      <c r="P114" s="269" t="str">
        <f>'Основні дані'!$B$1</f>
        <v>СГТ-М623і.е</v>
      </c>
    </row>
    <row r="115" spans="1:16" s="157" customFormat="1" ht="16.5" hidden="1" thickBot="1" x14ac:dyDescent="0.3">
      <c r="A115" s="276" t="str">
        <f>'План НП'!A105</f>
        <v>ВП7.10</v>
      </c>
      <c r="B115" s="301">
        <f>'План НП'!B105</f>
        <v>0</v>
      </c>
      <c r="C115" s="306">
        <f>'План НП'!F105</f>
        <v>0</v>
      </c>
      <c r="D115" s="306">
        <f>'План НП'!G105</f>
        <v>0</v>
      </c>
      <c r="E115" s="277"/>
      <c r="F115" s="278"/>
      <c r="G115" s="278"/>
      <c r="H115" s="278"/>
      <c r="I115" s="278"/>
      <c r="J115" s="278"/>
      <c r="K115" s="278"/>
      <c r="L115" s="279"/>
      <c r="M115" s="304">
        <f>'План НП'!C105</f>
        <v>0</v>
      </c>
      <c r="N115" s="304">
        <f>'План НП'!D105</f>
        <v>0</v>
      </c>
      <c r="O115" s="280">
        <f>'План НП'!U105</f>
        <v>0</v>
      </c>
      <c r="P115" s="269" t="str">
        <f>'Основні дані'!$B$1</f>
        <v>СГТ-М623і.е</v>
      </c>
    </row>
    <row r="116" spans="1:16" s="157" customFormat="1" ht="16.5" hidden="1" thickBot="1" x14ac:dyDescent="0.3">
      <c r="A116" s="477" t="str">
        <f>'План НП'!A106</f>
        <v>2.1.8</v>
      </c>
      <c r="B116" s="479" t="str">
        <f>'План НП'!B106</f>
        <v xml:space="preserve"> Профільований пакет дисциплін 08"Назва пакету"</v>
      </c>
      <c r="C116" s="480">
        <f>'План НП'!F106</f>
        <v>0</v>
      </c>
      <c r="D116" s="480">
        <f>'План НП'!G106</f>
        <v>0</v>
      </c>
      <c r="E116" s="481"/>
      <c r="F116" s="482"/>
      <c r="G116" s="482"/>
      <c r="H116" s="482"/>
      <c r="I116" s="482"/>
      <c r="J116" s="482"/>
      <c r="K116" s="482"/>
      <c r="L116" s="483"/>
      <c r="M116" s="484">
        <f>'План НП'!C106</f>
        <v>0</v>
      </c>
      <c r="N116" s="484">
        <f>'План НП'!D106</f>
        <v>0</v>
      </c>
      <c r="O116" s="478">
        <f>'План НП'!U106</f>
        <v>0</v>
      </c>
      <c r="P116" s="269" t="str">
        <f>'Основні дані'!$B$1</f>
        <v>СГТ-М623і.е</v>
      </c>
    </row>
    <row r="117" spans="1:16" s="157" customFormat="1" ht="16.5" hidden="1" thickBot="1" x14ac:dyDescent="0.3">
      <c r="A117" s="276" t="str">
        <f>'План НП'!A107</f>
        <v>ВП8.1</v>
      </c>
      <c r="B117" s="301">
        <f>'План НП'!B107</f>
        <v>0</v>
      </c>
      <c r="C117" s="306">
        <f>'План НП'!F107</f>
        <v>0</v>
      </c>
      <c r="D117" s="306">
        <f>'План НП'!G107</f>
        <v>0</v>
      </c>
      <c r="E117" s="277"/>
      <c r="F117" s="278"/>
      <c r="G117" s="278"/>
      <c r="H117" s="278"/>
      <c r="I117" s="278"/>
      <c r="J117" s="278"/>
      <c r="K117" s="278"/>
      <c r="L117" s="279"/>
      <c r="M117" s="304">
        <f>'План НП'!C107</f>
        <v>0</v>
      </c>
      <c r="N117" s="304">
        <f>'План НП'!D107</f>
        <v>0</v>
      </c>
      <c r="O117" s="280">
        <f>'План НП'!U107</f>
        <v>0</v>
      </c>
      <c r="P117" s="269" t="str">
        <f>'Основні дані'!$B$1</f>
        <v>СГТ-М623і.е</v>
      </c>
    </row>
    <row r="118" spans="1:16" s="157" customFormat="1" ht="12" hidden="1" customHeight="1" thickBot="1" x14ac:dyDescent="0.3">
      <c r="A118" s="276" t="str">
        <f>'План НП'!A108</f>
        <v>ВП8.2</v>
      </c>
      <c r="B118" s="301">
        <f>'План НП'!B108</f>
        <v>0</v>
      </c>
      <c r="C118" s="306">
        <f>'План НП'!F108</f>
        <v>0</v>
      </c>
      <c r="D118" s="306">
        <f>'План НП'!G108</f>
        <v>0</v>
      </c>
      <c r="E118" s="277"/>
      <c r="F118" s="278"/>
      <c r="G118" s="278"/>
      <c r="H118" s="278"/>
      <c r="I118" s="278"/>
      <c r="J118" s="278"/>
      <c r="K118" s="278"/>
      <c r="L118" s="279"/>
      <c r="M118" s="304">
        <f>'План НП'!C108</f>
        <v>0</v>
      </c>
      <c r="N118" s="304">
        <f>'План НП'!D108</f>
        <v>0</v>
      </c>
      <c r="O118" s="280">
        <f>'План НП'!U108</f>
        <v>0</v>
      </c>
      <c r="P118" s="269" t="str">
        <f>'Основні дані'!$B$1</f>
        <v>СГТ-М623і.е</v>
      </c>
    </row>
    <row r="119" spans="1:16" s="157" customFormat="1" ht="16.5" hidden="1" thickBot="1" x14ac:dyDescent="0.3">
      <c r="A119" s="276" t="str">
        <f>'План НП'!A109</f>
        <v>ВП8.3</v>
      </c>
      <c r="B119" s="301">
        <f>'План НП'!B109</f>
        <v>0</v>
      </c>
      <c r="C119" s="306">
        <f>'План НП'!F109</f>
        <v>0</v>
      </c>
      <c r="D119" s="306">
        <f>'План НП'!G109</f>
        <v>0</v>
      </c>
      <c r="E119" s="277"/>
      <c r="F119" s="278"/>
      <c r="G119" s="278"/>
      <c r="H119" s="278"/>
      <c r="I119" s="278"/>
      <c r="J119" s="278"/>
      <c r="K119" s="278"/>
      <c r="L119" s="279"/>
      <c r="M119" s="304">
        <f>'План НП'!C109</f>
        <v>0</v>
      </c>
      <c r="N119" s="304">
        <f>'План НП'!D109</f>
        <v>0</v>
      </c>
      <c r="O119" s="280">
        <f>'План НП'!U109</f>
        <v>0</v>
      </c>
      <c r="P119" s="269" t="str">
        <f>'Основні дані'!$B$1</f>
        <v>СГТ-М623і.е</v>
      </c>
    </row>
    <row r="120" spans="1:16" s="157" customFormat="1" ht="16.5" hidden="1" thickBot="1" x14ac:dyDescent="0.3">
      <c r="A120" s="276" t="str">
        <f>'План НП'!A110</f>
        <v>ВП8.4</v>
      </c>
      <c r="B120" s="301">
        <f>'План НП'!B110</f>
        <v>0</v>
      </c>
      <c r="C120" s="306">
        <f>'План НП'!F110</f>
        <v>0</v>
      </c>
      <c r="D120" s="306">
        <f>'План НП'!G110</f>
        <v>0</v>
      </c>
      <c r="E120" s="277"/>
      <c r="F120" s="278"/>
      <c r="G120" s="278"/>
      <c r="H120" s="278"/>
      <c r="I120" s="278"/>
      <c r="J120" s="278"/>
      <c r="K120" s="278"/>
      <c r="L120" s="279"/>
      <c r="M120" s="304">
        <f>'План НП'!C110</f>
        <v>0</v>
      </c>
      <c r="N120" s="304">
        <f>'План НП'!D110</f>
        <v>0</v>
      </c>
      <c r="O120" s="280">
        <f>'План НП'!U110</f>
        <v>0</v>
      </c>
      <c r="P120" s="269" t="str">
        <f>'Основні дані'!$B$1</f>
        <v>СГТ-М623і.е</v>
      </c>
    </row>
    <row r="121" spans="1:16" s="157" customFormat="1" ht="16.5" hidden="1" thickBot="1" x14ac:dyDescent="0.3">
      <c r="A121" s="276" t="str">
        <f>'План НП'!A111</f>
        <v>ВП8.5</v>
      </c>
      <c r="B121" s="301">
        <f>'План НП'!B111</f>
        <v>0</v>
      </c>
      <c r="C121" s="306">
        <f>'План НП'!F111</f>
        <v>0</v>
      </c>
      <c r="D121" s="306">
        <f>'План НП'!G111</f>
        <v>0</v>
      </c>
      <c r="E121" s="277"/>
      <c r="F121" s="278"/>
      <c r="G121" s="278"/>
      <c r="H121" s="278"/>
      <c r="I121" s="278"/>
      <c r="J121" s="278"/>
      <c r="K121" s="278"/>
      <c r="L121" s="279"/>
      <c r="M121" s="304">
        <f>'План НП'!C111</f>
        <v>0</v>
      </c>
      <c r="N121" s="304">
        <f>'План НП'!D111</f>
        <v>0</v>
      </c>
      <c r="O121" s="280">
        <f>'План НП'!U111</f>
        <v>0</v>
      </c>
      <c r="P121" s="269" t="str">
        <f>'Основні дані'!$B$1</f>
        <v>СГТ-М623і.е</v>
      </c>
    </row>
    <row r="122" spans="1:16" s="157" customFormat="1" ht="16.5" hidden="1" thickBot="1" x14ac:dyDescent="0.3">
      <c r="A122" s="276" t="str">
        <f>'План НП'!A112</f>
        <v>ВП8.6</v>
      </c>
      <c r="B122" s="301">
        <f>'План НП'!B112</f>
        <v>0</v>
      </c>
      <c r="C122" s="306">
        <f>'План НП'!F112</f>
        <v>0</v>
      </c>
      <c r="D122" s="306">
        <f>'План НП'!G112</f>
        <v>0</v>
      </c>
      <c r="E122" s="277"/>
      <c r="F122" s="278"/>
      <c r="G122" s="278"/>
      <c r="H122" s="278"/>
      <c r="I122" s="278"/>
      <c r="J122" s="278"/>
      <c r="K122" s="278"/>
      <c r="L122" s="279"/>
      <c r="M122" s="304">
        <f>'План НП'!C112</f>
        <v>0</v>
      </c>
      <c r="N122" s="304">
        <f>'План НП'!D112</f>
        <v>0</v>
      </c>
      <c r="O122" s="280">
        <f>'План НП'!U112</f>
        <v>0</v>
      </c>
      <c r="P122" s="269" t="str">
        <f>'Основні дані'!$B$1</f>
        <v>СГТ-М623і.е</v>
      </c>
    </row>
    <row r="123" spans="1:16" s="157" customFormat="1" ht="16.5" hidden="1" thickBot="1" x14ac:dyDescent="0.3">
      <c r="A123" s="276" t="str">
        <f>'План НП'!A113</f>
        <v>ВП8.7</v>
      </c>
      <c r="B123" s="301">
        <f>'План НП'!B113</f>
        <v>0</v>
      </c>
      <c r="C123" s="306">
        <f>'План НП'!F113</f>
        <v>0</v>
      </c>
      <c r="D123" s="306">
        <f>'План НП'!G113</f>
        <v>0</v>
      </c>
      <c r="E123" s="277"/>
      <c r="F123" s="278"/>
      <c r="G123" s="278"/>
      <c r="H123" s="278"/>
      <c r="I123" s="278"/>
      <c r="J123" s="278"/>
      <c r="K123" s="278"/>
      <c r="L123" s="279"/>
      <c r="M123" s="304">
        <f>'План НП'!C113</f>
        <v>0</v>
      </c>
      <c r="N123" s="304">
        <f>'План НП'!D113</f>
        <v>0</v>
      </c>
      <c r="O123" s="280">
        <f>'План НП'!U113</f>
        <v>0</v>
      </c>
      <c r="P123" s="269" t="str">
        <f>'Основні дані'!$B$1</f>
        <v>СГТ-М623і.е</v>
      </c>
    </row>
    <row r="124" spans="1:16" s="157" customFormat="1" ht="16.5" hidden="1" thickBot="1" x14ac:dyDescent="0.3">
      <c r="A124" s="276" t="str">
        <f>'План НП'!A114</f>
        <v>ВП8.8</v>
      </c>
      <c r="B124" s="301">
        <f>'План НП'!B114</f>
        <v>0</v>
      </c>
      <c r="C124" s="306">
        <f>'План НП'!F114</f>
        <v>0</v>
      </c>
      <c r="D124" s="306">
        <f>'План НП'!G114</f>
        <v>0</v>
      </c>
      <c r="E124" s="277"/>
      <c r="F124" s="278"/>
      <c r="G124" s="278"/>
      <c r="H124" s="278"/>
      <c r="I124" s="278"/>
      <c r="J124" s="278"/>
      <c r="K124" s="278"/>
      <c r="L124" s="279"/>
      <c r="M124" s="304">
        <f>'План НП'!C114</f>
        <v>0</v>
      </c>
      <c r="N124" s="304">
        <f>'План НП'!D114</f>
        <v>0</v>
      </c>
      <c r="O124" s="280">
        <f>'План НП'!U114</f>
        <v>0</v>
      </c>
      <c r="P124" s="269" t="str">
        <f>'Основні дані'!$B$1</f>
        <v>СГТ-М623і.е</v>
      </c>
    </row>
    <row r="125" spans="1:16" s="157" customFormat="1" ht="16.5" hidden="1" thickBot="1" x14ac:dyDescent="0.3">
      <c r="A125" s="276" t="str">
        <f>'План НП'!A115</f>
        <v>ВП8.9</v>
      </c>
      <c r="B125" s="301">
        <f>'План НП'!B115</f>
        <v>0</v>
      </c>
      <c r="C125" s="306">
        <f>'План НП'!F115</f>
        <v>0</v>
      </c>
      <c r="D125" s="306">
        <f>'План НП'!G115</f>
        <v>0</v>
      </c>
      <c r="E125" s="277"/>
      <c r="F125" s="278"/>
      <c r="G125" s="278"/>
      <c r="H125" s="278"/>
      <c r="I125" s="278"/>
      <c r="J125" s="278"/>
      <c r="K125" s="278"/>
      <c r="L125" s="279"/>
      <c r="M125" s="304">
        <f>'План НП'!C115</f>
        <v>0</v>
      </c>
      <c r="N125" s="304">
        <f>'План НП'!D115</f>
        <v>0</v>
      </c>
      <c r="O125" s="280">
        <f>'План НП'!U115</f>
        <v>0</v>
      </c>
      <c r="P125" s="269" t="str">
        <f>'Основні дані'!$B$1</f>
        <v>СГТ-М623і.е</v>
      </c>
    </row>
    <row r="126" spans="1:16" s="157" customFormat="1" ht="16.5" hidden="1" thickBot="1" x14ac:dyDescent="0.3">
      <c r="A126" s="276" t="str">
        <f>'План НП'!A116</f>
        <v>ВП8.10</v>
      </c>
      <c r="B126" s="301">
        <f>'План НП'!B116</f>
        <v>0</v>
      </c>
      <c r="C126" s="306">
        <f>'План НП'!F116</f>
        <v>0</v>
      </c>
      <c r="D126" s="306">
        <f>'План НП'!G116</f>
        <v>0</v>
      </c>
      <c r="E126" s="277"/>
      <c r="F126" s="278"/>
      <c r="G126" s="278"/>
      <c r="H126" s="278"/>
      <c r="I126" s="278"/>
      <c r="J126" s="278"/>
      <c r="K126" s="278"/>
      <c r="L126" s="279"/>
      <c r="M126" s="304">
        <f>'План НП'!C116</f>
        <v>0</v>
      </c>
      <c r="N126" s="304">
        <f>'План НП'!D116</f>
        <v>0</v>
      </c>
      <c r="O126" s="280">
        <f>'План НП'!U116</f>
        <v>0</v>
      </c>
      <c r="P126" s="269" t="str">
        <f>'Основні дані'!$B$1</f>
        <v>СГТ-М623і.е</v>
      </c>
    </row>
    <row r="127" spans="1:16" s="157" customFormat="1" ht="8.25" hidden="1" customHeight="1" thickBot="1" x14ac:dyDescent="0.3">
      <c r="A127" s="477" t="str">
        <f>'План НП'!A117</f>
        <v>2.1.9</v>
      </c>
      <c r="B127" s="479" t="str">
        <f>'План НП'!B117</f>
        <v xml:space="preserve"> Профільований пакет дисциплін 09"Назва пакету"</v>
      </c>
      <c r="C127" s="480">
        <f>'План НП'!F117</f>
        <v>0</v>
      </c>
      <c r="D127" s="480">
        <f>'План НП'!G117</f>
        <v>0</v>
      </c>
      <c r="E127" s="481"/>
      <c r="F127" s="482"/>
      <c r="G127" s="482"/>
      <c r="H127" s="482"/>
      <c r="I127" s="482"/>
      <c r="J127" s="482"/>
      <c r="K127" s="482"/>
      <c r="L127" s="483"/>
      <c r="M127" s="484">
        <f>'План НП'!C117</f>
        <v>0</v>
      </c>
      <c r="N127" s="484">
        <f>'План НП'!D117</f>
        <v>0</v>
      </c>
      <c r="O127" s="478">
        <f>'План НП'!U117</f>
        <v>0</v>
      </c>
      <c r="P127" s="269" t="str">
        <f>'Основні дані'!$B$1</f>
        <v>СГТ-М623і.е</v>
      </c>
    </row>
    <row r="128" spans="1:16" s="157" customFormat="1" ht="16.5" hidden="1" thickBot="1" x14ac:dyDescent="0.3">
      <c r="A128" s="276" t="str">
        <f>'План НП'!A118</f>
        <v>ВП9.1</v>
      </c>
      <c r="B128" s="301">
        <f>'План НП'!B118</f>
        <v>0</v>
      </c>
      <c r="C128" s="306">
        <f>'План НП'!F118</f>
        <v>0</v>
      </c>
      <c r="D128" s="306">
        <f>'План НП'!G118</f>
        <v>0</v>
      </c>
      <c r="E128" s="277"/>
      <c r="F128" s="278"/>
      <c r="G128" s="278"/>
      <c r="H128" s="278"/>
      <c r="I128" s="278"/>
      <c r="J128" s="278"/>
      <c r="K128" s="278"/>
      <c r="L128" s="279"/>
      <c r="M128" s="304">
        <f>'План НП'!C118</f>
        <v>0</v>
      </c>
      <c r="N128" s="304">
        <f>'План НП'!D118</f>
        <v>0</v>
      </c>
      <c r="O128" s="280">
        <f>'План НП'!U118</f>
        <v>0</v>
      </c>
      <c r="P128" s="269" t="str">
        <f>'Основні дані'!$B$1</f>
        <v>СГТ-М623і.е</v>
      </c>
    </row>
    <row r="129" spans="1:16" s="157" customFormat="1" ht="16.5" hidden="1" thickBot="1" x14ac:dyDescent="0.3">
      <c r="A129" s="276" t="str">
        <f>'План НП'!A119</f>
        <v>ВП9.2</v>
      </c>
      <c r="B129" s="301">
        <f>'План НП'!B119</f>
        <v>0</v>
      </c>
      <c r="C129" s="306">
        <f>'План НП'!F119</f>
        <v>0</v>
      </c>
      <c r="D129" s="306">
        <f>'План НП'!G119</f>
        <v>0</v>
      </c>
      <c r="E129" s="277"/>
      <c r="F129" s="278"/>
      <c r="G129" s="278"/>
      <c r="H129" s="278"/>
      <c r="I129" s="278"/>
      <c r="J129" s="278"/>
      <c r="K129" s="278"/>
      <c r="L129" s="279"/>
      <c r="M129" s="304">
        <f>'План НП'!C119</f>
        <v>0</v>
      </c>
      <c r="N129" s="304">
        <f>'План НП'!D119</f>
        <v>0</v>
      </c>
      <c r="O129" s="280">
        <f>'План НП'!U119</f>
        <v>0</v>
      </c>
      <c r="P129" s="269" t="str">
        <f>'Основні дані'!$B$1</f>
        <v>СГТ-М623і.е</v>
      </c>
    </row>
    <row r="130" spans="1:16" s="157" customFormat="1" ht="16.5" hidden="1" thickBot="1" x14ac:dyDescent="0.3">
      <c r="A130" s="276" t="str">
        <f>'План НП'!A120</f>
        <v>ВП9.3</v>
      </c>
      <c r="B130" s="301">
        <f>'План НП'!B120</f>
        <v>0</v>
      </c>
      <c r="C130" s="306">
        <f>'План НП'!F120</f>
        <v>0</v>
      </c>
      <c r="D130" s="306">
        <f>'План НП'!G120</f>
        <v>0</v>
      </c>
      <c r="E130" s="277"/>
      <c r="F130" s="278"/>
      <c r="G130" s="278"/>
      <c r="H130" s="278"/>
      <c r="I130" s="278"/>
      <c r="J130" s="278"/>
      <c r="K130" s="278"/>
      <c r="L130" s="279"/>
      <c r="M130" s="304">
        <f>'План НП'!C120</f>
        <v>0</v>
      </c>
      <c r="N130" s="304">
        <f>'План НП'!D120</f>
        <v>0</v>
      </c>
      <c r="O130" s="280">
        <f>'План НП'!U120</f>
        <v>0</v>
      </c>
      <c r="P130" s="269" t="str">
        <f>'Основні дані'!$B$1</f>
        <v>СГТ-М623і.е</v>
      </c>
    </row>
    <row r="131" spans="1:16" s="157" customFormat="1" ht="16.5" hidden="1" thickBot="1" x14ac:dyDescent="0.3">
      <c r="A131" s="276" t="str">
        <f>'План НП'!A121</f>
        <v>ВП9.4</v>
      </c>
      <c r="B131" s="301">
        <f>'План НП'!B121</f>
        <v>0</v>
      </c>
      <c r="C131" s="306">
        <f>'План НП'!F121</f>
        <v>0</v>
      </c>
      <c r="D131" s="306">
        <f>'План НП'!G121</f>
        <v>0</v>
      </c>
      <c r="E131" s="277"/>
      <c r="F131" s="278"/>
      <c r="G131" s="278"/>
      <c r="H131" s="278"/>
      <c r="I131" s="278"/>
      <c r="J131" s="278"/>
      <c r="K131" s="278"/>
      <c r="L131" s="279"/>
      <c r="M131" s="304">
        <f>'План НП'!C121</f>
        <v>0</v>
      </c>
      <c r="N131" s="304">
        <f>'План НП'!D121</f>
        <v>0</v>
      </c>
      <c r="O131" s="280">
        <f>'План НП'!U121</f>
        <v>0</v>
      </c>
      <c r="P131" s="269" t="str">
        <f>'Основні дані'!$B$1</f>
        <v>СГТ-М623і.е</v>
      </c>
    </row>
    <row r="132" spans="1:16" s="157" customFormat="1" ht="16.5" hidden="1" thickBot="1" x14ac:dyDescent="0.3">
      <c r="A132" s="276" t="str">
        <f>'План НП'!A122</f>
        <v>ВП9.5</v>
      </c>
      <c r="B132" s="301">
        <f>'План НП'!B122</f>
        <v>0</v>
      </c>
      <c r="C132" s="306">
        <f>'План НП'!F122</f>
        <v>0</v>
      </c>
      <c r="D132" s="306">
        <f>'План НП'!G122</f>
        <v>0</v>
      </c>
      <c r="E132" s="277"/>
      <c r="F132" s="278"/>
      <c r="G132" s="278"/>
      <c r="H132" s="278"/>
      <c r="I132" s="278"/>
      <c r="J132" s="278"/>
      <c r="K132" s="278"/>
      <c r="L132" s="279"/>
      <c r="M132" s="304">
        <f>'План НП'!C122</f>
        <v>0</v>
      </c>
      <c r="N132" s="304">
        <f>'План НП'!D122</f>
        <v>0</v>
      </c>
      <c r="O132" s="280">
        <f>'План НП'!U122</f>
        <v>0</v>
      </c>
      <c r="P132" s="269" t="str">
        <f>'Основні дані'!$B$1</f>
        <v>СГТ-М623і.е</v>
      </c>
    </row>
    <row r="133" spans="1:16" s="157" customFormat="1" ht="16.5" hidden="1" thickBot="1" x14ac:dyDescent="0.3">
      <c r="A133" s="276" t="str">
        <f>'План НП'!A123</f>
        <v>ВП9.6</v>
      </c>
      <c r="B133" s="301">
        <f>'План НП'!B123</f>
        <v>0</v>
      </c>
      <c r="C133" s="306">
        <f>'План НП'!F123</f>
        <v>0</v>
      </c>
      <c r="D133" s="306">
        <f>'План НП'!G123</f>
        <v>0</v>
      </c>
      <c r="E133" s="277"/>
      <c r="F133" s="278"/>
      <c r="G133" s="278"/>
      <c r="H133" s="278"/>
      <c r="I133" s="278"/>
      <c r="J133" s="278"/>
      <c r="K133" s="278"/>
      <c r="L133" s="279"/>
      <c r="M133" s="304">
        <f>'План НП'!C123</f>
        <v>0</v>
      </c>
      <c r="N133" s="304">
        <f>'План НП'!D123</f>
        <v>0</v>
      </c>
      <c r="O133" s="280">
        <f>'План НП'!U123</f>
        <v>0</v>
      </c>
      <c r="P133" s="269" t="str">
        <f>'Основні дані'!$B$1</f>
        <v>СГТ-М623і.е</v>
      </c>
    </row>
    <row r="134" spans="1:16" s="157" customFormat="1" ht="16.5" hidden="1" thickBot="1" x14ac:dyDescent="0.3">
      <c r="A134" s="276" t="str">
        <f>'План НП'!A124</f>
        <v>ВП9.7</v>
      </c>
      <c r="B134" s="301">
        <f>'План НП'!B124</f>
        <v>0</v>
      </c>
      <c r="C134" s="306">
        <f>'План НП'!F124</f>
        <v>0</v>
      </c>
      <c r="D134" s="306">
        <f>'План НП'!G124</f>
        <v>0</v>
      </c>
      <c r="E134" s="277"/>
      <c r="F134" s="278"/>
      <c r="G134" s="278"/>
      <c r="H134" s="278"/>
      <c r="I134" s="278"/>
      <c r="J134" s="278"/>
      <c r="K134" s="278"/>
      <c r="L134" s="279"/>
      <c r="M134" s="304">
        <f>'План НП'!C124</f>
        <v>0</v>
      </c>
      <c r="N134" s="304">
        <f>'План НП'!D124</f>
        <v>0</v>
      </c>
      <c r="O134" s="280">
        <f>'План НП'!U124</f>
        <v>0</v>
      </c>
      <c r="P134" s="269" t="str">
        <f>'Основні дані'!$B$1</f>
        <v>СГТ-М623і.е</v>
      </c>
    </row>
    <row r="135" spans="1:16" s="157" customFormat="1" ht="16.5" hidden="1" thickBot="1" x14ac:dyDescent="0.3">
      <c r="A135" s="276" t="str">
        <f>'План НП'!A125</f>
        <v>ВП9.8</v>
      </c>
      <c r="B135" s="301">
        <f>'План НП'!B125</f>
        <v>0</v>
      </c>
      <c r="C135" s="306">
        <f>'План НП'!F125</f>
        <v>0</v>
      </c>
      <c r="D135" s="306">
        <f>'План НП'!G125</f>
        <v>0</v>
      </c>
      <c r="E135" s="277"/>
      <c r="F135" s="278"/>
      <c r="G135" s="278"/>
      <c r="H135" s="278"/>
      <c r="I135" s="278"/>
      <c r="J135" s="278"/>
      <c r="K135" s="278"/>
      <c r="L135" s="279"/>
      <c r="M135" s="304">
        <f>'План НП'!C125</f>
        <v>0</v>
      </c>
      <c r="N135" s="304">
        <f>'План НП'!D125</f>
        <v>0</v>
      </c>
      <c r="O135" s="280">
        <f>'План НП'!U125</f>
        <v>0</v>
      </c>
      <c r="P135" s="269" t="str">
        <f>'Основні дані'!$B$1</f>
        <v>СГТ-М623і.е</v>
      </c>
    </row>
    <row r="136" spans="1:16" s="157" customFormat="1" ht="6.75" hidden="1" customHeight="1" thickBot="1" x14ac:dyDescent="0.3">
      <c r="A136" s="276" t="str">
        <f>'План НП'!A126</f>
        <v>ВП9.9</v>
      </c>
      <c r="B136" s="301">
        <f>'План НП'!B126</f>
        <v>0</v>
      </c>
      <c r="C136" s="306">
        <f>'План НП'!F126</f>
        <v>0</v>
      </c>
      <c r="D136" s="306">
        <f>'План НП'!G126</f>
        <v>0</v>
      </c>
      <c r="E136" s="277"/>
      <c r="F136" s="278"/>
      <c r="G136" s="278"/>
      <c r="H136" s="278"/>
      <c r="I136" s="278"/>
      <c r="J136" s="278"/>
      <c r="K136" s="278"/>
      <c r="L136" s="279"/>
      <c r="M136" s="304">
        <f>'План НП'!C126</f>
        <v>0</v>
      </c>
      <c r="N136" s="304">
        <f>'План НП'!D126</f>
        <v>0</v>
      </c>
      <c r="O136" s="280">
        <f>'План НП'!U126</f>
        <v>0</v>
      </c>
      <c r="P136" s="269" t="str">
        <f>'Основні дані'!$B$1</f>
        <v>СГТ-М623і.е</v>
      </c>
    </row>
    <row r="137" spans="1:16" s="157" customFormat="1" ht="16.5" hidden="1" thickBot="1" x14ac:dyDescent="0.3">
      <c r="A137" s="276" t="str">
        <f>'План НП'!A127</f>
        <v>ВП9.10</v>
      </c>
      <c r="B137" s="301">
        <f>'План НП'!B127</f>
        <v>0</v>
      </c>
      <c r="C137" s="306">
        <f>'План НП'!F127</f>
        <v>0</v>
      </c>
      <c r="D137" s="306">
        <f>'План НП'!G127</f>
        <v>0</v>
      </c>
      <c r="E137" s="277"/>
      <c r="F137" s="278"/>
      <c r="G137" s="278"/>
      <c r="H137" s="278"/>
      <c r="I137" s="278"/>
      <c r="J137" s="278"/>
      <c r="K137" s="278"/>
      <c r="L137" s="279"/>
      <c r="M137" s="304">
        <f>'План НП'!C127</f>
        <v>0</v>
      </c>
      <c r="N137" s="304">
        <f>'План НП'!D127</f>
        <v>0</v>
      </c>
      <c r="O137" s="280">
        <f>'План НП'!U127</f>
        <v>0</v>
      </c>
      <c r="P137" s="269" t="str">
        <f>'Основні дані'!$B$1</f>
        <v>СГТ-М623і.е</v>
      </c>
    </row>
    <row r="138" spans="1:16" s="157" customFormat="1" ht="16.5" hidden="1" thickBot="1" x14ac:dyDescent="0.3">
      <c r="A138" s="477" t="str">
        <f>'План НП'!A128</f>
        <v>2.1.10</v>
      </c>
      <c r="B138" s="479" t="str">
        <f>'План НП'!B128</f>
        <v xml:space="preserve"> Профільований пакет дисциплін 10"Назва пакету"</v>
      </c>
      <c r="C138" s="480">
        <f>'План НП'!F128</f>
        <v>0</v>
      </c>
      <c r="D138" s="480">
        <f>'План НП'!G128</f>
        <v>0</v>
      </c>
      <c r="E138" s="481"/>
      <c r="F138" s="482"/>
      <c r="G138" s="482"/>
      <c r="H138" s="482"/>
      <c r="I138" s="482"/>
      <c r="J138" s="482"/>
      <c r="K138" s="482"/>
      <c r="L138" s="483"/>
      <c r="M138" s="484">
        <f>'План НП'!C128</f>
        <v>0</v>
      </c>
      <c r="N138" s="484">
        <f>'План НП'!D128</f>
        <v>0</v>
      </c>
      <c r="O138" s="478">
        <f>'План НП'!U128</f>
        <v>0</v>
      </c>
      <c r="P138" s="269" t="str">
        <f>'Основні дані'!$B$1</f>
        <v>СГТ-М623і.е</v>
      </c>
    </row>
    <row r="139" spans="1:16" s="157" customFormat="1" ht="16.5" hidden="1" thickBot="1" x14ac:dyDescent="0.3">
      <c r="A139" s="276" t="str">
        <f>'План НП'!A129</f>
        <v>ВП10.1</v>
      </c>
      <c r="B139" s="301">
        <f>'План НП'!B129</f>
        <v>0</v>
      </c>
      <c r="C139" s="306">
        <f>'План НП'!F129</f>
        <v>0</v>
      </c>
      <c r="D139" s="306">
        <f>'План НП'!G129</f>
        <v>0</v>
      </c>
      <c r="E139" s="277"/>
      <c r="F139" s="278"/>
      <c r="G139" s="278"/>
      <c r="H139" s="278"/>
      <c r="I139" s="278"/>
      <c r="J139" s="278"/>
      <c r="K139" s="278"/>
      <c r="L139" s="279"/>
      <c r="M139" s="304">
        <f>'План НП'!C129</f>
        <v>0</v>
      </c>
      <c r="N139" s="304">
        <f>'План НП'!D129</f>
        <v>0</v>
      </c>
      <c r="O139" s="280">
        <f>'План НП'!U129</f>
        <v>0</v>
      </c>
      <c r="P139" s="269" t="str">
        <f>'Основні дані'!$B$1</f>
        <v>СГТ-М623і.е</v>
      </c>
    </row>
    <row r="140" spans="1:16" s="157" customFormat="1" ht="16.5" hidden="1" thickBot="1" x14ac:dyDescent="0.3">
      <c r="A140" s="276" t="str">
        <f>'План НП'!A130</f>
        <v>ВП10.2</v>
      </c>
      <c r="B140" s="301">
        <f>'План НП'!B130</f>
        <v>0</v>
      </c>
      <c r="C140" s="306">
        <f>'План НП'!F130</f>
        <v>0</v>
      </c>
      <c r="D140" s="306">
        <f>'План НП'!G130</f>
        <v>0</v>
      </c>
      <c r="E140" s="277"/>
      <c r="F140" s="278"/>
      <c r="G140" s="278"/>
      <c r="H140" s="278"/>
      <c r="I140" s="278"/>
      <c r="J140" s="278"/>
      <c r="K140" s="278"/>
      <c r="L140" s="279"/>
      <c r="M140" s="304">
        <f>'План НП'!C130</f>
        <v>0</v>
      </c>
      <c r="N140" s="304">
        <f>'План НП'!D130</f>
        <v>0</v>
      </c>
      <c r="O140" s="280">
        <f>'План НП'!U130</f>
        <v>0</v>
      </c>
      <c r="P140" s="269" t="str">
        <f>'Основні дані'!$B$1</f>
        <v>СГТ-М623і.е</v>
      </c>
    </row>
    <row r="141" spans="1:16" s="157" customFormat="1" ht="16.5" hidden="1" thickBot="1" x14ac:dyDescent="0.3">
      <c r="A141" s="276" t="str">
        <f>'План НП'!A131</f>
        <v>ВП10.3</v>
      </c>
      <c r="B141" s="301">
        <f>'План НП'!B131</f>
        <v>0</v>
      </c>
      <c r="C141" s="306">
        <f>'План НП'!F131</f>
        <v>0</v>
      </c>
      <c r="D141" s="306">
        <f>'План НП'!G131</f>
        <v>0</v>
      </c>
      <c r="E141" s="277"/>
      <c r="F141" s="278"/>
      <c r="G141" s="278"/>
      <c r="H141" s="278"/>
      <c r="I141" s="278"/>
      <c r="J141" s="278"/>
      <c r="K141" s="278"/>
      <c r="L141" s="279"/>
      <c r="M141" s="304">
        <f>'План НП'!C131</f>
        <v>0</v>
      </c>
      <c r="N141" s="304">
        <f>'План НП'!D131</f>
        <v>0</v>
      </c>
      <c r="O141" s="280">
        <f>'План НП'!U131</f>
        <v>0</v>
      </c>
      <c r="P141" s="269" t="str">
        <f>'Основні дані'!$B$1</f>
        <v>СГТ-М623і.е</v>
      </c>
    </row>
    <row r="142" spans="1:16" s="157" customFormat="1" ht="16.5" hidden="1" thickBot="1" x14ac:dyDescent="0.3">
      <c r="A142" s="276" t="str">
        <f>'План НП'!A132</f>
        <v>ВП10.4</v>
      </c>
      <c r="B142" s="301">
        <f>'План НП'!B132</f>
        <v>0</v>
      </c>
      <c r="C142" s="306">
        <f>'План НП'!F132</f>
        <v>0</v>
      </c>
      <c r="D142" s="306">
        <f>'План НП'!G132</f>
        <v>0</v>
      </c>
      <c r="E142" s="277"/>
      <c r="F142" s="278"/>
      <c r="G142" s="278"/>
      <c r="H142" s="278"/>
      <c r="I142" s="278"/>
      <c r="J142" s="278"/>
      <c r="K142" s="278"/>
      <c r="L142" s="279"/>
      <c r="M142" s="304">
        <f>'План НП'!C132</f>
        <v>0</v>
      </c>
      <c r="N142" s="304">
        <f>'План НП'!D132</f>
        <v>0</v>
      </c>
      <c r="O142" s="280">
        <f>'План НП'!U132</f>
        <v>0</v>
      </c>
      <c r="P142" s="269" t="str">
        <f>'Основні дані'!$B$1</f>
        <v>СГТ-М623і.е</v>
      </c>
    </row>
    <row r="143" spans="1:16" s="157" customFormat="1" ht="16.5" hidden="1" thickBot="1" x14ac:dyDescent="0.3">
      <c r="A143" s="276" t="str">
        <f>'План НП'!A133</f>
        <v>ВП10.5</v>
      </c>
      <c r="B143" s="301">
        <f>'План НП'!B133</f>
        <v>0</v>
      </c>
      <c r="C143" s="306">
        <f>'План НП'!F133</f>
        <v>0</v>
      </c>
      <c r="D143" s="306">
        <f>'План НП'!G133</f>
        <v>0</v>
      </c>
      <c r="E143" s="277"/>
      <c r="F143" s="278"/>
      <c r="G143" s="278"/>
      <c r="H143" s="278"/>
      <c r="I143" s="278"/>
      <c r="J143" s="278"/>
      <c r="K143" s="278"/>
      <c r="L143" s="279"/>
      <c r="M143" s="304">
        <f>'План НП'!C133</f>
        <v>0</v>
      </c>
      <c r="N143" s="304">
        <f>'План НП'!D133</f>
        <v>0</v>
      </c>
      <c r="O143" s="280">
        <f>'План НП'!U133</f>
        <v>0</v>
      </c>
      <c r="P143" s="269" t="str">
        <f>'Основні дані'!$B$1</f>
        <v>СГТ-М623і.е</v>
      </c>
    </row>
    <row r="144" spans="1:16" s="157" customFormat="1" ht="16.5" hidden="1" thickBot="1" x14ac:dyDescent="0.3">
      <c r="A144" s="276" t="str">
        <f>'План НП'!A134</f>
        <v>ВП10.6</v>
      </c>
      <c r="B144" s="301">
        <f>'План НП'!B134</f>
        <v>0</v>
      </c>
      <c r="C144" s="306">
        <f>'План НП'!F134</f>
        <v>0</v>
      </c>
      <c r="D144" s="306">
        <f>'План НП'!G134</f>
        <v>0</v>
      </c>
      <c r="E144" s="277"/>
      <c r="F144" s="278"/>
      <c r="G144" s="278"/>
      <c r="H144" s="278"/>
      <c r="I144" s="278"/>
      <c r="J144" s="278"/>
      <c r="K144" s="278"/>
      <c r="L144" s="279"/>
      <c r="M144" s="304">
        <f>'План НП'!C134</f>
        <v>0</v>
      </c>
      <c r="N144" s="304">
        <f>'План НП'!D134</f>
        <v>0</v>
      </c>
      <c r="O144" s="280">
        <f>'План НП'!U134</f>
        <v>0</v>
      </c>
      <c r="P144" s="269" t="str">
        <f>'Основні дані'!$B$1</f>
        <v>СГТ-М623і.е</v>
      </c>
    </row>
    <row r="145" spans="1:16" s="157" customFormat="1" ht="16.5" hidden="1" thickBot="1" x14ac:dyDescent="0.3">
      <c r="A145" s="276" t="str">
        <f>'План НП'!A135</f>
        <v>ВП10.7</v>
      </c>
      <c r="B145" s="301">
        <f>'План НП'!B135</f>
        <v>0</v>
      </c>
      <c r="C145" s="306">
        <f>'План НП'!F135</f>
        <v>0</v>
      </c>
      <c r="D145" s="306">
        <f>'План НП'!G135</f>
        <v>0</v>
      </c>
      <c r="E145" s="277"/>
      <c r="F145" s="278"/>
      <c r="G145" s="278"/>
      <c r="H145" s="278"/>
      <c r="I145" s="278"/>
      <c r="J145" s="278"/>
      <c r="K145" s="278"/>
      <c r="L145" s="279"/>
      <c r="M145" s="304">
        <f>'План НП'!C135</f>
        <v>0</v>
      </c>
      <c r="N145" s="304">
        <f>'План НП'!D135</f>
        <v>0</v>
      </c>
      <c r="O145" s="280">
        <f>'План НП'!U135</f>
        <v>0</v>
      </c>
      <c r="P145" s="269" t="str">
        <f>'Основні дані'!$B$1</f>
        <v>СГТ-М623і.е</v>
      </c>
    </row>
    <row r="146" spans="1:16" s="157" customFormat="1" ht="16.5" hidden="1" thickBot="1" x14ac:dyDescent="0.3">
      <c r="A146" s="276" t="str">
        <f>'План НП'!A136</f>
        <v>ВП10.8</v>
      </c>
      <c r="B146" s="301">
        <f>'План НП'!B136</f>
        <v>0</v>
      </c>
      <c r="C146" s="306">
        <f>'План НП'!F136</f>
        <v>0</v>
      </c>
      <c r="D146" s="306">
        <f>'План НП'!G136</f>
        <v>0</v>
      </c>
      <c r="E146" s="277"/>
      <c r="F146" s="278"/>
      <c r="G146" s="278"/>
      <c r="H146" s="278"/>
      <c r="I146" s="278"/>
      <c r="J146" s="278"/>
      <c r="K146" s="278"/>
      <c r="L146" s="279"/>
      <c r="M146" s="304">
        <f>'План НП'!C136</f>
        <v>0</v>
      </c>
      <c r="N146" s="304">
        <f>'План НП'!D136</f>
        <v>0</v>
      </c>
      <c r="O146" s="280">
        <f>'План НП'!U136</f>
        <v>0</v>
      </c>
      <c r="P146" s="269" t="str">
        <f>'Основні дані'!$B$1</f>
        <v>СГТ-М623і.е</v>
      </c>
    </row>
    <row r="147" spans="1:16" s="157" customFormat="1" ht="16.5" hidden="1" thickBot="1" x14ac:dyDescent="0.3">
      <c r="A147" s="276" t="str">
        <f>'План НП'!A137</f>
        <v>ВП10.9</v>
      </c>
      <c r="B147" s="301">
        <f>'План НП'!B137</f>
        <v>0</v>
      </c>
      <c r="C147" s="306">
        <f>'План НП'!F137</f>
        <v>0</v>
      </c>
      <c r="D147" s="306">
        <f>'План НП'!G137</f>
        <v>0</v>
      </c>
      <c r="E147" s="277"/>
      <c r="F147" s="278"/>
      <c r="G147" s="278"/>
      <c r="H147" s="278"/>
      <c r="I147" s="278"/>
      <c r="J147" s="278"/>
      <c r="K147" s="278"/>
      <c r="L147" s="279"/>
      <c r="M147" s="304">
        <f>'План НП'!C137</f>
        <v>0</v>
      </c>
      <c r="N147" s="304">
        <f>'План НП'!D137</f>
        <v>0</v>
      </c>
      <c r="O147" s="280">
        <f>'План НП'!U137</f>
        <v>0</v>
      </c>
      <c r="P147" s="269" t="str">
        <f>'Основні дані'!$B$1</f>
        <v>СГТ-М623і.е</v>
      </c>
    </row>
    <row r="148" spans="1:16" s="157" customFormat="1" ht="16.5" hidden="1" thickBot="1" x14ac:dyDescent="0.3">
      <c r="A148" s="276" t="str">
        <f>'План НП'!A138</f>
        <v>ВП10.10</v>
      </c>
      <c r="B148" s="301">
        <f>'План НП'!B138</f>
        <v>0</v>
      </c>
      <c r="C148" s="306">
        <f>'План НП'!F138</f>
        <v>0</v>
      </c>
      <c r="D148" s="306">
        <f>'План НП'!G138</f>
        <v>0</v>
      </c>
      <c r="E148" s="277"/>
      <c r="F148" s="278"/>
      <c r="G148" s="278"/>
      <c r="H148" s="278"/>
      <c r="I148" s="278"/>
      <c r="J148" s="278"/>
      <c r="K148" s="278"/>
      <c r="L148" s="279"/>
      <c r="M148" s="304">
        <f>'План НП'!C138</f>
        <v>0</v>
      </c>
      <c r="N148" s="304">
        <f>'План НП'!D138</f>
        <v>0</v>
      </c>
      <c r="O148" s="280">
        <f>'План НП'!U138</f>
        <v>0</v>
      </c>
      <c r="P148" s="269" t="str">
        <f>'Основні дані'!$B$1</f>
        <v>СГТ-М623і.е</v>
      </c>
    </row>
    <row r="149" spans="1:16" s="157" customFormat="1" ht="16.5" hidden="1" thickBot="1" x14ac:dyDescent="0.3">
      <c r="A149" s="477" t="str">
        <f>'План НП'!A139</f>
        <v>2.1.11</v>
      </c>
      <c r="B149" s="479" t="str">
        <f>'План НП'!B139</f>
        <v xml:space="preserve"> Профільований пакет дисциплін 11"Назва пакету"</v>
      </c>
      <c r="C149" s="480">
        <f>'План НП'!F139</f>
        <v>0</v>
      </c>
      <c r="D149" s="480">
        <f>'План НП'!G139</f>
        <v>0</v>
      </c>
      <c r="E149" s="481"/>
      <c r="F149" s="482"/>
      <c r="G149" s="482"/>
      <c r="H149" s="482"/>
      <c r="I149" s="482"/>
      <c r="J149" s="482"/>
      <c r="K149" s="482"/>
      <c r="L149" s="483"/>
      <c r="M149" s="484">
        <f>'План НП'!C139</f>
        <v>0</v>
      </c>
      <c r="N149" s="484">
        <f>'План НП'!D139</f>
        <v>0</v>
      </c>
      <c r="O149" s="478">
        <f>'План НП'!U139</f>
        <v>0</v>
      </c>
      <c r="P149" s="269" t="str">
        <f>'Основні дані'!$B$1</f>
        <v>СГТ-М623і.е</v>
      </c>
    </row>
    <row r="150" spans="1:16" s="157" customFormat="1" ht="16.5" hidden="1" thickBot="1" x14ac:dyDescent="0.3">
      <c r="A150" s="276" t="str">
        <f>'План НП'!A140</f>
        <v>ВП11.1</v>
      </c>
      <c r="B150" s="301">
        <f>'План НП'!B140</f>
        <v>0</v>
      </c>
      <c r="C150" s="306">
        <f>'План НП'!F140</f>
        <v>0</v>
      </c>
      <c r="D150" s="306">
        <f>'План НП'!G140</f>
        <v>0</v>
      </c>
      <c r="E150" s="277"/>
      <c r="F150" s="278"/>
      <c r="G150" s="278"/>
      <c r="H150" s="278"/>
      <c r="I150" s="278"/>
      <c r="J150" s="278"/>
      <c r="K150" s="278"/>
      <c r="L150" s="279"/>
      <c r="M150" s="304">
        <f>'План НП'!C140</f>
        <v>0</v>
      </c>
      <c r="N150" s="304">
        <f>'План НП'!D140</f>
        <v>0</v>
      </c>
      <c r="O150" s="280">
        <f>'План НП'!U140</f>
        <v>0</v>
      </c>
      <c r="P150" s="269" t="str">
        <f>'Основні дані'!$B$1</f>
        <v>СГТ-М623і.е</v>
      </c>
    </row>
    <row r="151" spans="1:16" s="157" customFormat="1" ht="16.5" hidden="1" thickBot="1" x14ac:dyDescent="0.3">
      <c r="A151" s="276" t="str">
        <f>'План НП'!A141</f>
        <v>ВП11.2</v>
      </c>
      <c r="B151" s="301">
        <f>'План НП'!B141</f>
        <v>0</v>
      </c>
      <c r="C151" s="306">
        <f>'План НП'!F141</f>
        <v>0</v>
      </c>
      <c r="D151" s="306">
        <f>'План НП'!G141</f>
        <v>0</v>
      </c>
      <c r="E151" s="277"/>
      <c r="F151" s="278"/>
      <c r="G151" s="278"/>
      <c r="H151" s="278"/>
      <c r="I151" s="278"/>
      <c r="J151" s="278"/>
      <c r="K151" s="278"/>
      <c r="L151" s="279"/>
      <c r="M151" s="304">
        <f>'План НП'!C141</f>
        <v>0</v>
      </c>
      <c r="N151" s="304">
        <f>'План НП'!D141</f>
        <v>0</v>
      </c>
      <c r="O151" s="280">
        <f>'План НП'!U141</f>
        <v>0</v>
      </c>
      <c r="P151" s="269" t="str">
        <f>'Основні дані'!$B$1</f>
        <v>СГТ-М623і.е</v>
      </c>
    </row>
    <row r="152" spans="1:16" s="157" customFormat="1" ht="16.5" hidden="1" thickBot="1" x14ac:dyDescent="0.3">
      <c r="A152" s="276" t="str">
        <f>'План НП'!A142</f>
        <v>ВП11.3</v>
      </c>
      <c r="B152" s="301">
        <f>'План НП'!B142</f>
        <v>0</v>
      </c>
      <c r="C152" s="306">
        <f>'План НП'!F142</f>
        <v>0</v>
      </c>
      <c r="D152" s="306">
        <f>'План НП'!G142</f>
        <v>0</v>
      </c>
      <c r="E152" s="277"/>
      <c r="F152" s="278"/>
      <c r="G152" s="278"/>
      <c r="H152" s="278"/>
      <c r="I152" s="278"/>
      <c r="J152" s="278"/>
      <c r="K152" s="278"/>
      <c r="L152" s="279"/>
      <c r="M152" s="304">
        <f>'План НП'!C142</f>
        <v>0</v>
      </c>
      <c r="N152" s="304">
        <f>'План НП'!D142</f>
        <v>0</v>
      </c>
      <c r="O152" s="280">
        <f>'План НП'!U142</f>
        <v>0</v>
      </c>
      <c r="P152" s="269" t="str">
        <f>'Основні дані'!$B$1</f>
        <v>СГТ-М623і.е</v>
      </c>
    </row>
    <row r="153" spans="1:16" s="157" customFormat="1" ht="16.5" hidden="1" thickBot="1" x14ac:dyDescent="0.3">
      <c r="A153" s="276" t="str">
        <f>'План НП'!A143</f>
        <v>ВП11.4</v>
      </c>
      <c r="B153" s="301">
        <f>'План НП'!B143</f>
        <v>0</v>
      </c>
      <c r="C153" s="306">
        <f>'План НП'!F143</f>
        <v>0</v>
      </c>
      <c r="D153" s="306">
        <f>'План НП'!G143</f>
        <v>0</v>
      </c>
      <c r="E153" s="277"/>
      <c r="F153" s="278"/>
      <c r="G153" s="278"/>
      <c r="H153" s="278"/>
      <c r="I153" s="278"/>
      <c r="J153" s="278"/>
      <c r="K153" s="278"/>
      <c r="L153" s="279"/>
      <c r="M153" s="304">
        <f>'План НП'!C143</f>
        <v>0</v>
      </c>
      <c r="N153" s="304">
        <f>'План НП'!D143</f>
        <v>0</v>
      </c>
      <c r="O153" s="280">
        <f>'План НП'!U143</f>
        <v>0</v>
      </c>
      <c r="P153" s="269" t="str">
        <f>'Основні дані'!$B$1</f>
        <v>СГТ-М623і.е</v>
      </c>
    </row>
    <row r="154" spans="1:16" s="157" customFormat="1" ht="16.5" hidden="1" thickBot="1" x14ac:dyDescent="0.3">
      <c r="A154" s="276" t="str">
        <f>'План НП'!A144</f>
        <v>ВП11.5</v>
      </c>
      <c r="B154" s="301">
        <f>'План НП'!B144</f>
        <v>0</v>
      </c>
      <c r="C154" s="306">
        <f>'План НП'!F144</f>
        <v>0</v>
      </c>
      <c r="D154" s="306">
        <f>'План НП'!G144</f>
        <v>0</v>
      </c>
      <c r="E154" s="277"/>
      <c r="F154" s="278"/>
      <c r="G154" s="278"/>
      <c r="H154" s="278"/>
      <c r="I154" s="278"/>
      <c r="J154" s="278"/>
      <c r="K154" s="278"/>
      <c r="L154" s="279"/>
      <c r="M154" s="304">
        <f>'План НП'!C144</f>
        <v>0</v>
      </c>
      <c r="N154" s="304">
        <f>'План НП'!D144</f>
        <v>0</v>
      </c>
      <c r="O154" s="280">
        <f>'План НП'!U144</f>
        <v>0</v>
      </c>
      <c r="P154" s="269" t="str">
        <f>'Основні дані'!$B$1</f>
        <v>СГТ-М623і.е</v>
      </c>
    </row>
    <row r="155" spans="1:16" s="157" customFormat="1" ht="16.5" hidden="1" thickBot="1" x14ac:dyDescent="0.3">
      <c r="A155" s="276" t="str">
        <f>'План НП'!A145</f>
        <v>ВП11.6</v>
      </c>
      <c r="B155" s="301">
        <f>'План НП'!B145</f>
        <v>0</v>
      </c>
      <c r="C155" s="306">
        <f>'План НП'!F145</f>
        <v>0</v>
      </c>
      <c r="D155" s="306">
        <f>'План НП'!G145</f>
        <v>0</v>
      </c>
      <c r="E155" s="277"/>
      <c r="F155" s="278"/>
      <c r="G155" s="278"/>
      <c r="H155" s="278"/>
      <c r="I155" s="278"/>
      <c r="J155" s="278"/>
      <c r="K155" s="278"/>
      <c r="L155" s="279"/>
      <c r="M155" s="304">
        <f>'План НП'!C145</f>
        <v>0</v>
      </c>
      <c r="N155" s="304">
        <f>'План НП'!D145</f>
        <v>0</v>
      </c>
      <c r="O155" s="280">
        <f>'План НП'!U145</f>
        <v>0</v>
      </c>
      <c r="P155" s="269" t="str">
        <f>'Основні дані'!$B$1</f>
        <v>СГТ-М623і.е</v>
      </c>
    </row>
    <row r="156" spans="1:16" s="157" customFormat="1" ht="9" hidden="1" customHeight="1" thickBot="1" x14ac:dyDescent="0.3">
      <c r="A156" s="276" t="str">
        <f>'План НП'!A146</f>
        <v>ВП11.7</v>
      </c>
      <c r="B156" s="301">
        <f>'План НП'!B146</f>
        <v>0</v>
      </c>
      <c r="C156" s="306">
        <f>'План НП'!F146</f>
        <v>0</v>
      </c>
      <c r="D156" s="306">
        <f>'План НП'!G146</f>
        <v>0</v>
      </c>
      <c r="E156" s="277"/>
      <c r="F156" s="278"/>
      <c r="G156" s="278"/>
      <c r="H156" s="278"/>
      <c r="I156" s="278"/>
      <c r="J156" s="278"/>
      <c r="K156" s="278"/>
      <c r="L156" s="279"/>
      <c r="M156" s="304">
        <f>'План НП'!C146</f>
        <v>0</v>
      </c>
      <c r="N156" s="304">
        <f>'План НП'!D146</f>
        <v>0</v>
      </c>
      <c r="O156" s="280">
        <f>'План НП'!U146</f>
        <v>0</v>
      </c>
      <c r="P156" s="269" t="str">
        <f>'Основні дані'!$B$1</f>
        <v>СГТ-М623і.е</v>
      </c>
    </row>
    <row r="157" spans="1:16" s="157" customFormat="1" ht="16.5" hidden="1" thickBot="1" x14ac:dyDescent="0.3">
      <c r="A157" s="276" t="str">
        <f>'План НП'!A147</f>
        <v>ВП11.8</v>
      </c>
      <c r="B157" s="301">
        <f>'План НП'!B147</f>
        <v>0</v>
      </c>
      <c r="C157" s="306">
        <f>'План НП'!F147</f>
        <v>0</v>
      </c>
      <c r="D157" s="306">
        <f>'План НП'!G147</f>
        <v>0</v>
      </c>
      <c r="E157" s="277"/>
      <c r="F157" s="278"/>
      <c r="G157" s="278"/>
      <c r="H157" s="278"/>
      <c r="I157" s="278"/>
      <c r="J157" s="278"/>
      <c r="K157" s="278"/>
      <c r="L157" s="279"/>
      <c r="M157" s="304">
        <f>'План НП'!C147</f>
        <v>0</v>
      </c>
      <c r="N157" s="304">
        <f>'План НП'!D147</f>
        <v>0</v>
      </c>
      <c r="O157" s="280">
        <f>'План НП'!U147</f>
        <v>0</v>
      </c>
      <c r="P157" s="269" t="str">
        <f>'Основні дані'!$B$1</f>
        <v>СГТ-М623і.е</v>
      </c>
    </row>
    <row r="158" spans="1:16" s="157" customFormat="1" ht="16.5" hidden="1" thickBot="1" x14ac:dyDescent="0.3">
      <c r="A158" s="276" t="str">
        <f>'План НП'!A148</f>
        <v>ВП11.9</v>
      </c>
      <c r="B158" s="301">
        <f>'План НП'!B148</f>
        <v>0</v>
      </c>
      <c r="C158" s="306">
        <f>'План НП'!F148</f>
        <v>0</v>
      </c>
      <c r="D158" s="306">
        <f>'План НП'!G148</f>
        <v>0</v>
      </c>
      <c r="E158" s="277"/>
      <c r="F158" s="278"/>
      <c r="G158" s="278"/>
      <c r="H158" s="278"/>
      <c r="I158" s="278"/>
      <c r="J158" s="278"/>
      <c r="K158" s="278"/>
      <c r="L158" s="279"/>
      <c r="M158" s="304">
        <f>'План НП'!C148</f>
        <v>0</v>
      </c>
      <c r="N158" s="304">
        <f>'План НП'!D148</f>
        <v>0</v>
      </c>
      <c r="O158" s="280">
        <f>'План НП'!U148</f>
        <v>0</v>
      </c>
      <c r="P158" s="269" t="str">
        <f>'Основні дані'!$B$1</f>
        <v>СГТ-М623і.е</v>
      </c>
    </row>
    <row r="159" spans="1:16" s="157" customFormat="1" ht="16.5" hidden="1" thickBot="1" x14ac:dyDescent="0.3">
      <c r="A159" s="276" t="str">
        <f>'План НП'!A149</f>
        <v>ВП11.10</v>
      </c>
      <c r="B159" s="301">
        <f>'План НП'!B149</f>
        <v>0</v>
      </c>
      <c r="C159" s="306">
        <f>'План НП'!F149</f>
        <v>0</v>
      </c>
      <c r="D159" s="306">
        <f>'План НП'!G149</f>
        <v>0</v>
      </c>
      <c r="E159" s="277"/>
      <c r="F159" s="278"/>
      <c r="G159" s="278"/>
      <c r="H159" s="278"/>
      <c r="I159" s="278"/>
      <c r="J159" s="278"/>
      <c r="K159" s="278"/>
      <c r="L159" s="279"/>
      <c r="M159" s="304">
        <f>'План НП'!C149</f>
        <v>0</v>
      </c>
      <c r="N159" s="304">
        <f>'План НП'!D149</f>
        <v>0</v>
      </c>
      <c r="O159" s="280">
        <f>'План НП'!U149</f>
        <v>0</v>
      </c>
      <c r="P159" s="269" t="str">
        <f>'Основні дані'!$B$1</f>
        <v>СГТ-М623і.е</v>
      </c>
    </row>
    <row r="160" spans="1:16" s="157" customFormat="1" ht="16.5" hidden="1" thickBot="1" x14ac:dyDescent="0.3">
      <c r="A160" s="477" t="str">
        <f>'План НП'!A150</f>
        <v>2.1.12</v>
      </c>
      <c r="B160" s="479" t="str">
        <f>'План НП'!B150</f>
        <v xml:space="preserve"> Профільований пакет дисциплін 12"Назва пакету"</v>
      </c>
      <c r="C160" s="480">
        <f>'План НП'!F150</f>
        <v>0</v>
      </c>
      <c r="D160" s="480">
        <f>'План НП'!G150</f>
        <v>0</v>
      </c>
      <c r="E160" s="481"/>
      <c r="F160" s="482"/>
      <c r="G160" s="482"/>
      <c r="H160" s="482"/>
      <c r="I160" s="482"/>
      <c r="J160" s="482"/>
      <c r="K160" s="482"/>
      <c r="L160" s="483"/>
      <c r="M160" s="484">
        <f>'План НП'!C150</f>
        <v>0</v>
      </c>
      <c r="N160" s="484">
        <f>'План НП'!D150</f>
        <v>0</v>
      </c>
      <c r="O160" s="478">
        <f>'План НП'!U150</f>
        <v>0</v>
      </c>
      <c r="P160" s="269" t="str">
        <f>'Основні дані'!$B$1</f>
        <v>СГТ-М623і.е</v>
      </c>
    </row>
    <row r="161" spans="1:16" s="157" customFormat="1" ht="16.5" hidden="1" thickBot="1" x14ac:dyDescent="0.3">
      <c r="A161" s="276" t="str">
        <f>'План НП'!A151</f>
        <v>ВП12.1</v>
      </c>
      <c r="B161" s="301">
        <f>'План НП'!B151</f>
        <v>0</v>
      </c>
      <c r="C161" s="306">
        <f>'План НП'!F151</f>
        <v>0</v>
      </c>
      <c r="D161" s="306">
        <f>'План НП'!G151</f>
        <v>0</v>
      </c>
      <c r="E161" s="277"/>
      <c r="F161" s="278"/>
      <c r="G161" s="278"/>
      <c r="H161" s="278"/>
      <c r="I161" s="278"/>
      <c r="J161" s="278"/>
      <c r="K161" s="278"/>
      <c r="L161" s="279"/>
      <c r="M161" s="304">
        <f>'План НП'!C151</f>
        <v>0</v>
      </c>
      <c r="N161" s="304">
        <f>'План НП'!D151</f>
        <v>0</v>
      </c>
      <c r="O161" s="280">
        <f>'План НП'!U151</f>
        <v>0</v>
      </c>
      <c r="P161" s="269" t="str">
        <f>'Основні дані'!$B$1</f>
        <v>СГТ-М623і.е</v>
      </c>
    </row>
    <row r="162" spans="1:16" s="157" customFormat="1" ht="16.5" hidden="1" thickBot="1" x14ac:dyDescent="0.3">
      <c r="A162" s="276" t="str">
        <f>'План НП'!A152</f>
        <v>ВП12.2</v>
      </c>
      <c r="B162" s="301">
        <f>'План НП'!B152</f>
        <v>0</v>
      </c>
      <c r="C162" s="306">
        <f>'План НП'!F152</f>
        <v>0</v>
      </c>
      <c r="D162" s="306">
        <f>'План НП'!G152</f>
        <v>0</v>
      </c>
      <c r="E162" s="277"/>
      <c r="F162" s="278"/>
      <c r="G162" s="278"/>
      <c r="H162" s="278"/>
      <c r="I162" s="278"/>
      <c r="J162" s="278"/>
      <c r="K162" s="278"/>
      <c r="L162" s="279"/>
      <c r="M162" s="304">
        <f>'План НП'!C152</f>
        <v>0</v>
      </c>
      <c r="N162" s="304">
        <f>'План НП'!D152</f>
        <v>0</v>
      </c>
      <c r="O162" s="280">
        <f>'План НП'!U152</f>
        <v>0</v>
      </c>
      <c r="P162" s="269" t="str">
        <f>'Основні дані'!$B$1</f>
        <v>СГТ-М623і.е</v>
      </c>
    </row>
    <row r="163" spans="1:16" s="157" customFormat="1" ht="16.5" hidden="1" thickBot="1" x14ac:dyDescent="0.3">
      <c r="A163" s="276" t="str">
        <f>'План НП'!A153</f>
        <v>ВП12.3</v>
      </c>
      <c r="B163" s="301">
        <f>'План НП'!B153</f>
        <v>0</v>
      </c>
      <c r="C163" s="306">
        <f>'План НП'!F153</f>
        <v>0</v>
      </c>
      <c r="D163" s="306">
        <f>'План НП'!G153</f>
        <v>0</v>
      </c>
      <c r="E163" s="277"/>
      <c r="F163" s="278"/>
      <c r="G163" s="278"/>
      <c r="H163" s="278"/>
      <c r="I163" s="278"/>
      <c r="J163" s="278"/>
      <c r="K163" s="278"/>
      <c r="L163" s="279"/>
      <c r="M163" s="304">
        <f>'План НП'!C153</f>
        <v>0</v>
      </c>
      <c r="N163" s="304">
        <f>'План НП'!D153</f>
        <v>0</v>
      </c>
      <c r="O163" s="280">
        <f>'План НП'!U153</f>
        <v>0</v>
      </c>
      <c r="P163" s="269" t="str">
        <f>'Основні дані'!$B$1</f>
        <v>СГТ-М623і.е</v>
      </c>
    </row>
    <row r="164" spans="1:16" s="157" customFormat="1" ht="16.5" hidden="1" thickBot="1" x14ac:dyDescent="0.3">
      <c r="A164" s="276" t="str">
        <f>'План НП'!A154</f>
        <v>ВП12.4</v>
      </c>
      <c r="B164" s="301">
        <f>'План НП'!B154</f>
        <v>0</v>
      </c>
      <c r="C164" s="306">
        <f>'План НП'!F154</f>
        <v>0</v>
      </c>
      <c r="D164" s="306">
        <f>'План НП'!G154</f>
        <v>0</v>
      </c>
      <c r="E164" s="277"/>
      <c r="F164" s="278"/>
      <c r="G164" s="278"/>
      <c r="H164" s="278"/>
      <c r="I164" s="278"/>
      <c r="J164" s="278"/>
      <c r="K164" s="278"/>
      <c r="L164" s="279"/>
      <c r="M164" s="304">
        <f>'План НП'!C154</f>
        <v>0</v>
      </c>
      <c r="N164" s="304">
        <f>'План НП'!D154</f>
        <v>0</v>
      </c>
      <c r="O164" s="280">
        <f>'План НП'!U154</f>
        <v>0</v>
      </c>
      <c r="P164" s="269" t="str">
        <f>'Основні дані'!$B$1</f>
        <v>СГТ-М623і.е</v>
      </c>
    </row>
    <row r="165" spans="1:16" s="157" customFormat="1" ht="6.75" hidden="1" customHeight="1" thickBot="1" x14ac:dyDescent="0.3">
      <c r="A165" s="276" t="str">
        <f>'План НП'!A155</f>
        <v>ВП12.5</v>
      </c>
      <c r="B165" s="301">
        <f>'План НП'!B155</f>
        <v>0</v>
      </c>
      <c r="C165" s="306">
        <f>'План НП'!F155</f>
        <v>0</v>
      </c>
      <c r="D165" s="306">
        <f>'План НП'!G155</f>
        <v>0</v>
      </c>
      <c r="E165" s="277"/>
      <c r="F165" s="278"/>
      <c r="G165" s="278"/>
      <c r="H165" s="278"/>
      <c r="I165" s="278"/>
      <c r="J165" s="278"/>
      <c r="K165" s="278"/>
      <c r="L165" s="279"/>
      <c r="M165" s="304">
        <f>'План НП'!C155</f>
        <v>0</v>
      </c>
      <c r="N165" s="304">
        <f>'План НП'!D155</f>
        <v>0</v>
      </c>
      <c r="O165" s="280">
        <f>'План НП'!U155</f>
        <v>0</v>
      </c>
      <c r="P165" s="269" t="str">
        <f>'Основні дані'!$B$1</f>
        <v>СГТ-М623і.е</v>
      </c>
    </row>
    <row r="166" spans="1:16" s="157" customFormat="1" ht="16.5" hidden="1" thickBot="1" x14ac:dyDescent="0.3">
      <c r="A166" s="276" t="str">
        <f>'План НП'!A156</f>
        <v>ВП12.6</v>
      </c>
      <c r="B166" s="301">
        <f>'План НП'!B156</f>
        <v>0</v>
      </c>
      <c r="C166" s="306">
        <f>'План НП'!F156</f>
        <v>0</v>
      </c>
      <c r="D166" s="306">
        <f>'План НП'!G156</f>
        <v>0</v>
      </c>
      <c r="E166" s="277"/>
      <c r="F166" s="278"/>
      <c r="G166" s="278"/>
      <c r="H166" s="278"/>
      <c r="I166" s="278"/>
      <c r="J166" s="278"/>
      <c r="K166" s="278"/>
      <c r="L166" s="279"/>
      <c r="M166" s="304">
        <f>'План НП'!C156</f>
        <v>0</v>
      </c>
      <c r="N166" s="304">
        <f>'План НП'!D156</f>
        <v>0</v>
      </c>
      <c r="O166" s="280">
        <f>'План НП'!U156</f>
        <v>0</v>
      </c>
      <c r="P166" s="269" t="str">
        <f>'Основні дані'!$B$1</f>
        <v>СГТ-М623і.е</v>
      </c>
    </row>
    <row r="167" spans="1:16" s="157" customFormat="1" ht="16.5" hidden="1" thickBot="1" x14ac:dyDescent="0.3">
      <c r="A167" s="276" t="str">
        <f>'План НП'!A157</f>
        <v>ВП12.7</v>
      </c>
      <c r="B167" s="301">
        <f>'План НП'!B157</f>
        <v>0</v>
      </c>
      <c r="C167" s="306">
        <f>'План НП'!F157</f>
        <v>0</v>
      </c>
      <c r="D167" s="306">
        <f>'План НП'!G157</f>
        <v>0</v>
      </c>
      <c r="E167" s="277"/>
      <c r="F167" s="278"/>
      <c r="G167" s="278"/>
      <c r="H167" s="278"/>
      <c r="I167" s="278"/>
      <c r="J167" s="278"/>
      <c r="K167" s="278"/>
      <c r="L167" s="279"/>
      <c r="M167" s="304">
        <f>'План НП'!C157</f>
        <v>0</v>
      </c>
      <c r="N167" s="304">
        <f>'План НП'!D157</f>
        <v>0</v>
      </c>
      <c r="O167" s="280">
        <f>'План НП'!U157</f>
        <v>0</v>
      </c>
      <c r="P167" s="269" t="str">
        <f>'Основні дані'!$B$1</f>
        <v>СГТ-М623і.е</v>
      </c>
    </row>
    <row r="168" spans="1:16" s="157" customFormat="1" ht="16.5" hidden="1" thickBot="1" x14ac:dyDescent="0.3">
      <c r="A168" s="276" t="str">
        <f>'План НП'!A158</f>
        <v>ВП12.8</v>
      </c>
      <c r="B168" s="301">
        <f>'План НП'!B158</f>
        <v>0</v>
      </c>
      <c r="C168" s="306">
        <f>'План НП'!F158</f>
        <v>0</v>
      </c>
      <c r="D168" s="306">
        <f>'План НП'!G158</f>
        <v>0</v>
      </c>
      <c r="E168" s="277"/>
      <c r="F168" s="278"/>
      <c r="G168" s="278"/>
      <c r="H168" s="278"/>
      <c r="I168" s="278"/>
      <c r="J168" s="278"/>
      <c r="K168" s="278"/>
      <c r="L168" s="279"/>
      <c r="M168" s="304">
        <f>'План НП'!C158</f>
        <v>0</v>
      </c>
      <c r="N168" s="304">
        <f>'План НП'!D158</f>
        <v>0</v>
      </c>
      <c r="O168" s="280">
        <f>'План НП'!U158</f>
        <v>0</v>
      </c>
      <c r="P168" s="269" t="str">
        <f>'Основні дані'!$B$1</f>
        <v>СГТ-М623і.е</v>
      </c>
    </row>
    <row r="169" spans="1:16" s="157" customFormat="1" ht="16.5" hidden="1" thickBot="1" x14ac:dyDescent="0.3">
      <c r="A169" s="276" t="str">
        <f>'План НП'!A159</f>
        <v>ВП12.9</v>
      </c>
      <c r="B169" s="301">
        <f>'План НП'!B159</f>
        <v>0</v>
      </c>
      <c r="C169" s="306">
        <f>'План НП'!F159</f>
        <v>0</v>
      </c>
      <c r="D169" s="306">
        <f>'План НП'!G159</f>
        <v>0</v>
      </c>
      <c r="E169" s="277"/>
      <c r="F169" s="278"/>
      <c r="G169" s="278"/>
      <c r="H169" s="278"/>
      <c r="I169" s="278"/>
      <c r="J169" s="278"/>
      <c r="K169" s="278"/>
      <c r="L169" s="279"/>
      <c r="M169" s="304">
        <f>'План НП'!C159</f>
        <v>0</v>
      </c>
      <c r="N169" s="304">
        <f>'План НП'!D159</f>
        <v>0</v>
      </c>
      <c r="O169" s="280">
        <f>'План НП'!U159</f>
        <v>0</v>
      </c>
      <c r="P169" s="269" t="str">
        <f>'Основні дані'!$B$1</f>
        <v>СГТ-М623і.е</v>
      </c>
    </row>
    <row r="170" spans="1:16" s="157" customFormat="1" ht="16.5" hidden="1" thickBot="1" x14ac:dyDescent="0.3">
      <c r="A170" s="276" t="str">
        <f>'План НП'!A160</f>
        <v>ВП12.10</v>
      </c>
      <c r="B170" s="301">
        <f>'План НП'!B160</f>
        <v>0</v>
      </c>
      <c r="C170" s="306">
        <f>'План НП'!F160</f>
        <v>0</v>
      </c>
      <c r="D170" s="306">
        <f>'План НП'!G160</f>
        <v>0</v>
      </c>
      <c r="E170" s="277"/>
      <c r="F170" s="278"/>
      <c r="G170" s="278"/>
      <c r="H170" s="278"/>
      <c r="I170" s="278"/>
      <c r="J170" s="278"/>
      <c r="K170" s="278"/>
      <c r="L170" s="279"/>
      <c r="M170" s="304">
        <f>'План НП'!C160</f>
        <v>0</v>
      </c>
      <c r="N170" s="304">
        <f>'План НП'!D160</f>
        <v>0</v>
      </c>
      <c r="O170" s="280">
        <f>'План НП'!U160</f>
        <v>0</v>
      </c>
      <c r="P170" s="269" t="str">
        <f>'Основні дані'!$B$1</f>
        <v>СГТ-М623і.е</v>
      </c>
    </row>
    <row r="171" spans="1:16" s="157" customFormat="1" ht="9" hidden="1" customHeight="1" thickBot="1" x14ac:dyDescent="0.3">
      <c r="A171" s="477" t="str">
        <f>'План НП'!A161</f>
        <v>2.1.13</v>
      </c>
      <c r="B171" s="479" t="str">
        <f>'План НП'!B161</f>
        <v xml:space="preserve"> Профільований пакет дисциплін 13"Назва пакету"</v>
      </c>
      <c r="C171" s="480">
        <f>'План НП'!F161</f>
        <v>0</v>
      </c>
      <c r="D171" s="480">
        <f>'План НП'!G161</f>
        <v>0</v>
      </c>
      <c r="E171" s="481"/>
      <c r="F171" s="482"/>
      <c r="G171" s="482"/>
      <c r="H171" s="482"/>
      <c r="I171" s="482"/>
      <c r="J171" s="482"/>
      <c r="K171" s="482"/>
      <c r="L171" s="483"/>
      <c r="M171" s="484">
        <f>'План НП'!C161</f>
        <v>0</v>
      </c>
      <c r="N171" s="484">
        <f>'План НП'!D161</f>
        <v>0</v>
      </c>
      <c r="O171" s="478">
        <f>'План НП'!U161</f>
        <v>0</v>
      </c>
      <c r="P171" s="269" t="str">
        <f>'Основні дані'!$B$1</f>
        <v>СГТ-М623і.е</v>
      </c>
    </row>
    <row r="172" spans="1:16" s="157" customFormat="1" ht="16.5" hidden="1" thickBot="1" x14ac:dyDescent="0.3">
      <c r="A172" s="276" t="str">
        <f>'План НП'!A162</f>
        <v>ВП13.1</v>
      </c>
      <c r="B172" s="301">
        <f>'План НП'!B162</f>
        <v>0</v>
      </c>
      <c r="C172" s="306">
        <f>'План НП'!F162</f>
        <v>0</v>
      </c>
      <c r="D172" s="306">
        <f>'План НП'!G162</f>
        <v>0</v>
      </c>
      <c r="E172" s="277"/>
      <c r="F172" s="278"/>
      <c r="G172" s="278"/>
      <c r="H172" s="278"/>
      <c r="I172" s="278"/>
      <c r="J172" s="278"/>
      <c r="K172" s="278"/>
      <c r="L172" s="279"/>
      <c r="M172" s="304">
        <f>'План НП'!C162</f>
        <v>0</v>
      </c>
      <c r="N172" s="304">
        <f>'План НП'!D162</f>
        <v>0</v>
      </c>
      <c r="O172" s="280">
        <f>'План НП'!U162</f>
        <v>0</v>
      </c>
      <c r="P172" s="269" t="str">
        <f>'Основні дані'!$B$1</f>
        <v>СГТ-М623і.е</v>
      </c>
    </row>
    <row r="173" spans="1:16" s="157" customFormat="1" ht="16.5" hidden="1" thickBot="1" x14ac:dyDescent="0.3">
      <c r="A173" s="276" t="str">
        <f>'План НП'!A163</f>
        <v>ВП13.2</v>
      </c>
      <c r="B173" s="301">
        <f>'План НП'!B163</f>
        <v>0</v>
      </c>
      <c r="C173" s="306">
        <f>'План НП'!F163</f>
        <v>0</v>
      </c>
      <c r="D173" s="306">
        <f>'План НП'!G163</f>
        <v>0</v>
      </c>
      <c r="E173" s="277"/>
      <c r="F173" s="278"/>
      <c r="G173" s="278"/>
      <c r="H173" s="278"/>
      <c r="I173" s="278"/>
      <c r="J173" s="278"/>
      <c r="K173" s="278"/>
      <c r="L173" s="279"/>
      <c r="M173" s="304">
        <f>'План НП'!C163</f>
        <v>0</v>
      </c>
      <c r="N173" s="304">
        <f>'План НП'!D163</f>
        <v>0</v>
      </c>
      <c r="O173" s="280">
        <f>'План НП'!U163</f>
        <v>0</v>
      </c>
      <c r="P173" s="269" t="str">
        <f>'Основні дані'!$B$1</f>
        <v>СГТ-М623і.е</v>
      </c>
    </row>
    <row r="174" spans="1:16" s="157" customFormat="1" ht="16.5" hidden="1" thickBot="1" x14ac:dyDescent="0.3">
      <c r="A174" s="276" t="str">
        <f>'План НП'!A164</f>
        <v>ВП13.3</v>
      </c>
      <c r="B174" s="301">
        <f>'План НП'!B164</f>
        <v>0</v>
      </c>
      <c r="C174" s="306">
        <f>'План НП'!F164</f>
        <v>0</v>
      </c>
      <c r="D174" s="306">
        <f>'План НП'!G164</f>
        <v>0</v>
      </c>
      <c r="E174" s="277"/>
      <c r="F174" s="278"/>
      <c r="G174" s="278"/>
      <c r="H174" s="278"/>
      <c r="I174" s="278"/>
      <c r="J174" s="278"/>
      <c r="K174" s="278"/>
      <c r="L174" s="279"/>
      <c r="M174" s="304">
        <f>'План НП'!C164</f>
        <v>0</v>
      </c>
      <c r="N174" s="304">
        <f>'План НП'!D164</f>
        <v>0</v>
      </c>
      <c r="O174" s="280">
        <f>'План НП'!U164</f>
        <v>0</v>
      </c>
      <c r="P174" s="269" t="str">
        <f>'Основні дані'!$B$1</f>
        <v>СГТ-М623і.е</v>
      </c>
    </row>
    <row r="175" spans="1:16" s="157" customFormat="1" ht="16.5" hidden="1" thickBot="1" x14ac:dyDescent="0.3">
      <c r="A175" s="276" t="str">
        <f>'План НП'!A165</f>
        <v>ВП13.4</v>
      </c>
      <c r="B175" s="301">
        <f>'План НП'!B165</f>
        <v>0</v>
      </c>
      <c r="C175" s="306">
        <f>'План НП'!F165</f>
        <v>0</v>
      </c>
      <c r="D175" s="306">
        <f>'План НП'!G165</f>
        <v>0</v>
      </c>
      <c r="E175" s="277"/>
      <c r="F175" s="278"/>
      <c r="G175" s="278"/>
      <c r="H175" s="278"/>
      <c r="I175" s="278"/>
      <c r="J175" s="278"/>
      <c r="K175" s="278"/>
      <c r="L175" s="279"/>
      <c r="M175" s="304">
        <f>'План НП'!C165</f>
        <v>0</v>
      </c>
      <c r="N175" s="304">
        <f>'План НП'!D165</f>
        <v>0</v>
      </c>
      <c r="O175" s="280">
        <f>'План НП'!U165</f>
        <v>0</v>
      </c>
      <c r="P175" s="269" t="str">
        <f>'Основні дані'!$B$1</f>
        <v>СГТ-М623і.е</v>
      </c>
    </row>
    <row r="176" spans="1:16" s="157" customFormat="1" ht="16.5" hidden="1" thickBot="1" x14ac:dyDescent="0.3">
      <c r="A176" s="276" t="str">
        <f>'План НП'!A166</f>
        <v>ВП13.5</v>
      </c>
      <c r="B176" s="301">
        <f>'План НП'!B166</f>
        <v>0</v>
      </c>
      <c r="C176" s="306">
        <f>'План НП'!F166</f>
        <v>0</v>
      </c>
      <c r="D176" s="306">
        <f>'План НП'!G166</f>
        <v>0</v>
      </c>
      <c r="E176" s="277"/>
      <c r="F176" s="278"/>
      <c r="G176" s="278"/>
      <c r="H176" s="278"/>
      <c r="I176" s="278"/>
      <c r="J176" s="278"/>
      <c r="K176" s="278"/>
      <c r="L176" s="279"/>
      <c r="M176" s="304">
        <f>'План НП'!C166</f>
        <v>0</v>
      </c>
      <c r="N176" s="304">
        <f>'План НП'!D166</f>
        <v>0</v>
      </c>
      <c r="O176" s="280">
        <f>'План НП'!U166</f>
        <v>0</v>
      </c>
      <c r="P176" s="269" t="str">
        <f>'Основні дані'!$B$1</f>
        <v>СГТ-М623і.е</v>
      </c>
    </row>
    <row r="177" spans="1:16" s="157" customFormat="1" ht="16.5" hidden="1" thickBot="1" x14ac:dyDescent="0.3">
      <c r="A177" s="276" t="str">
        <f>'План НП'!A167</f>
        <v>ВП13.6</v>
      </c>
      <c r="B177" s="301">
        <f>'План НП'!B167</f>
        <v>0</v>
      </c>
      <c r="C177" s="306">
        <f>'План НП'!F167</f>
        <v>0</v>
      </c>
      <c r="D177" s="306">
        <f>'План НП'!G167</f>
        <v>0</v>
      </c>
      <c r="E177" s="277"/>
      <c r="F177" s="278"/>
      <c r="G177" s="278"/>
      <c r="H177" s="278"/>
      <c r="I177" s="278"/>
      <c r="J177" s="278"/>
      <c r="K177" s="278"/>
      <c r="L177" s="279"/>
      <c r="M177" s="304">
        <f>'План НП'!C167</f>
        <v>0</v>
      </c>
      <c r="N177" s="304">
        <f>'План НП'!D167</f>
        <v>0</v>
      </c>
      <c r="O177" s="280">
        <f>'План НП'!U167</f>
        <v>0</v>
      </c>
      <c r="P177" s="269" t="str">
        <f>'Основні дані'!$B$1</f>
        <v>СГТ-М623і.е</v>
      </c>
    </row>
    <row r="178" spans="1:16" s="157" customFormat="1" ht="16.5" hidden="1" thickBot="1" x14ac:dyDescent="0.3">
      <c r="A178" s="276" t="str">
        <f>'План НП'!A168</f>
        <v>ВП13.7</v>
      </c>
      <c r="B178" s="301">
        <f>'План НП'!B168</f>
        <v>0</v>
      </c>
      <c r="C178" s="306">
        <f>'План НП'!F168</f>
        <v>0</v>
      </c>
      <c r="D178" s="306">
        <f>'План НП'!G168</f>
        <v>0</v>
      </c>
      <c r="E178" s="277"/>
      <c r="F178" s="278"/>
      <c r="G178" s="278"/>
      <c r="H178" s="278"/>
      <c r="I178" s="278"/>
      <c r="J178" s="278"/>
      <c r="K178" s="278"/>
      <c r="L178" s="279"/>
      <c r="M178" s="304">
        <f>'План НП'!C168</f>
        <v>0</v>
      </c>
      <c r="N178" s="304">
        <f>'План НП'!D168</f>
        <v>0</v>
      </c>
      <c r="O178" s="280">
        <f>'План НП'!U168</f>
        <v>0</v>
      </c>
      <c r="P178" s="269" t="str">
        <f>'Основні дані'!$B$1</f>
        <v>СГТ-М623і.е</v>
      </c>
    </row>
    <row r="179" spans="1:16" s="157" customFormat="1" ht="16.5" hidden="1" thickBot="1" x14ac:dyDescent="0.3">
      <c r="A179" s="276" t="str">
        <f>'План НП'!A169</f>
        <v>ВП13.8</v>
      </c>
      <c r="B179" s="301">
        <f>'План НП'!B169</f>
        <v>0</v>
      </c>
      <c r="C179" s="306">
        <f>'План НП'!F169</f>
        <v>0</v>
      </c>
      <c r="D179" s="306">
        <f>'План НП'!G169</f>
        <v>0</v>
      </c>
      <c r="E179" s="277"/>
      <c r="F179" s="278"/>
      <c r="G179" s="278"/>
      <c r="H179" s="278"/>
      <c r="I179" s="278"/>
      <c r="J179" s="278"/>
      <c r="K179" s="278"/>
      <c r="L179" s="279"/>
      <c r="M179" s="304">
        <f>'План НП'!C169</f>
        <v>0</v>
      </c>
      <c r="N179" s="304">
        <f>'План НП'!D169</f>
        <v>0</v>
      </c>
      <c r="O179" s="280">
        <f>'План НП'!U169</f>
        <v>0</v>
      </c>
      <c r="P179" s="269" t="str">
        <f>'Основні дані'!$B$1</f>
        <v>СГТ-М623і.е</v>
      </c>
    </row>
    <row r="180" spans="1:16" s="157" customFormat="1" ht="16.5" hidden="1" thickBot="1" x14ac:dyDescent="0.3">
      <c r="A180" s="276" t="str">
        <f>'План НП'!A170</f>
        <v>ВП13.9</v>
      </c>
      <c r="B180" s="301">
        <f>'План НП'!B170</f>
        <v>0</v>
      </c>
      <c r="C180" s="306">
        <f>'План НП'!F170</f>
        <v>0</v>
      </c>
      <c r="D180" s="306">
        <f>'План НП'!G170</f>
        <v>0</v>
      </c>
      <c r="E180" s="277"/>
      <c r="F180" s="278"/>
      <c r="G180" s="278"/>
      <c r="H180" s="278"/>
      <c r="I180" s="278"/>
      <c r="J180" s="278"/>
      <c r="K180" s="278"/>
      <c r="L180" s="279"/>
      <c r="M180" s="304">
        <f>'План НП'!C170</f>
        <v>0</v>
      </c>
      <c r="N180" s="304">
        <f>'План НП'!D170</f>
        <v>0</v>
      </c>
      <c r="O180" s="280">
        <f>'План НП'!U170</f>
        <v>0</v>
      </c>
      <c r="P180" s="269" t="str">
        <f>'Основні дані'!$B$1</f>
        <v>СГТ-М623і.е</v>
      </c>
    </row>
    <row r="181" spans="1:16" s="157" customFormat="1" ht="16.5" hidden="1" thickBot="1" x14ac:dyDescent="0.3">
      <c r="A181" s="276" t="str">
        <f>'План НП'!A171</f>
        <v>ВП13.10</v>
      </c>
      <c r="B181" s="301">
        <f>'План НП'!B171</f>
        <v>0</v>
      </c>
      <c r="C181" s="306">
        <f>'План НП'!F171</f>
        <v>0</v>
      </c>
      <c r="D181" s="306">
        <f>'План НП'!G171</f>
        <v>0</v>
      </c>
      <c r="E181" s="277"/>
      <c r="F181" s="278"/>
      <c r="G181" s="278"/>
      <c r="H181" s="278"/>
      <c r="I181" s="278"/>
      <c r="J181" s="278"/>
      <c r="K181" s="278"/>
      <c r="L181" s="279"/>
      <c r="M181" s="304">
        <f>'План НП'!C171</f>
        <v>0</v>
      </c>
      <c r="N181" s="304">
        <f>'План НП'!D171</f>
        <v>0</v>
      </c>
      <c r="O181" s="280">
        <f>'План НП'!U171</f>
        <v>0</v>
      </c>
      <c r="P181" s="269" t="str">
        <f>'Основні дані'!$B$1</f>
        <v>СГТ-М623і.е</v>
      </c>
    </row>
    <row r="182" spans="1:16" s="157" customFormat="1" ht="16.5" hidden="1" thickBot="1" x14ac:dyDescent="0.3">
      <c r="A182" s="477" t="str">
        <f>'План НП'!A172</f>
        <v>2.1.14</v>
      </c>
      <c r="B182" s="479" t="str">
        <f>'План НП'!B172</f>
        <v xml:space="preserve"> Профільований пакет дисциплін 14"Назва пакету"</v>
      </c>
      <c r="C182" s="480">
        <f>'План НП'!F172</f>
        <v>0</v>
      </c>
      <c r="D182" s="480">
        <f>'План НП'!G172</f>
        <v>0</v>
      </c>
      <c r="E182" s="481"/>
      <c r="F182" s="482"/>
      <c r="G182" s="482"/>
      <c r="H182" s="482"/>
      <c r="I182" s="482"/>
      <c r="J182" s="482"/>
      <c r="K182" s="482"/>
      <c r="L182" s="483"/>
      <c r="M182" s="484">
        <f>'План НП'!C172</f>
        <v>0</v>
      </c>
      <c r="N182" s="484">
        <f>'План НП'!D172</f>
        <v>0</v>
      </c>
      <c r="O182" s="478">
        <f>'План НП'!U172</f>
        <v>0</v>
      </c>
      <c r="P182" s="269" t="str">
        <f>'Основні дані'!$B$1</f>
        <v>СГТ-М623і.е</v>
      </c>
    </row>
    <row r="183" spans="1:16" s="157" customFormat="1" ht="3" hidden="1" customHeight="1" thickBot="1" x14ac:dyDescent="0.3">
      <c r="A183" s="276" t="str">
        <f>'План НП'!A173</f>
        <v>ВП14.1</v>
      </c>
      <c r="B183" s="301">
        <f>'План НП'!B173</f>
        <v>0</v>
      </c>
      <c r="C183" s="306">
        <f>'План НП'!F173</f>
        <v>0</v>
      </c>
      <c r="D183" s="306">
        <f>'План НП'!G173</f>
        <v>0</v>
      </c>
      <c r="E183" s="277"/>
      <c r="F183" s="278"/>
      <c r="G183" s="278"/>
      <c r="H183" s="278"/>
      <c r="I183" s="278"/>
      <c r="J183" s="278"/>
      <c r="K183" s="278"/>
      <c r="L183" s="279"/>
      <c r="M183" s="304">
        <f>'План НП'!C173</f>
        <v>0</v>
      </c>
      <c r="N183" s="304">
        <f>'План НП'!D173</f>
        <v>0</v>
      </c>
      <c r="O183" s="280">
        <f>'План НП'!U173</f>
        <v>0</v>
      </c>
      <c r="P183" s="269" t="str">
        <f>'Основні дані'!$B$1</f>
        <v>СГТ-М623і.е</v>
      </c>
    </row>
    <row r="184" spans="1:16" s="157" customFormat="1" ht="16.5" hidden="1" thickBot="1" x14ac:dyDescent="0.3">
      <c r="A184" s="276" t="str">
        <f>'План НП'!A174</f>
        <v>ВП14.2</v>
      </c>
      <c r="B184" s="301">
        <f>'План НП'!B174</f>
        <v>0</v>
      </c>
      <c r="C184" s="306">
        <f>'План НП'!F174</f>
        <v>0</v>
      </c>
      <c r="D184" s="306">
        <f>'План НП'!G174</f>
        <v>0</v>
      </c>
      <c r="E184" s="277"/>
      <c r="F184" s="278"/>
      <c r="G184" s="278"/>
      <c r="H184" s="278"/>
      <c r="I184" s="278"/>
      <c r="J184" s="278"/>
      <c r="K184" s="278"/>
      <c r="L184" s="279"/>
      <c r="M184" s="304">
        <f>'План НП'!C174</f>
        <v>0</v>
      </c>
      <c r="N184" s="304">
        <f>'План НП'!D174</f>
        <v>0</v>
      </c>
      <c r="O184" s="280">
        <f>'План НП'!U174</f>
        <v>0</v>
      </c>
      <c r="P184" s="269" t="str">
        <f>'Основні дані'!$B$1</f>
        <v>СГТ-М623і.е</v>
      </c>
    </row>
    <row r="185" spans="1:16" s="157" customFormat="1" ht="16.5" hidden="1" thickBot="1" x14ac:dyDescent="0.3">
      <c r="A185" s="276" t="str">
        <f>'План НП'!A175</f>
        <v>ВП14.3</v>
      </c>
      <c r="B185" s="301">
        <f>'План НП'!B175</f>
        <v>0</v>
      </c>
      <c r="C185" s="306">
        <f>'План НП'!F175</f>
        <v>0</v>
      </c>
      <c r="D185" s="306">
        <f>'План НП'!G175</f>
        <v>0</v>
      </c>
      <c r="E185" s="277"/>
      <c r="F185" s="278"/>
      <c r="G185" s="278"/>
      <c r="H185" s="278"/>
      <c r="I185" s="278"/>
      <c r="J185" s="278"/>
      <c r="K185" s="278"/>
      <c r="L185" s="279"/>
      <c r="M185" s="304">
        <f>'План НП'!C175</f>
        <v>0</v>
      </c>
      <c r="N185" s="304">
        <f>'План НП'!D175</f>
        <v>0</v>
      </c>
      <c r="O185" s="280">
        <f>'План НП'!U175</f>
        <v>0</v>
      </c>
      <c r="P185" s="269" t="str">
        <f>'Основні дані'!$B$1</f>
        <v>СГТ-М623і.е</v>
      </c>
    </row>
    <row r="186" spans="1:16" s="157" customFormat="1" ht="16.5" hidden="1" thickBot="1" x14ac:dyDescent="0.3">
      <c r="A186" s="276" t="str">
        <f>'План НП'!A176</f>
        <v>ВП14.4</v>
      </c>
      <c r="B186" s="301">
        <f>'План НП'!B176</f>
        <v>0</v>
      </c>
      <c r="C186" s="306">
        <f>'План НП'!F176</f>
        <v>0</v>
      </c>
      <c r="D186" s="306">
        <f>'План НП'!G176</f>
        <v>0</v>
      </c>
      <c r="E186" s="277"/>
      <c r="F186" s="278"/>
      <c r="G186" s="278"/>
      <c r="H186" s="278"/>
      <c r="I186" s="278"/>
      <c r="J186" s="278"/>
      <c r="K186" s="278"/>
      <c r="L186" s="279"/>
      <c r="M186" s="304">
        <f>'План НП'!C176</f>
        <v>0</v>
      </c>
      <c r="N186" s="304">
        <f>'План НП'!D176</f>
        <v>0</v>
      </c>
      <c r="O186" s="280">
        <f>'План НП'!U176</f>
        <v>0</v>
      </c>
      <c r="P186" s="269" t="str">
        <f>'Основні дані'!$B$1</f>
        <v>СГТ-М623і.е</v>
      </c>
    </row>
    <row r="187" spans="1:16" s="157" customFormat="1" ht="16.5" hidden="1" thickBot="1" x14ac:dyDescent="0.3">
      <c r="A187" s="276" t="str">
        <f>'План НП'!A177</f>
        <v>ВП14.5</v>
      </c>
      <c r="B187" s="301">
        <f>'План НП'!B177</f>
        <v>0</v>
      </c>
      <c r="C187" s="306">
        <f>'План НП'!F177</f>
        <v>0</v>
      </c>
      <c r="D187" s="306">
        <f>'План НП'!G177</f>
        <v>0</v>
      </c>
      <c r="E187" s="277"/>
      <c r="F187" s="278"/>
      <c r="G187" s="278"/>
      <c r="H187" s="278"/>
      <c r="I187" s="278"/>
      <c r="J187" s="278"/>
      <c r="K187" s="278"/>
      <c r="L187" s="279"/>
      <c r="M187" s="304">
        <f>'План НП'!C177</f>
        <v>0</v>
      </c>
      <c r="N187" s="304">
        <f>'План НП'!D177</f>
        <v>0</v>
      </c>
      <c r="O187" s="280">
        <f>'План НП'!U177</f>
        <v>0</v>
      </c>
      <c r="P187" s="269" t="str">
        <f>'Основні дані'!$B$1</f>
        <v>СГТ-М623і.е</v>
      </c>
    </row>
    <row r="188" spans="1:16" s="157" customFormat="1" ht="16.5" hidden="1" thickBot="1" x14ac:dyDescent="0.3">
      <c r="A188" s="276" t="str">
        <f>'План НП'!A178</f>
        <v>ВП14.6</v>
      </c>
      <c r="B188" s="301">
        <f>'План НП'!B178</f>
        <v>0</v>
      </c>
      <c r="C188" s="306">
        <f>'План НП'!F178</f>
        <v>0</v>
      </c>
      <c r="D188" s="306">
        <f>'План НП'!G178</f>
        <v>0</v>
      </c>
      <c r="E188" s="277"/>
      <c r="F188" s="278"/>
      <c r="G188" s="278"/>
      <c r="H188" s="278"/>
      <c r="I188" s="278"/>
      <c r="J188" s="278"/>
      <c r="K188" s="278"/>
      <c r="L188" s="279"/>
      <c r="M188" s="304">
        <f>'План НП'!C178</f>
        <v>0</v>
      </c>
      <c r="N188" s="304">
        <f>'План НП'!D178</f>
        <v>0</v>
      </c>
      <c r="O188" s="280">
        <f>'План НП'!U178</f>
        <v>0</v>
      </c>
      <c r="P188" s="269" t="str">
        <f>'Основні дані'!$B$1</f>
        <v>СГТ-М623і.е</v>
      </c>
    </row>
    <row r="189" spans="1:16" s="157" customFormat="1" ht="16.5" hidden="1" thickBot="1" x14ac:dyDescent="0.3">
      <c r="A189" s="276" t="str">
        <f>'План НП'!A179</f>
        <v>ВП14.7</v>
      </c>
      <c r="B189" s="301">
        <f>'План НП'!B179</f>
        <v>0</v>
      </c>
      <c r="C189" s="306">
        <f>'План НП'!F179</f>
        <v>0</v>
      </c>
      <c r="D189" s="306">
        <f>'План НП'!G179</f>
        <v>0</v>
      </c>
      <c r="E189" s="277"/>
      <c r="F189" s="278"/>
      <c r="G189" s="278"/>
      <c r="H189" s="278"/>
      <c r="I189" s="278"/>
      <c r="J189" s="278"/>
      <c r="K189" s="278"/>
      <c r="L189" s="279"/>
      <c r="M189" s="304">
        <f>'План НП'!C179</f>
        <v>0</v>
      </c>
      <c r="N189" s="304">
        <f>'План НП'!D179</f>
        <v>0</v>
      </c>
      <c r="O189" s="280">
        <f>'План НП'!U179</f>
        <v>0</v>
      </c>
      <c r="P189" s="269" t="str">
        <f>'Основні дані'!$B$1</f>
        <v>СГТ-М623і.е</v>
      </c>
    </row>
    <row r="190" spans="1:16" s="157" customFormat="1" ht="2.25" hidden="1" customHeight="1" thickBot="1" x14ac:dyDescent="0.3">
      <c r="A190" s="276" t="str">
        <f>'План НП'!A180</f>
        <v>ВП14.8</v>
      </c>
      <c r="B190" s="301">
        <f>'План НП'!B180</f>
        <v>0</v>
      </c>
      <c r="C190" s="306">
        <f>'План НП'!F180</f>
        <v>0</v>
      </c>
      <c r="D190" s="306">
        <f>'План НП'!G180</f>
        <v>0</v>
      </c>
      <c r="E190" s="277"/>
      <c r="F190" s="278"/>
      <c r="G190" s="278"/>
      <c r="H190" s="278"/>
      <c r="I190" s="278"/>
      <c r="J190" s="278"/>
      <c r="K190" s="278"/>
      <c r="L190" s="279"/>
      <c r="M190" s="304">
        <f>'План НП'!C180</f>
        <v>0</v>
      </c>
      <c r="N190" s="304">
        <f>'План НП'!D180</f>
        <v>0</v>
      </c>
      <c r="O190" s="280">
        <f>'План НП'!U180</f>
        <v>0</v>
      </c>
      <c r="P190" s="269" t="str">
        <f>'Основні дані'!$B$1</f>
        <v>СГТ-М623і.е</v>
      </c>
    </row>
    <row r="191" spans="1:16" s="157" customFormat="1" ht="16.5" hidden="1" thickBot="1" x14ac:dyDescent="0.3">
      <c r="A191" s="276" t="str">
        <f>'План НП'!A181</f>
        <v>ВП14.9</v>
      </c>
      <c r="B191" s="301">
        <f>'План НП'!B181</f>
        <v>0</v>
      </c>
      <c r="C191" s="306">
        <f>'План НП'!F181</f>
        <v>0</v>
      </c>
      <c r="D191" s="306">
        <f>'План НП'!G181</f>
        <v>0</v>
      </c>
      <c r="E191" s="277"/>
      <c r="F191" s="278"/>
      <c r="G191" s="278"/>
      <c r="H191" s="278"/>
      <c r="I191" s="278"/>
      <c r="J191" s="278"/>
      <c r="K191" s="278"/>
      <c r="L191" s="279"/>
      <c r="M191" s="304">
        <f>'План НП'!C181</f>
        <v>0</v>
      </c>
      <c r="N191" s="304">
        <f>'План НП'!D181</f>
        <v>0</v>
      </c>
      <c r="O191" s="280">
        <f>'План НП'!U181</f>
        <v>0</v>
      </c>
      <c r="P191" s="269" t="str">
        <f>'Основні дані'!$B$1</f>
        <v>СГТ-М623і.е</v>
      </c>
    </row>
    <row r="192" spans="1:16" s="157" customFormat="1" ht="16.5" hidden="1" thickBot="1" x14ac:dyDescent="0.3">
      <c r="A192" s="276" t="str">
        <f>'План НП'!A182</f>
        <v>ВП14.10</v>
      </c>
      <c r="B192" s="301">
        <f>'План НП'!B182</f>
        <v>0</v>
      </c>
      <c r="C192" s="306">
        <f>'План НП'!F182</f>
        <v>0</v>
      </c>
      <c r="D192" s="306">
        <f>'План НП'!G182</f>
        <v>0</v>
      </c>
      <c r="E192" s="277"/>
      <c r="F192" s="278"/>
      <c r="G192" s="278"/>
      <c r="H192" s="278"/>
      <c r="I192" s="278"/>
      <c r="J192" s="278"/>
      <c r="K192" s="278"/>
      <c r="L192" s="279"/>
      <c r="M192" s="304">
        <f>'План НП'!C182</f>
        <v>0</v>
      </c>
      <c r="N192" s="304">
        <f>'План НП'!D182</f>
        <v>0</v>
      </c>
      <c r="O192" s="280">
        <f>'План НП'!U182</f>
        <v>0</v>
      </c>
      <c r="P192" s="269" t="str">
        <f>'Основні дані'!$B$1</f>
        <v>СГТ-М623і.е</v>
      </c>
    </row>
    <row r="193" spans="1:16" s="157" customFormat="1" ht="16.5" hidden="1" thickBot="1" x14ac:dyDescent="0.3">
      <c r="A193" s="477" t="str">
        <f>'План НП'!A183</f>
        <v>2.1.15</v>
      </c>
      <c r="B193" s="479" t="str">
        <f>'План НП'!B183</f>
        <v xml:space="preserve"> Профільований пакет дисциплін 15"Назва пакету"</v>
      </c>
      <c r="C193" s="480">
        <f>'План НП'!F183</f>
        <v>0</v>
      </c>
      <c r="D193" s="480">
        <f>'План НП'!G183</f>
        <v>0</v>
      </c>
      <c r="E193" s="481"/>
      <c r="F193" s="482"/>
      <c r="G193" s="482"/>
      <c r="H193" s="482"/>
      <c r="I193" s="482"/>
      <c r="J193" s="482"/>
      <c r="K193" s="482"/>
      <c r="L193" s="483"/>
      <c r="M193" s="484">
        <f>'План НП'!C183</f>
        <v>0</v>
      </c>
      <c r="N193" s="484">
        <f>'План НП'!D183</f>
        <v>0</v>
      </c>
      <c r="O193" s="478">
        <f>'План НП'!U183</f>
        <v>0</v>
      </c>
      <c r="P193" s="269" t="str">
        <f>'Основні дані'!$B$1</f>
        <v>СГТ-М623і.е</v>
      </c>
    </row>
    <row r="194" spans="1:16" s="157" customFormat="1" ht="16.5" hidden="1" thickBot="1" x14ac:dyDescent="0.3">
      <c r="A194" s="276" t="str">
        <f>'План НП'!A184</f>
        <v>ВП15.1</v>
      </c>
      <c r="B194" s="301">
        <f>'План НП'!B184</f>
        <v>0</v>
      </c>
      <c r="C194" s="306">
        <f>'План НП'!F184</f>
        <v>0</v>
      </c>
      <c r="D194" s="306">
        <f>'План НП'!G184</f>
        <v>0</v>
      </c>
      <c r="E194" s="277"/>
      <c r="F194" s="278"/>
      <c r="G194" s="278"/>
      <c r="H194" s="278"/>
      <c r="I194" s="278"/>
      <c r="J194" s="278"/>
      <c r="K194" s="278"/>
      <c r="L194" s="279"/>
      <c r="M194" s="304">
        <f>'План НП'!C184</f>
        <v>0</v>
      </c>
      <c r="N194" s="304">
        <f>'План НП'!D184</f>
        <v>0</v>
      </c>
      <c r="O194" s="280">
        <f>'План НП'!U184</f>
        <v>0</v>
      </c>
      <c r="P194" s="269" t="str">
        <f>'Основні дані'!$B$1</f>
        <v>СГТ-М623і.е</v>
      </c>
    </row>
    <row r="195" spans="1:16" s="157" customFormat="1" ht="16.5" hidden="1" thickBot="1" x14ac:dyDescent="0.3">
      <c r="A195" s="276" t="str">
        <f>'План НП'!A185</f>
        <v>ВП15.2</v>
      </c>
      <c r="B195" s="301">
        <f>'План НП'!B185</f>
        <v>0</v>
      </c>
      <c r="C195" s="306">
        <f>'План НП'!F185</f>
        <v>0</v>
      </c>
      <c r="D195" s="306">
        <f>'План НП'!G185</f>
        <v>0</v>
      </c>
      <c r="E195" s="277"/>
      <c r="F195" s="278"/>
      <c r="G195" s="278"/>
      <c r="H195" s="278"/>
      <c r="I195" s="278"/>
      <c r="J195" s="278"/>
      <c r="K195" s="278"/>
      <c r="L195" s="279"/>
      <c r="M195" s="304">
        <f>'План НП'!C185</f>
        <v>0</v>
      </c>
      <c r="N195" s="304">
        <f>'План НП'!D185</f>
        <v>0</v>
      </c>
      <c r="O195" s="280">
        <f>'План НП'!U185</f>
        <v>0</v>
      </c>
      <c r="P195" s="269" t="str">
        <f>'Основні дані'!$B$1</f>
        <v>СГТ-М623і.е</v>
      </c>
    </row>
    <row r="196" spans="1:16" s="157" customFormat="1" ht="16.5" hidden="1" thickBot="1" x14ac:dyDescent="0.3">
      <c r="A196" s="276" t="str">
        <f>'План НП'!A186</f>
        <v>ВП15.3</v>
      </c>
      <c r="B196" s="301">
        <f>'План НП'!B186</f>
        <v>0</v>
      </c>
      <c r="C196" s="306">
        <f>'План НП'!F186</f>
        <v>0</v>
      </c>
      <c r="D196" s="306">
        <f>'План НП'!G186</f>
        <v>0</v>
      </c>
      <c r="E196" s="277"/>
      <c r="F196" s="278"/>
      <c r="G196" s="278"/>
      <c r="H196" s="278"/>
      <c r="I196" s="278"/>
      <c r="J196" s="278"/>
      <c r="K196" s="278"/>
      <c r="L196" s="279"/>
      <c r="M196" s="304">
        <f>'План НП'!C186</f>
        <v>0</v>
      </c>
      <c r="N196" s="304">
        <f>'План НП'!D186</f>
        <v>0</v>
      </c>
      <c r="O196" s="280">
        <f>'План НП'!U186</f>
        <v>0</v>
      </c>
      <c r="P196" s="269" t="str">
        <f>'Основні дані'!$B$1</f>
        <v>СГТ-М623і.е</v>
      </c>
    </row>
    <row r="197" spans="1:16" s="157" customFormat="1" ht="16.5" hidden="1" thickBot="1" x14ac:dyDescent="0.3">
      <c r="A197" s="276" t="str">
        <f>'План НП'!A187</f>
        <v>ВП15.4</v>
      </c>
      <c r="B197" s="301">
        <f>'План НП'!B187</f>
        <v>0</v>
      </c>
      <c r="C197" s="306">
        <f>'План НП'!F187</f>
        <v>0</v>
      </c>
      <c r="D197" s="306">
        <f>'План НП'!G187</f>
        <v>0</v>
      </c>
      <c r="E197" s="277"/>
      <c r="F197" s="278"/>
      <c r="G197" s="278"/>
      <c r="H197" s="278"/>
      <c r="I197" s="278"/>
      <c r="J197" s="278"/>
      <c r="K197" s="278"/>
      <c r="L197" s="279"/>
      <c r="M197" s="304">
        <f>'План НП'!C187</f>
        <v>0</v>
      </c>
      <c r="N197" s="304">
        <f>'План НП'!D187</f>
        <v>0</v>
      </c>
      <c r="O197" s="280">
        <f>'План НП'!U187</f>
        <v>0</v>
      </c>
      <c r="P197" s="269" t="str">
        <f>'Основні дані'!$B$1</f>
        <v>СГТ-М623і.е</v>
      </c>
    </row>
    <row r="198" spans="1:16" s="157" customFormat="1" ht="16.5" hidden="1" thickBot="1" x14ac:dyDescent="0.3">
      <c r="A198" s="276" t="str">
        <f>'План НП'!A188</f>
        <v>ВП15.5</v>
      </c>
      <c r="B198" s="301">
        <f>'План НП'!B188</f>
        <v>0</v>
      </c>
      <c r="C198" s="306">
        <f>'План НП'!F188</f>
        <v>0</v>
      </c>
      <c r="D198" s="306">
        <f>'План НП'!G188</f>
        <v>0</v>
      </c>
      <c r="E198" s="277"/>
      <c r="F198" s="278"/>
      <c r="G198" s="278"/>
      <c r="H198" s="278"/>
      <c r="I198" s="278"/>
      <c r="J198" s="278"/>
      <c r="K198" s="278"/>
      <c r="L198" s="279"/>
      <c r="M198" s="304">
        <f>'План НП'!C188</f>
        <v>0</v>
      </c>
      <c r="N198" s="304">
        <f>'План НП'!D188</f>
        <v>0</v>
      </c>
      <c r="O198" s="280">
        <f>'План НП'!U188</f>
        <v>0</v>
      </c>
      <c r="P198" s="269" t="str">
        <f>'Основні дані'!$B$1</f>
        <v>СГТ-М623і.е</v>
      </c>
    </row>
    <row r="199" spans="1:16" s="157" customFormat="1" ht="16.5" hidden="1" thickBot="1" x14ac:dyDescent="0.3">
      <c r="A199" s="276" t="str">
        <f>'План НП'!A189</f>
        <v>ВП15.6</v>
      </c>
      <c r="B199" s="301">
        <f>'План НП'!B189</f>
        <v>0</v>
      </c>
      <c r="C199" s="306">
        <f>'План НП'!F189</f>
        <v>0</v>
      </c>
      <c r="D199" s="306">
        <f>'План НП'!G189</f>
        <v>0</v>
      </c>
      <c r="E199" s="277"/>
      <c r="F199" s="278"/>
      <c r="G199" s="278"/>
      <c r="H199" s="278"/>
      <c r="I199" s="278"/>
      <c r="J199" s="278"/>
      <c r="K199" s="278"/>
      <c r="L199" s="279"/>
      <c r="M199" s="304">
        <f>'План НП'!C189</f>
        <v>0</v>
      </c>
      <c r="N199" s="304">
        <f>'План НП'!D189</f>
        <v>0</v>
      </c>
      <c r="O199" s="280">
        <f>'План НП'!U189</f>
        <v>0</v>
      </c>
      <c r="P199" s="269" t="str">
        <f>'Основні дані'!$B$1</f>
        <v>СГТ-М623і.е</v>
      </c>
    </row>
    <row r="200" spans="1:16" s="157" customFormat="1" ht="16.5" hidden="1" thickBot="1" x14ac:dyDescent="0.3">
      <c r="A200" s="276" t="str">
        <f>'План НП'!A190</f>
        <v>ВП15.7</v>
      </c>
      <c r="B200" s="301">
        <f>'План НП'!B190</f>
        <v>0</v>
      </c>
      <c r="C200" s="306">
        <f>'План НП'!F190</f>
        <v>0</v>
      </c>
      <c r="D200" s="306">
        <f>'План НП'!G190</f>
        <v>0</v>
      </c>
      <c r="E200" s="277"/>
      <c r="F200" s="278"/>
      <c r="G200" s="278"/>
      <c r="H200" s="278"/>
      <c r="I200" s="278"/>
      <c r="J200" s="278"/>
      <c r="K200" s="278"/>
      <c r="L200" s="279"/>
      <c r="M200" s="304">
        <f>'План НП'!C190</f>
        <v>0</v>
      </c>
      <c r="N200" s="304">
        <f>'План НП'!D190</f>
        <v>0</v>
      </c>
      <c r="O200" s="280">
        <f>'План НП'!U190</f>
        <v>0</v>
      </c>
      <c r="P200" s="269" t="str">
        <f>'Основні дані'!$B$1</f>
        <v>СГТ-М623і.е</v>
      </c>
    </row>
    <row r="201" spans="1:16" s="157" customFormat="1" ht="9" hidden="1" customHeight="1" thickBot="1" x14ac:dyDescent="0.3">
      <c r="A201" s="276" t="str">
        <f>'План НП'!A191</f>
        <v>ВП15.8</v>
      </c>
      <c r="B201" s="301">
        <f>'План НП'!B191</f>
        <v>0</v>
      </c>
      <c r="C201" s="306">
        <f>'План НП'!F191</f>
        <v>0</v>
      </c>
      <c r="D201" s="306">
        <f>'План НП'!G191</f>
        <v>0</v>
      </c>
      <c r="E201" s="277"/>
      <c r="F201" s="278"/>
      <c r="G201" s="278"/>
      <c r="H201" s="278"/>
      <c r="I201" s="278"/>
      <c r="J201" s="278"/>
      <c r="K201" s="278"/>
      <c r="L201" s="279"/>
      <c r="M201" s="304">
        <f>'План НП'!C191</f>
        <v>0</v>
      </c>
      <c r="N201" s="304">
        <f>'План НП'!D191</f>
        <v>0</v>
      </c>
      <c r="O201" s="280">
        <f>'План НП'!U191</f>
        <v>0</v>
      </c>
      <c r="P201" s="269" t="str">
        <f>'Основні дані'!$B$1</f>
        <v>СГТ-М623і.е</v>
      </c>
    </row>
    <row r="202" spans="1:16" s="157" customFormat="1" ht="16.5" hidden="1" thickBot="1" x14ac:dyDescent="0.3">
      <c r="A202" s="276" t="str">
        <f>'План НП'!A192</f>
        <v>ВП15.9</v>
      </c>
      <c r="B202" s="301">
        <f>'План НП'!B192</f>
        <v>0</v>
      </c>
      <c r="C202" s="306">
        <f>'План НП'!F192</f>
        <v>0</v>
      </c>
      <c r="D202" s="306">
        <f>'План НП'!G192</f>
        <v>0</v>
      </c>
      <c r="E202" s="277"/>
      <c r="F202" s="278"/>
      <c r="G202" s="278"/>
      <c r="H202" s="278"/>
      <c r="I202" s="278"/>
      <c r="J202" s="278"/>
      <c r="K202" s="278"/>
      <c r="L202" s="279"/>
      <c r="M202" s="304">
        <f>'План НП'!C192</f>
        <v>0</v>
      </c>
      <c r="N202" s="304">
        <f>'План НП'!D192</f>
        <v>0</v>
      </c>
      <c r="O202" s="280">
        <f>'План НП'!U192</f>
        <v>0</v>
      </c>
      <c r="P202" s="269" t="str">
        <f>'Основні дані'!$B$1</f>
        <v>СГТ-М623і.е</v>
      </c>
    </row>
    <row r="203" spans="1:16" s="157" customFormat="1" ht="16.5" hidden="1" thickBot="1" x14ac:dyDescent="0.3">
      <c r="A203" s="276" t="str">
        <f>'План НП'!A193</f>
        <v>ВП15.10</v>
      </c>
      <c r="B203" s="301">
        <f>'План НП'!B193</f>
        <v>0</v>
      </c>
      <c r="C203" s="306">
        <f>'План НП'!F193</f>
        <v>0</v>
      </c>
      <c r="D203" s="306">
        <f>'План НП'!G193</f>
        <v>0</v>
      </c>
      <c r="E203" s="277"/>
      <c r="F203" s="278"/>
      <c r="G203" s="278"/>
      <c r="H203" s="278"/>
      <c r="I203" s="278"/>
      <c r="J203" s="278"/>
      <c r="K203" s="278"/>
      <c r="L203" s="279"/>
      <c r="M203" s="304">
        <f>'План НП'!C193</f>
        <v>0</v>
      </c>
      <c r="N203" s="304">
        <f>'План НП'!D193</f>
        <v>0</v>
      </c>
      <c r="O203" s="280">
        <f>'План НП'!U193</f>
        <v>0</v>
      </c>
      <c r="P203" s="269" t="str">
        <f>'Основні дані'!$B$1</f>
        <v>СГТ-М623і.е</v>
      </c>
    </row>
    <row r="204" spans="1:16" s="157" customFormat="1" ht="16.5" hidden="1" thickBot="1" x14ac:dyDescent="0.3">
      <c r="A204" s="477" t="str">
        <f>'План НП'!A194</f>
        <v>2.1.16</v>
      </c>
      <c r="B204" s="479" t="str">
        <f>'План НП'!B194</f>
        <v xml:space="preserve"> Профільований пакет дисциплін 16"Назва пакету"</v>
      </c>
      <c r="C204" s="480">
        <f>'План НП'!F194</f>
        <v>0</v>
      </c>
      <c r="D204" s="480">
        <f>'План НП'!G194</f>
        <v>0</v>
      </c>
      <c r="E204" s="481"/>
      <c r="F204" s="482"/>
      <c r="G204" s="482"/>
      <c r="H204" s="482"/>
      <c r="I204" s="482"/>
      <c r="J204" s="482"/>
      <c r="K204" s="482"/>
      <c r="L204" s="483"/>
      <c r="M204" s="484">
        <f>'План НП'!C194</f>
        <v>0</v>
      </c>
      <c r="N204" s="484">
        <f>'План НП'!D194</f>
        <v>0</v>
      </c>
      <c r="O204" s="478">
        <f>'План НП'!U194</f>
        <v>0</v>
      </c>
      <c r="P204" s="269" t="str">
        <f>'Основні дані'!$B$1</f>
        <v>СГТ-М623і.е</v>
      </c>
    </row>
    <row r="205" spans="1:16" s="157" customFormat="1" ht="16.5" hidden="1" thickBot="1" x14ac:dyDescent="0.3">
      <c r="A205" s="276" t="str">
        <f>'План НП'!A195</f>
        <v>ВП16.1</v>
      </c>
      <c r="B205" s="301">
        <f>'План НП'!B195</f>
        <v>0</v>
      </c>
      <c r="C205" s="306">
        <f>'План НП'!F195</f>
        <v>0</v>
      </c>
      <c r="D205" s="306">
        <f>'План НП'!G195</f>
        <v>0</v>
      </c>
      <c r="E205" s="277"/>
      <c r="F205" s="278"/>
      <c r="G205" s="278"/>
      <c r="H205" s="278"/>
      <c r="I205" s="278"/>
      <c r="J205" s="278"/>
      <c r="K205" s="278"/>
      <c r="L205" s="279"/>
      <c r="M205" s="304">
        <f>'План НП'!C195</f>
        <v>0</v>
      </c>
      <c r="N205" s="304">
        <f>'План НП'!D195</f>
        <v>0</v>
      </c>
      <c r="O205" s="280">
        <f>'План НП'!U195</f>
        <v>0</v>
      </c>
      <c r="P205" s="269" t="str">
        <f>'Основні дані'!$B$1</f>
        <v>СГТ-М623і.е</v>
      </c>
    </row>
    <row r="206" spans="1:16" s="157" customFormat="1" ht="16.5" hidden="1" thickBot="1" x14ac:dyDescent="0.3">
      <c r="A206" s="276" t="str">
        <f>'План НП'!A196</f>
        <v>ВП16.2</v>
      </c>
      <c r="B206" s="301">
        <f>'План НП'!B196</f>
        <v>0</v>
      </c>
      <c r="C206" s="306">
        <f>'План НП'!F196</f>
        <v>0</v>
      </c>
      <c r="D206" s="306">
        <f>'План НП'!G196</f>
        <v>0</v>
      </c>
      <c r="E206" s="277"/>
      <c r="F206" s="278"/>
      <c r="G206" s="278"/>
      <c r="H206" s="278"/>
      <c r="I206" s="278"/>
      <c r="J206" s="278"/>
      <c r="K206" s="278"/>
      <c r="L206" s="279"/>
      <c r="M206" s="304">
        <f>'План НП'!C196</f>
        <v>0</v>
      </c>
      <c r="N206" s="304">
        <f>'План НП'!D196</f>
        <v>0</v>
      </c>
      <c r="O206" s="280">
        <f>'План НП'!U196</f>
        <v>0</v>
      </c>
      <c r="P206" s="269" t="str">
        <f>'Основні дані'!$B$1</f>
        <v>СГТ-М623і.е</v>
      </c>
    </row>
    <row r="207" spans="1:16" s="157" customFormat="1" ht="6.75" hidden="1" customHeight="1" thickBot="1" x14ac:dyDescent="0.3">
      <c r="A207" s="276" t="str">
        <f>'План НП'!A197</f>
        <v>ВП16.3</v>
      </c>
      <c r="B207" s="301">
        <f>'План НП'!B197</f>
        <v>0</v>
      </c>
      <c r="C207" s="306">
        <f>'План НП'!F197</f>
        <v>0</v>
      </c>
      <c r="D207" s="306">
        <f>'План НП'!G197</f>
        <v>0</v>
      </c>
      <c r="E207" s="277"/>
      <c r="F207" s="278"/>
      <c r="G207" s="278"/>
      <c r="H207" s="278"/>
      <c r="I207" s="278"/>
      <c r="J207" s="278"/>
      <c r="K207" s="278"/>
      <c r="L207" s="279"/>
      <c r="M207" s="304">
        <f>'План НП'!C197</f>
        <v>0</v>
      </c>
      <c r="N207" s="304">
        <f>'План НП'!D197</f>
        <v>0</v>
      </c>
      <c r="O207" s="280">
        <f>'План НП'!U197</f>
        <v>0</v>
      </c>
      <c r="P207" s="269" t="str">
        <f>'Основні дані'!$B$1</f>
        <v>СГТ-М623і.е</v>
      </c>
    </row>
    <row r="208" spans="1:16" s="157" customFormat="1" ht="16.5" hidden="1" thickBot="1" x14ac:dyDescent="0.3">
      <c r="A208" s="276" t="str">
        <f>'План НП'!A198</f>
        <v>ВП16.4</v>
      </c>
      <c r="B208" s="301">
        <f>'План НП'!B198</f>
        <v>0</v>
      </c>
      <c r="C208" s="306">
        <f>'План НП'!F198</f>
        <v>0</v>
      </c>
      <c r="D208" s="306">
        <f>'План НП'!G198</f>
        <v>0</v>
      </c>
      <c r="E208" s="277"/>
      <c r="F208" s="278"/>
      <c r="G208" s="278"/>
      <c r="H208" s="278"/>
      <c r="I208" s="278"/>
      <c r="J208" s="278"/>
      <c r="K208" s="278"/>
      <c r="L208" s="279"/>
      <c r="M208" s="304">
        <f>'План НП'!C198</f>
        <v>0</v>
      </c>
      <c r="N208" s="304">
        <f>'План НП'!D198</f>
        <v>0</v>
      </c>
      <c r="O208" s="280">
        <f>'План НП'!U198</f>
        <v>0</v>
      </c>
      <c r="P208" s="269" t="str">
        <f>'Основні дані'!$B$1</f>
        <v>СГТ-М623і.е</v>
      </c>
    </row>
    <row r="209" spans="1:16" s="157" customFormat="1" ht="16.5" hidden="1" thickBot="1" x14ac:dyDescent="0.3">
      <c r="A209" s="276" t="str">
        <f>'План НП'!A199</f>
        <v>ВП16.5</v>
      </c>
      <c r="B209" s="301">
        <f>'План НП'!B199</f>
        <v>0</v>
      </c>
      <c r="C209" s="306">
        <f>'План НП'!F199</f>
        <v>0</v>
      </c>
      <c r="D209" s="306">
        <f>'План НП'!G199</f>
        <v>0</v>
      </c>
      <c r="E209" s="277"/>
      <c r="F209" s="278"/>
      <c r="G209" s="278"/>
      <c r="H209" s="278"/>
      <c r="I209" s="278"/>
      <c r="J209" s="278"/>
      <c r="K209" s="278"/>
      <c r="L209" s="279"/>
      <c r="M209" s="304">
        <f>'План НП'!C199</f>
        <v>0</v>
      </c>
      <c r="N209" s="304">
        <f>'План НП'!D199</f>
        <v>0</v>
      </c>
      <c r="O209" s="280">
        <f>'План НП'!U199</f>
        <v>0</v>
      </c>
      <c r="P209" s="269" t="str">
        <f>'Основні дані'!$B$1</f>
        <v>СГТ-М623і.е</v>
      </c>
    </row>
    <row r="210" spans="1:16" s="157" customFormat="1" ht="16.5" hidden="1" thickBot="1" x14ac:dyDescent="0.3">
      <c r="A210" s="276" t="str">
        <f>'План НП'!A200</f>
        <v>ВП16.6</v>
      </c>
      <c r="B210" s="301">
        <f>'План НП'!B200</f>
        <v>0</v>
      </c>
      <c r="C210" s="306">
        <f>'План НП'!F200</f>
        <v>0</v>
      </c>
      <c r="D210" s="306">
        <f>'План НП'!G200</f>
        <v>0</v>
      </c>
      <c r="E210" s="277"/>
      <c r="F210" s="278"/>
      <c r="G210" s="278"/>
      <c r="H210" s="278"/>
      <c r="I210" s="278"/>
      <c r="J210" s="278"/>
      <c r="K210" s="278"/>
      <c r="L210" s="279"/>
      <c r="M210" s="304">
        <f>'План НП'!C200</f>
        <v>0</v>
      </c>
      <c r="N210" s="304">
        <f>'План НП'!D200</f>
        <v>0</v>
      </c>
      <c r="O210" s="280">
        <f>'План НП'!U200</f>
        <v>0</v>
      </c>
      <c r="P210" s="269" t="str">
        <f>'Основні дані'!$B$1</f>
        <v>СГТ-М623і.е</v>
      </c>
    </row>
    <row r="211" spans="1:16" s="157" customFormat="1" ht="16.5" hidden="1" thickBot="1" x14ac:dyDescent="0.3">
      <c r="A211" s="276" t="str">
        <f>'План НП'!A201</f>
        <v>ВП16.7</v>
      </c>
      <c r="B211" s="301">
        <f>'План НП'!B201</f>
        <v>0</v>
      </c>
      <c r="C211" s="306">
        <f>'План НП'!F201</f>
        <v>0</v>
      </c>
      <c r="D211" s="306">
        <f>'План НП'!G201</f>
        <v>0</v>
      </c>
      <c r="E211" s="277"/>
      <c r="F211" s="278"/>
      <c r="G211" s="278"/>
      <c r="H211" s="278"/>
      <c r="I211" s="278"/>
      <c r="J211" s="278"/>
      <c r="K211" s="278"/>
      <c r="L211" s="279"/>
      <c r="M211" s="304">
        <f>'План НП'!C201</f>
        <v>0</v>
      </c>
      <c r="N211" s="304">
        <f>'План НП'!D201</f>
        <v>0</v>
      </c>
      <c r="O211" s="280">
        <f>'План НП'!U201</f>
        <v>0</v>
      </c>
      <c r="P211" s="269" t="str">
        <f>'Основні дані'!$B$1</f>
        <v>СГТ-М623і.е</v>
      </c>
    </row>
    <row r="212" spans="1:16" s="157" customFormat="1" ht="16.5" hidden="1" thickBot="1" x14ac:dyDescent="0.3">
      <c r="A212" s="276" t="str">
        <f>'План НП'!A202</f>
        <v>ВП16.8</v>
      </c>
      <c r="B212" s="301">
        <f>'План НП'!B202</f>
        <v>0</v>
      </c>
      <c r="C212" s="306">
        <f>'План НП'!F202</f>
        <v>0</v>
      </c>
      <c r="D212" s="306">
        <f>'План НП'!G202</f>
        <v>0</v>
      </c>
      <c r="E212" s="277"/>
      <c r="F212" s="278"/>
      <c r="G212" s="278"/>
      <c r="H212" s="278"/>
      <c r="I212" s="278"/>
      <c r="J212" s="278"/>
      <c r="K212" s="278"/>
      <c r="L212" s="279"/>
      <c r="M212" s="304">
        <f>'План НП'!C202</f>
        <v>0</v>
      </c>
      <c r="N212" s="304">
        <f>'План НП'!D202</f>
        <v>0</v>
      </c>
      <c r="O212" s="280">
        <f>'План НП'!U202</f>
        <v>0</v>
      </c>
      <c r="P212" s="269" t="str">
        <f>'Основні дані'!$B$1</f>
        <v>СГТ-М623і.е</v>
      </c>
    </row>
    <row r="213" spans="1:16" s="157" customFormat="1" ht="16.5" hidden="1" thickBot="1" x14ac:dyDescent="0.3">
      <c r="A213" s="276" t="str">
        <f>'План НП'!A203</f>
        <v>ВП16.9</v>
      </c>
      <c r="B213" s="301">
        <f>'План НП'!B203</f>
        <v>0</v>
      </c>
      <c r="C213" s="306">
        <f>'План НП'!F203</f>
        <v>0</v>
      </c>
      <c r="D213" s="306">
        <f>'План НП'!G203</f>
        <v>0</v>
      </c>
      <c r="E213" s="277"/>
      <c r="F213" s="278"/>
      <c r="G213" s="278"/>
      <c r="H213" s="278"/>
      <c r="I213" s="278"/>
      <c r="J213" s="278"/>
      <c r="K213" s="278"/>
      <c r="L213" s="279"/>
      <c r="M213" s="304">
        <f>'План НП'!C203</f>
        <v>0</v>
      </c>
      <c r="N213" s="304">
        <f>'План НП'!D203</f>
        <v>0</v>
      </c>
      <c r="O213" s="280">
        <f>'План НП'!U203</f>
        <v>0</v>
      </c>
      <c r="P213" s="269" t="str">
        <f>'Основні дані'!$B$1</f>
        <v>СГТ-М623і.е</v>
      </c>
    </row>
    <row r="214" spans="1:16" s="157" customFormat="1" ht="16.5" hidden="1" thickBot="1" x14ac:dyDescent="0.3">
      <c r="A214" s="276" t="str">
        <f>'План НП'!A204</f>
        <v>ВП16.10</v>
      </c>
      <c r="B214" s="301">
        <f>'План НП'!B204</f>
        <v>0</v>
      </c>
      <c r="C214" s="306">
        <f>'План НП'!F204</f>
        <v>0</v>
      </c>
      <c r="D214" s="306">
        <f>'План НП'!G204</f>
        <v>0</v>
      </c>
      <c r="E214" s="277"/>
      <c r="F214" s="278"/>
      <c r="G214" s="278"/>
      <c r="H214" s="278"/>
      <c r="I214" s="278"/>
      <c r="J214" s="278"/>
      <c r="K214" s="278"/>
      <c r="L214" s="279"/>
      <c r="M214" s="304">
        <f>'План НП'!C204</f>
        <v>0</v>
      </c>
      <c r="N214" s="304">
        <f>'План НП'!D204</f>
        <v>0</v>
      </c>
      <c r="O214" s="280">
        <f>'План НП'!U204</f>
        <v>0</v>
      </c>
      <c r="P214" s="269" t="str">
        <f>'Основні дані'!$B$1</f>
        <v>СГТ-М623і.е</v>
      </c>
    </row>
    <row r="215" spans="1:16" ht="45.75" customHeight="1" thickBot="1" x14ac:dyDescent="0.25">
      <c r="A215" s="556" t="str">
        <f>'План НП'!A205</f>
        <v>2.2</v>
      </c>
      <c r="B215" s="557" t="str">
        <f>'План НП'!B205</f>
        <v>Disciplines of free choice of specialized training according to the list (list is attached)</v>
      </c>
      <c r="C215" s="558">
        <f>'План НП'!F205</f>
        <v>24</v>
      </c>
      <c r="D215" s="558">
        <f>'План НП'!G205</f>
        <v>720</v>
      </c>
      <c r="E215" s="559"/>
      <c r="F215" s="560"/>
      <c r="G215" s="560"/>
      <c r="H215" s="560"/>
      <c r="I215" s="560"/>
      <c r="J215" s="560"/>
      <c r="K215" s="560"/>
      <c r="L215" s="561"/>
      <c r="M215" s="588">
        <f>'План НП'!C205</f>
        <v>0</v>
      </c>
      <c r="N215" s="587">
        <f>'План НП'!D205</f>
        <v>0</v>
      </c>
      <c r="O215" s="562">
        <f>'План НП'!U205</f>
        <v>301</v>
      </c>
      <c r="P215" s="269" t="str">
        <f>'Основні дані'!$B$1</f>
        <v>СГТ-М623і.е</v>
      </c>
    </row>
    <row r="216" spans="1:16" s="389" customFormat="1" ht="21" thickBot="1" x14ac:dyDescent="0.35">
      <c r="A216" s="440">
        <f>'План НП'!A206</f>
        <v>0</v>
      </c>
      <c r="B216" s="441" t="str">
        <f>'План НП'!B206</f>
        <v xml:space="preserve">Total number for the training period  </v>
      </c>
      <c r="C216" s="442">
        <f>'План НП'!F206</f>
        <v>90</v>
      </c>
      <c r="D216" s="442">
        <f>'План НП'!G206</f>
        <v>2700</v>
      </c>
      <c r="E216" s="443"/>
      <c r="F216" s="444"/>
      <c r="G216" s="444"/>
      <c r="H216" s="444"/>
      <c r="I216" s="444"/>
      <c r="J216" s="444"/>
      <c r="K216" s="444"/>
      <c r="L216" s="445"/>
      <c r="M216" s="446">
        <f>'План НП'!C206</f>
        <v>0</v>
      </c>
      <c r="N216" s="447">
        <f>'План НП'!D206</f>
        <v>0</v>
      </c>
      <c r="O216" s="448">
        <f>'План НП'!U206</f>
        <v>0</v>
      </c>
      <c r="P216" s="269" t="str">
        <f>'Основні дані'!$B$1</f>
        <v>СГТ-М623і.е</v>
      </c>
    </row>
  </sheetData>
  <autoFilter ref="A12:P215"/>
  <mergeCells count="16">
    <mergeCell ref="A4:B4"/>
    <mergeCell ref="M8:O8"/>
    <mergeCell ref="M10:N10"/>
    <mergeCell ref="C5:O5"/>
    <mergeCell ref="A9:A11"/>
    <mergeCell ref="B9:B11"/>
    <mergeCell ref="O9:O11"/>
    <mergeCell ref="C7:D7"/>
    <mergeCell ref="C9:N9"/>
    <mergeCell ref="C10:C11"/>
    <mergeCell ref="D10:D11"/>
    <mergeCell ref="C8:D8"/>
    <mergeCell ref="C4:O4"/>
    <mergeCell ref="M6:O6"/>
    <mergeCell ref="C6:D6"/>
    <mergeCell ref="M7:O7"/>
  </mergeCells>
  <phoneticPr fontId="28" type="noConversion"/>
  <pageMargins left="0.39370078740157483" right="0.39370078740157483" top="0.19685039370078741" bottom="0.59055118110236227" header="0" footer="0"/>
  <pageSetup paperSize="9" scale="5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Q79"/>
  <sheetViews>
    <sheetView view="pageBreakPreview" workbookViewId="0">
      <selection activeCell="I48" sqref="I48"/>
    </sheetView>
  </sheetViews>
  <sheetFormatPr defaultRowHeight="12.75" x14ac:dyDescent="0.2"/>
  <sheetData>
    <row r="1" spans="1:17" ht="20.25" customHeight="1" x14ac:dyDescent="0.3">
      <c r="A1" s="905" t="s">
        <v>35</v>
      </c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  <c r="N1" s="906"/>
      <c r="O1" s="906"/>
      <c r="P1" s="906"/>
    </row>
    <row r="2" spans="1:17" ht="15.75" x14ac:dyDescent="0.25">
      <c r="A2" s="157"/>
    </row>
    <row r="3" spans="1:17" ht="15.75" x14ac:dyDescent="0.25">
      <c r="A3" s="157" t="s">
        <v>28</v>
      </c>
    </row>
    <row r="4" spans="1:17" ht="15.75" x14ac:dyDescent="0.25">
      <c r="A4" s="172" t="s">
        <v>29</v>
      </c>
      <c r="B4" s="820" t="s">
        <v>414</v>
      </c>
      <c r="C4" s="820"/>
      <c r="D4" s="820"/>
      <c r="E4" s="820"/>
      <c r="F4" s="820"/>
      <c r="G4" s="820"/>
      <c r="H4" s="820"/>
      <c r="I4" s="820"/>
      <c r="J4" s="820"/>
      <c r="K4" s="820"/>
      <c r="L4" s="820"/>
      <c r="M4" s="820"/>
      <c r="N4" s="820"/>
      <c r="O4" s="820"/>
      <c r="P4" s="820"/>
      <c r="Q4" s="820"/>
    </row>
    <row r="5" spans="1:17" ht="15.75" x14ac:dyDescent="0.25">
      <c r="A5" s="173" t="s">
        <v>30</v>
      </c>
    </row>
    <row r="6" spans="1:17" ht="15.75" x14ac:dyDescent="0.25">
      <c r="A6" s="172" t="s">
        <v>626</v>
      </c>
      <c r="B6" s="538" t="s">
        <v>627</v>
      </c>
      <c r="C6" s="539"/>
    </row>
    <row r="7" spans="1:17" ht="15.75" x14ac:dyDescent="0.25">
      <c r="A7" s="172" t="s">
        <v>628</v>
      </c>
      <c r="B7" s="497" t="s">
        <v>629</v>
      </c>
      <c r="C7" s="539"/>
    </row>
    <row r="8" spans="1:17" ht="15.75" x14ac:dyDescent="0.25">
      <c r="A8" s="172" t="s">
        <v>630</v>
      </c>
      <c r="B8" s="497" t="s">
        <v>631</v>
      </c>
      <c r="C8" s="539"/>
    </row>
    <row r="9" spans="1:17" ht="15.75" x14ac:dyDescent="0.25">
      <c r="A9" s="172" t="s">
        <v>632</v>
      </c>
      <c r="B9" s="497" t="s">
        <v>633</v>
      </c>
      <c r="C9" s="539"/>
    </row>
    <row r="10" spans="1:17" ht="15.75" x14ac:dyDescent="0.25">
      <c r="A10" s="172" t="s">
        <v>630</v>
      </c>
      <c r="B10" s="497" t="s">
        <v>164</v>
      </c>
      <c r="C10" s="539"/>
    </row>
    <row r="11" spans="1:17" ht="15.75" x14ac:dyDescent="0.25">
      <c r="A11" s="172" t="s">
        <v>632</v>
      </c>
      <c r="B11" s="497" t="s">
        <v>165</v>
      </c>
      <c r="C11" s="539"/>
    </row>
    <row r="12" spans="1:17" ht="15.75" x14ac:dyDescent="0.25">
      <c r="A12" s="172" t="s">
        <v>634</v>
      </c>
      <c r="B12" s="497" t="s">
        <v>166</v>
      </c>
      <c r="C12" s="539"/>
    </row>
    <row r="13" spans="1:17" ht="15.75" x14ac:dyDescent="0.25">
      <c r="A13" s="172" t="s">
        <v>635</v>
      </c>
      <c r="B13" s="497" t="s">
        <v>167</v>
      </c>
      <c r="C13" s="539"/>
    </row>
    <row r="14" spans="1:17" ht="15.75" x14ac:dyDescent="0.25">
      <c r="A14" s="172" t="s">
        <v>636</v>
      </c>
      <c r="B14" s="497" t="s">
        <v>637</v>
      </c>
      <c r="C14" s="539"/>
    </row>
    <row r="15" spans="1:17" ht="15.75" x14ac:dyDescent="0.25">
      <c r="A15" s="172" t="s">
        <v>638</v>
      </c>
      <c r="B15" s="497" t="s">
        <v>168</v>
      </c>
      <c r="C15" s="539"/>
    </row>
    <row r="16" spans="1:17" ht="29.25" customHeight="1" x14ac:dyDescent="0.25">
      <c r="A16" s="172" t="s">
        <v>639</v>
      </c>
      <c r="B16" s="497" t="s">
        <v>169</v>
      </c>
      <c r="C16" s="539"/>
    </row>
    <row r="17" spans="1:16" ht="15.75" x14ac:dyDescent="0.25">
      <c r="A17" s="172" t="s">
        <v>640</v>
      </c>
      <c r="B17" s="497" t="s">
        <v>170</v>
      </c>
      <c r="C17" s="539"/>
    </row>
    <row r="18" spans="1:16" ht="30.75" customHeight="1" x14ac:dyDescent="0.25">
      <c r="A18" s="174" t="s">
        <v>31</v>
      </c>
    </row>
    <row r="19" spans="1:16" ht="13.5" x14ac:dyDescent="0.25">
      <c r="A19" s="907" t="s">
        <v>641</v>
      </c>
      <c r="B19" s="908"/>
      <c r="C19" s="908"/>
      <c r="D19" s="908"/>
      <c r="E19" s="908"/>
      <c r="F19" s="908"/>
      <c r="G19" s="908"/>
      <c r="H19" s="908"/>
      <c r="I19" s="908"/>
      <c r="J19" s="908"/>
      <c r="K19" s="908"/>
      <c r="L19" s="908"/>
      <c r="M19" s="908"/>
      <c r="N19" s="908"/>
      <c r="O19" s="908"/>
      <c r="P19" s="908"/>
    </row>
    <row r="20" spans="1:16" ht="15.75" customHeight="1" x14ac:dyDescent="0.25">
      <c r="A20" s="173" t="s">
        <v>642</v>
      </c>
    </row>
    <row r="21" spans="1:16" ht="15.75" x14ac:dyDescent="0.25">
      <c r="A21" s="173" t="s">
        <v>32</v>
      </c>
    </row>
    <row r="22" spans="1:16" ht="13.5" x14ac:dyDescent="0.25">
      <c r="A22" s="907" t="s">
        <v>643</v>
      </c>
      <c r="B22" s="908"/>
      <c r="C22" s="908"/>
      <c r="D22" s="908"/>
      <c r="E22" s="908"/>
      <c r="F22" s="908"/>
      <c r="G22" s="908"/>
      <c r="H22" s="908"/>
      <c r="I22" s="908"/>
      <c r="J22" s="908"/>
      <c r="K22" s="908"/>
      <c r="L22" s="908"/>
      <c r="M22" s="908"/>
      <c r="N22" s="908"/>
      <c r="O22" s="908"/>
      <c r="P22" s="908"/>
    </row>
    <row r="23" spans="1:16" ht="15.75" x14ac:dyDescent="0.25">
      <c r="A23" s="173" t="s">
        <v>644</v>
      </c>
    </row>
    <row r="24" spans="1:16" ht="15.75" x14ac:dyDescent="0.25">
      <c r="A24" s="173" t="s">
        <v>645</v>
      </c>
    </row>
    <row r="25" spans="1:16" ht="15.75" x14ac:dyDescent="0.25">
      <c r="A25" s="173" t="s">
        <v>33</v>
      </c>
    </row>
    <row r="26" spans="1:16" ht="15.75" x14ac:dyDescent="0.25">
      <c r="A26" s="173" t="s">
        <v>36</v>
      </c>
    </row>
    <row r="27" spans="1:16" ht="15.75" x14ac:dyDescent="0.25">
      <c r="A27" s="173" t="s">
        <v>37</v>
      </c>
    </row>
    <row r="28" spans="1:16" ht="15.75" x14ac:dyDescent="0.25">
      <c r="A28" s="173" t="s">
        <v>49</v>
      </c>
    </row>
    <row r="29" spans="1:16" ht="15.75" x14ac:dyDescent="0.25">
      <c r="A29" s="173" t="s">
        <v>38</v>
      </c>
    </row>
    <row r="30" spans="1:16" ht="15.75" x14ac:dyDescent="0.25">
      <c r="A30" s="173" t="s">
        <v>39</v>
      </c>
    </row>
    <row r="31" spans="1:16" ht="15.75" x14ac:dyDescent="0.25">
      <c r="A31" s="173" t="s">
        <v>40</v>
      </c>
    </row>
    <row r="32" spans="1:16" ht="15.75" x14ac:dyDescent="0.25">
      <c r="A32" s="173" t="s">
        <v>41</v>
      </c>
    </row>
    <row r="33" spans="1:16" ht="13.5" x14ac:dyDescent="0.25">
      <c r="A33" s="900" t="s">
        <v>42</v>
      </c>
      <c r="B33" s="901"/>
      <c r="C33" s="901"/>
      <c r="D33" s="901"/>
      <c r="E33" s="901"/>
      <c r="F33" s="901"/>
      <c r="G33" s="901"/>
      <c r="H33" s="901"/>
      <c r="I33" s="901"/>
      <c r="J33" s="901"/>
      <c r="K33" s="901"/>
      <c r="L33" s="901"/>
      <c r="M33" s="901"/>
      <c r="N33" s="901"/>
      <c r="O33" s="901"/>
      <c r="P33" s="901"/>
    </row>
    <row r="34" spans="1:16" ht="13.5" x14ac:dyDescent="0.25">
      <c r="A34" s="902" t="s">
        <v>646</v>
      </c>
      <c r="B34" s="820"/>
      <c r="C34" s="820"/>
      <c r="D34" s="820"/>
      <c r="E34" s="820"/>
      <c r="F34" s="820"/>
      <c r="G34" s="820"/>
      <c r="H34" s="820"/>
      <c r="I34" s="820"/>
      <c r="J34" s="820"/>
      <c r="K34" s="820"/>
      <c r="L34" s="820"/>
      <c r="M34" s="820"/>
      <c r="N34" s="820"/>
      <c r="O34" s="820"/>
      <c r="P34" s="820"/>
    </row>
    <row r="35" spans="1:16" ht="13.5" x14ac:dyDescent="0.25">
      <c r="A35" s="903" t="s">
        <v>43</v>
      </c>
      <c r="B35" s="904"/>
      <c r="C35" s="904"/>
      <c r="D35" s="904"/>
      <c r="E35" s="904"/>
      <c r="F35" s="904"/>
      <c r="G35" s="904"/>
      <c r="H35" s="904"/>
      <c r="I35" s="904"/>
      <c r="J35" s="904"/>
      <c r="K35" s="904"/>
      <c r="L35" s="904"/>
      <c r="M35" s="904"/>
      <c r="N35" s="904"/>
      <c r="O35" s="904"/>
      <c r="P35" s="904"/>
    </row>
    <row r="36" spans="1:16" ht="15.75" x14ac:dyDescent="0.25">
      <c r="A36" s="173" t="s">
        <v>44</v>
      </c>
    </row>
    <row r="37" spans="1:16" ht="15.75" x14ac:dyDescent="0.25">
      <c r="A37" s="173" t="s">
        <v>45</v>
      </c>
    </row>
    <row r="38" spans="1:16" ht="15.75" x14ac:dyDescent="0.25">
      <c r="A38" s="173" t="s">
        <v>46</v>
      </c>
    </row>
    <row r="39" spans="1:16" ht="15.75" x14ac:dyDescent="0.25">
      <c r="A39" s="173" t="s">
        <v>47</v>
      </c>
    </row>
    <row r="40" spans="1:16" ht="15.75" x14ac:dyDescent="0.25">
      <c r="A40" s="173" t="s">
        <v>48</v>
      </c>
    </row>
    <row r="41" spans="1:16" ht="15.75" x14ac:dyDescent="0.25">
      <c r="A41" s="173" t="s">
        <v>647</v>
      </c>
    </row>
    <row r="42" spans="1:16" ht="15.75" x14ac:dyDescent="0.25">
      <c r="A42" s="173"/>
    </row>
    <row r="43" spans="1:16" ht="15.75" x14ac:dyDescent="0.25">
      <c r="A43" s="173"/>
    </row>
    <row r="44" spans="1:16" ht="15.75" x14ac:dyDescent="0.25">
      <c r="A44" s="173"/>
    </row>
    <row r="45" spans="1:16" ht="15.75" x14ac:dyDescent="0.25">
      <c r="A45" s="173"/>
    </row>
    <row r="46" spans="1:16" ht="15.75" x14ac:dyDescent="0.25">
      <c r="A46" s="173"/>
    </row>
    <row r="47" spans="1:16" ht="15.75" x14ac:dyDescent="0.25">
      <c r="A47" s="173"/>
    </row>
    <row r="48" spans="1:16" ht="15.75" x14ac:dyDescent="0.25">
      <c r="A48" s="173"/>
    </row>
    <row r="49" spans="1:1" ht="15.75" x14ac:dyDescent="0.25">
      <c r="A49" s="173"/>
    </row>
    <row r="50" spans="1:1" ht="15.75" x14ac:dyDescent="0.25">
      <c r="A50" s="173"/>
    </row>
    <row r="51" spans="1:1" ht="15.75" x14ac:dyDescent="0.25">
      <c r="A51" s="173"/>
    </row>
    <row r="52" spans="1:1" ht="15.75" x14ac:dyDescent="0.25">
      <c r="A52" s="173"/>
    </row>
    <row r="53" spans="1:1" ht="15.75" x14ac:dyDescent="0.25">
      <c r="A53" s="173"/>
    </row>
    <row r="54" spans="1:1" ht="15.75" x14ac:dyDescent="0.25">
      <c r="A54" s="173"/>
    </row>
    <row r="55" spans="1:1" ht="15.75" x14ac:dyDescent="0.25">
      <c r="A55" s="173"/>
    </row>
    <row r="56" spans="1:1" ht="15.75" x14ac:dyDescent="0.25">
      <c r="A56" s="173"/>
    </row>
    <row r="57" spans="1:1" ht="15.75" x14ac:dyDescent="0.25">
      <c r="A57" s="173"/>
    </row>
    <row r="58" spans="1:1" ht="15.75" x14ac:dyDescent="0.25">
      <c r="A58" s="173"/>
    </row>
    <row r="59" spans="1:1" ht="15.75" x14ac:dyDescent="0.25">
      <c r="A59" s="173"/>
    </row>
    <row r="60" spans="1:1" ht="15.75" x14ac:dyDescent="0.25">
      <c r="A60" s="173"/>
    </row>
    <row r="61" spans="1:1" ht="15.75" x14ac:dyDescent="0.25">
      <c r="A61" s="173"/>
    </row>
    <row r="62" spans="1:1" ht="15.75" x14ac:dyDescent="0.25">
      <c r="A62" s="173"/>
    </row>
    <row r="63" spans="1:1" ht="15.75" x14ac:dyDescent="0.25">
      <c r="A63" s="173"/>
    </row>
    <row r="64" spans="1:1" ht="15.75" x14ac:dyDescent="0.25">
      <c r="A64" s="173"/>
    </row>
    <row r="65" spans="1:14" ht="15.75" x14ac:dyDescent="0.25">
      <c r="A65" s="173"/>
    </row>
    <row r="66" spans="1:14" ht="15.75" x14ac:dyDescent="0.25">
      <c r="A66" s="173"/>
    </row>
    <row r="67" spans="1:14" ht="15.75" x14ac:dyDescent="0.25">
      <c r="A67" s="173"/>
    </row>
    <row r="68" spans="1:14" ht="15.75" x14ac:dyDescent="0.25">
      <c r="A68" s="173"/>
    </row>
    <row r="69" spans="1:14" ht="15.75" x14ac:dyDescent="0.25">
      <c r="A69" s="173"/>
    </row>
    <row r="70" spans="1:14" ht="15.75" x14ac:dyDescent="0.25">
      <c r="A70" s="173"/>
    </row>
    <row r="71" spans="1:14" ht="15.75" x14ac:dyDescent="0.25">
      <c r="A71" s="173"/>
    </row>
    <row r="72" spans="1:14" ht="15.75" x14ac:dyDescent="0.25">
      <c r="A72" s="173"/>
    </row>
    <row r="73" spans="1:14" ht="15.75" x14ac:dyDescent="0.25">
      <c r="A73" s="173"/>
    </row>
    <row r="74" spans="1:14" ht="15.75" x14ac:dyDescent="0.25">
      <c r="A74" s="173"/>
    </row>
    <row r="75" spans="1:14" ht="15.75" x14ac:dyDescent="0.25">
      <c r="A75" s="173"/>
    </row>
    <row r="76" spans="1:14" ht="15.75" x14ac:dyDescent="0.25">
      <c r="A76" s="242"/>
      <c r="B76" s="243"/>
      <c r="C76" s="243"/>
      <c r="D76" s="243"/>
      <c r="E76" s="243"/>
      <c r="F76" s="243"/>
      <c r="G76" s="243"/>
      <c r="H76" s="243"/>
    </row>
    <row r="77" spans="1:14" ht="15.75" x14ac:dyDescent="0.25">
      <c r="A77" s="173"/>
    </row>
    <row r="78" spans="1:14" ht="15.75" x14ac:dyDescent="0.25">
      <c r="A78" s="188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</row>
    <row r="79" spans="1:14" ht="15.75" x14ac:dyDescent="0.25">
      <c r="A79" s="173"/>
    </row>
  </sheetData>
  <mergeCells count="7">
    <mergeCell ref="A33:P33"/>
    <mergeCell ref="A34:P34"/>
    <mergeCell ref="A35:P35"/>
    <mergeCell ref="A1:P1"/>
    <mergeCell ref="B4:Q4"/>
    <mergeCell ref="A19:P19"/>
    <mergeCell ref="A22:P22"/>
  </mergeCells>
  <phoneticPr fontId="28" type="noConversion"/>
  <pageMargins left="0.75" right="0.75" top="1" bottom="1" header="0.5" footer="0.5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Довідник</vt:lpstr>
      <vt:lpstr>Освітні програми</vt:lpstr>
      <vt:lpstr>Основні дані</vt:lpstr>
      <vt:lpstr>Титул</vt:lpstr>
      <vt:lpstr>План НП</vt:lpstr>
      <vt:lpstr>Перелік  дисц</vt:lpstr>
      <vt:lpstr>Зміст</vt:lpstr>
      <vt:lpstr>Інструкція</vt:lpstr>
      <vt:lpstr>Зміст!Заголовки_для_печати</vt:lpstr>
      <vt:lpstr>'Перелік  дисц'!Заголовки_для_печати</vt:lpstr>
      <vt:lpstr>'План НП'!Заголовки_для_печати</vt:lpstr>
      <vt:lpstr>Зміст!Область_печати</vt:lpstr>
      <vt:lpstr>Інструкція!Область_печати</vt:lpstr>
      <vt:lpstr>'Основні дані'!Область_печати</vt:lpstr>
      <vt:lpstr>'Перелік  дисц'!Область_печати</vt:lpstr>
      <vt:lpstr>'План НП'!Область_печати</vt:lpstr>
      <vt:lpstr>Титул!Область_печати</vt:lpstr>
    </vt:vector>
  </TitlesOfParts>
  <Company>НТУ "ХПІ"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НП-2015</dc:title>
  <dc:creator>Бичкова Т.А.</dc:creator>
  <cp:lastModifiedBy>`</cp:lastModifiedBy>
  <cp:lastPrinted>2023-10-26T08:30:45Z</cp:lastPrinted>
  <dcterms:created xsi:type="dcterms:W3CDTF">2002-01-25T08:51:42Z</dcterms:created>
  <dcterms:modified xsi:type="dcterms:W3CDTF">2023-11-13T06:50:04Z</dcterms:modified>
</cp:coreProperties>
</file>