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D:\навчальні плани кафедри\НП_бак_ТОРХДКЗ_2025\"/>
    </mc:Choice>
  </mc:AlternateContent>
  <bookViews>
    <workbookView xWindow="0" yWindow="0" windowWidth="23040" windowHeight="9384" tabRatio="598" firstSheet="5" activeTab="6"/>
  </bookViews>
  <sheets>
    <sheet name="Перелік ОКВП (2)" sheetId="23" r:id="rId1"/>
    <sheet name="Довідник" sheetId="13" r:id="rId2"/>
    <sheet name="Освітні програми" sheetId="16" state="hidden" r:id="rId3"/>
    <sheet name="Основні дані" sheetId="12" r:id="rId4"/>
    <sheet name="Лист1" sheetId="19" state="hidden" r:id="rId5"/>
    <sheet name="Титул" sheetId="8" r:id="rId6"/>
    <sheet name="План НП" sheetId="10" r:id="rId7"/>
    <sheet name="Перелік ОКСВУ 3 сем." sheetId="20" state="hidden" r:id="rId8"/>
    <sheet name="Перелік ОКСВУ 4 сем. " sheetId="21" r:id="rId9"/>
    <sheet name="Перелік ОКВП" sheetId="17" state="hidden" r:id="rId10"/>
    <sheet name="Зміст" sheetId="11" r:id="rId11"/>
    <sheet name="ДВВ" sheetId="22" state="hidden" r:id="rId12"/>
    <sheet name="Інструкція" sheetId="14" r:id="rId13"/>
  </sheets>
  <externalReferences>
    <externalReference r:id="rId14"/>
  </externalReferences>
  <definedNames>
    <definedName name="_xlnm._FilterDatabase" localSheetId="6" hidden="1">'План НП'!$A$11:$AC$11</definedName>
    <definedName name="_xlnm.Print_Titles" localSheetId="10">Зміст!$8:$8</definedName>
    <definedName name="_xlnm.Print_Titles" localSheetId="6">'План НП'!$11:$11</definedName>
    <definedName name="_xlnm.Print_Area" localSheetId="10">Зміст!$A$1:$O$350</definedName>
    <definedName name="_xlnm.Print_Area" localSheetId="12">Інструкція!$A$1:$Q$83</definedName>
    <definedName name="_xlnm.Print_Area" localSheetId="9">'Перелік ОКВП'!$A$1:$AC$33</definedName>
    <definedName name="_xlnm.Print_Area" localSheetId="0">'Перелік ОКВП (2)'!$A$1:$AC$33</definedName>
    <definedName name="_xlnm.Print_Area" localSheetId="6">'План НП'!$A$1:$AC$394</definedName>
    <definedName name="_xlnm.Print_Area" localSheetId="5">Титул!$A$1:$BA$42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" i="23" l="1"/>
  <c r="U1" i="23"/>
  <c r="M9" i="23"/>
  <c r="O9" i="23"/>
  <c r="Q9" i="23"/>
  <c r="S9" i="23"/>
  <c r="U9" i="23"/>
  <c r="W9" i="23"/>
  <c r="Y9" i="23"/>
  <c r="AA9" i="23"/>
  <c r="AD12" i="23"/>
  <c r="F13" i="23"/>
  <c r="G13" i="23" s="1"/>
  <c r="AD13" i="23"/>
  <c r="F14" i="23"/>
  <c r="G14" i="23" s="1"/>
  <c r="AD14" i="23"/>
  <c r="F15" i="23"/>
  <c r="G15" i="23" s="1"/>
  <c r="AD15" i="23"/>
  <c r="F16" i="23"/>
  <c r="G16" i="23"/>
  <c r="AD16" i="23"/>
  <c r="F17" i="23"/>
  <c r="G17" i="23" s="1"/>
  <c r="AD17" i="23"/>
  <c r="F18" i="23"/>
  <c r="G18" i="23" s="1"/>
  <c r="AD18" i="23"/>
  <c r="F19" i="23"/>
  <c r="G19" i="23" s="1"/>
  <c r="AD19" i="23"/>
  <c r="F20" i="23"/>
  <c r="G20" i="23"/>
  <c r="AD20" i="23"/>
  <c r="F21" i="23"/>
  <c r="G21" i="23" s="1"/>
  <c r="AD21" i="23"/>
  <c r="F22" i="23"/>
  <c r="G22" i="23" s="1"/>
  <c r="AD22" i="23"/>
  <c r="F23" i="23"/>
  <c r="G23" i="23" s="1"/>
  <c r="AD23" i="23"/>
  <c r="F24" i="23"/>
  <c r="G24" i="23"/>
  <c r="AD24" i="23"/>
  <c r="F25" i="23"/>
  <c r="G25" i="23" s="1"/>
  <c r="AD25" i="23"/>
  <c r="F26" i="23"/>
  <c r="G26" i="23" s="1"/>
  <c r="AD26" i="23"/>
  <c r="F27" i="23"/>
  <c r="G27" i="23" s="1"/>
  <c r="AD27" i="23"/>
  <c r="F28" i="23"/>
  <c r="G28" i="23"/>
  <c r="AD28" i="23"/>
  <c r="F29" i="23"/>
  <c r="G29" i="23" s="1"/>
  <c r="AD29" i="23"/>
  <c r="F30" i="23"/>
  <c r="G30" i="23" s="1"/>
  <c r="AD30" i="23"/>
  <c r="F31" i="23"/>
  <c r="G31" i="23" s="1"/>
  <c r="AD31" i="23"/>
  <c r="F32" i="23"/>
  <c r="G32" i="23"/>
  <c r="AD32" i="23"/>
  <c r="F33" i="23"/>
  <c r="G33" i="23" s="1"/>
  <c r="AD33" i="23"/>
  <c r="H15" i="23" l="1"/>
  <c r="L15" i="23" s="1"/>
  <c r="H16" i="23"/>
  <c r="L16" i="23" s="1"/>
  <c r="H33" i="23"/>
  <c r="L33" i="23" s="1"/>
  <c r="H27" i="23"/>
  <c r="H19" i="23"/>
  <c r="L19" i="23" s="1"/>
  <c r="H31" i="23"/>
  <c r="L31" i="23" s="1"/>
  <c r="H23" i="23"/>
  <c r="H30" i="23"/>
  <c r="L30" i="23" s="1"/>
  <c r="H26" i="23"/>
  <c r="H22" i="23"/>
  <c r="H18" i="23"/>
  <c r="L18" i="23" s="1"/>
  <c r="H14" i="23"/>
  <c r="L14" i="23" s="1"/>
  <c r="H29" i="23"/>
  <c r="L29" i="23" s="1"/>
  <c r="H25" i="23"/>
  <c r="H21" i="23"/>
  <c r="L21" i="23" s="1"/>
  <c r="H17" i="23"/>
  <c r="L17" i="23" s="1"/>
  <c r="H13" i="23"/>
  <c r="L13" i="23" s="1"/>
  <c r="H32" i="23"/>
  <c r="L32" i="23" s="1"/>
  <c r="H28" i="23"/>
  <c r="L28" i="23" s="1"/>
  <c r="H24" i="23"/>
  <c r="H20" i="23"/>
  <c r="L20" i="23" s="1"/>
  <c r="F18" i="21" l="1"/>
  <c r="G18" i="21" s="1"/>
  <c r="F17" i="21"/>
  <c r="G17" i="21" s="1"/>
  <c r="F16" i="21"/>
  <c r="G16" i="21" s="1"/>
  <c r="F15" i="21"/>
  <c r="G15" i="21" s="1"/>
  <c r="F14" i="21"/>
  <c r="G14" i="21" s="1"/>
  <c r="F13" i="21"/>
  <c r="G13" i="21" s="1"/>
  <c r="F18" i="20"/>
  <c r="G18" i="20" s="1"/>
  <c r="F17" i="20"/>
  <c r="G17" i="20" s="1"/>
  <c r="F16" i="20"/>
  <c r="G16" i="20" s="1"/>
  <c r="F15" i="20"/>
  <c r="G15" i="20" s="1"/>
  <c r="F14" i="20"/>
  <c r="G14" i="20" s="1"/>
  <c r="F13" i="20"/>
  <c r="G13" i="20" s="1"/>
  <c r="F103" i="10" l="1"/>
  <c r="G103" i="10" s="1"/>
  <c r="AA358" i="10"/>
  <c r="O358" i="10"/>
  <c r="M358" i="10"/>
  <c r="Q358" i="10"/>
  <c r="S358" i="10"/>
  <c r="U358" i="10"/>
  <c r="W358" i="10"/>
  <c r="Y358" i="10"/>
  <c r="K346" i="10" l="1"/>
  <c r="A103" i="11"/>
  <c r="B103" i="11"/>
  <c r="M103" i="11"/>
  <c r="N103" i="11"/>
  <c r="O103" i="11"/>
  <c r="A104" i="11"/>
  <c r="B104" i="11"/>
  <c r="M104" i="11"/>
  <c r="N104" i="11"/>
  <c r="O104" i="11"/>
  <c r="F106" i="10"/>
  <c r="C103" i="11" s="1"/>
  <c r="F107" i="10"/>
  <c r="C104" i="11" s="1"/>
  <c r="G107" i="10" l="1"/>
  <c r="D104" i="11" s="1"/>
  <c r="G106" i="10"/>
  <c r="D103" i="11" s="1"/>
  <c r="F56" i="10"/>
  <c r="G56" i="10" s="1"/>
  <c r="A72" i="11" l="1"/>
  <c r="B72" i="11"/>
  <c r="M72" i="11"/>
  <c r="N72" i="11"/>
  <c r="O72" i="11"/>
  <c r="A73" i="11"/>
  <c r="B73" i="11"/>
  <c r="M73" i="11"/>
  <c r="N73" i="11"/>
  <c r="O73" i="11"/>
  <c r="A74" i="11"/>
  <c r="B74" i="11"/>
  <c r="M74" i="11"/>
  <c r="N74" i="11"/>
  <c r="O74" i="11"/>
  <c r="A75" i="11"/>
  <c r="B75" i="11"/>
  <c r="M75" i="11"/>
  <c r="N75" i="11"/>
  <c r="O75" i="11"/>
  <c r="A76" i="11"/>
  <c r="B76" i="11"/>
  <c r="M76" i="11"/>
  <c r="N76" i="11"/>
  <c r="O76" i="11"/>
  <c r="A77" i="11"/>
  <c r="B77" i="11"/>
  <c r="M77" i="11"/>
  <c r="N77" i="11"/>
  <c r="O77" i="11"/>
  <c r="A78" i="11"/>
  <c r="B78" i="11"/>
  <c r="M78" i="11"/>
  <c r="N78" i="11"/>
  <c r="O78" i="11"/>
  <c r="A79" i="11"/>
  <c r="B79" i="11"/>
  <c r="M79" i="11"/>
  <c r="N79" i="11"/>
  <c r="O79" i="11"/>
  <c r="A80" i="11"/>
  <c r="B80" i="11"/>
  <c r="M80" i="11"/>
  <c r="N80" i="11"/>
  <c r="O80" i="11"/>
  <c r="A81" i="11"/>
  <c r="B81" i="11"/>
  <c r="M81" i="11"/>
  <c r="N81" i="11"/>
  <c r="O81" i="11"/>
  <c r="A82" i="11"/>
  <c r="B82" i="11"/>
  <c r="M82" i="11"/>
  <c r="N82" i="11"/>
  <c r="O82" i="11"/>
  <c r="A83" i="11"/>
  <c r="B83" i="11"/>
  <c r="M83" i="11"/>
  <c r="N83" i="11"/>
  <c r="O83" i="11"/>
  <c r="A84" i="11"/>
  <c r="B84" i="11"/>
  <c r="M84" i="11"/>
  <c r="N84" i="11"/>
  <c r="O84" i="11"/>
  <c r="A85" i="11"/>
  <c r="B85" i="11"/>
  <c r="M85" i="11"/>
  <c r="N85" i="11"/>
  <c r="O85" i="11"/>
  <c r="A86" i="11"/>
  <c r="B86" i="11"/>
  <c r="M86" i="11"/>
  <c r="N86" i="11"/>
  <c r="O86" i="11"/>
  <c r="A87" i="11"/>
  <c r="B87" i="11"/>
  <c r="M87" i="11"/>
  <c r="N87" i="11"/>
  <c r="O87" i="11"/>
  <c r="A88" i="11"/>
  <c r="B88" i="11"/>
  <c r="M88" i="11"/>
  <c r="N88" i="11"/>
  <c r="O88" i="11"/>
  <c r="A89" i="11"/>
  <c r="B89" i="11"/>
  <c r="M89" i="11"/>
  <c r="N89" i="11"/>
  <c r="O89" i="11"/>
  <c r="A90" i="11"/>
  <c r="B90" i="11"/>
  <c r="M90" i="11"/>
  <c r="N90" i="11"/>
  <c r="O90" i="11"/>
  <c r="A91" i="11"/>
  <c r="B91" i="11"/>
  <c r="M91" i="11"/>
  <c r="N91" i="11"/>
  <c r="O91" i="11"/>
  <c r="A92" i="11"/>
  <c r="B92" i="11"/>
  <c r="M92" i="11"/>
  <c r="N92" i="11"/>
  <c r="O92" i="11"/>
  <c r="A54" i="11"/>
  <c r="B54" i="11"/>
  <c r="M54" i="11"/>
  <c r="N54" i="11"/>
  <c r="O54" i="11"/>
  <c r="A55" i="11"/>
  <c r="B55" i="11"/>
  <c r="M55" i="11"/>
  <c r="N55" i="11"/>
  <c r="O55" i="11"/>
  <c r="A56" i="11"/>
  <c r="B56" i="11"/>
  <c r="M56" i="11"/>
  <c r="N56" i="11"/>
  <c r="O56" i="11"/>
  <c r="A57" i="11"/>
  <c r="B57" i="11"/>
  <c r="M57" i="11"/>
  <c r="N57" i="11"/>
  <c r="O57" i="11"/>
  <c r="A58" i="11"/>
  <c r="B58" i="11"/>
  <c r="M58" i="11"/>
  <c r="N58" i="11"/>
  <c r="O58" i="11"/>
  <c r="A59" i="11"/>
  <c r="B59" i="11"/>
  <c r="M59" i="11"/>
  <c r="N59" i="11"/>
  <c r="O59" i="11"/>
  <c r="A60" i="11"/>
  <c r="B60" i="11"/>
  <c r="M60" i="11"/>
  <c r="N60" i="11"/>
  <c r="O60" i="11"/>
  <c r="A61" i="11"/>
  <c r="B61" i="11"/>
  <c r="M61" i="11"/>
  <c r="N61" i="11"/>
  <c r="O61" i="11"/>
  <c r="A62" i="11"/>
  <c r="B62" i="11"/>
  <c r="M62" i="11"/>
  <c r="N62" i="11"/>
  <c r="O62" i="11"/>
  <c r="A63" i="11"/>
  <c r="B63" i="11"/>
  <c r="M63" i="11"/>
  <c r="N63" i="11"/>
  <c r="O63" i="11"/>
  <c r="A64" i="11"/>
  <c r="B64" i="11"/>
  <c r="M64" i="11"/>
  <c r="N64" i="11"/>
  <c r="O64" i="11"/>
  <c r="A65" i="11"/>
  <c r="B65" i="11"/>
  <c r="M65" i="11"/>
  <c r="N65" i="11"/>
  <c r="O65" i="11"/>
  <c r="A66" i="11"/>
  <c r="B66" i="11"/>
  <c r="M66" i="11"/>
  <c r="N66" i="11"/>
  <c r="O66" i="11"/>
  <c r="A67" i="11"/>
  <c r="B67" i="11"/>
  <c r="M67" i="11"/>
  <c r="N67" i="11"/>
  <c r="O67" i="11"/>
  <c r="A68" i="11"/>
  <c r="B68" i="11"/>
  <c r="M68" i="11"/>
  <c r="N68" i="11"/>
  <c r="O68" i="11"/>
  <c r="A69" i="11"/>
  <c r="B69" i="11"/>
  <c r="M69" i="11"/>
  <c r="N69" i="11"/>
  <c r="O69" i="11"/>
  <c r="A70" i="11"/>
  <c r="B70" i="11"/>
  <c r="M70" i="11"/>
  <c r="N70" i="11"/>
  <c r="O70" i="11"/>
  <c r="A71" i="11"/>
  <c r="B71" i="11"/>
  <c r="M71" i="11"/>
  <c r="N71" i="11"/>
  <c r="O71" i="11"/>
  <c r="O53" i="11"/>
  <c r="N53" i="11"/>
  <c r="M53" i="11"/>
  <c r="A53" i="11"/>
  <c r="B53" i="11"/>
  <c r="A101" i="11" l="1"/>
  <c r="A102" i="11"/>
  <c r="A100" i="11"/>
  <c r="A93" i="11"/>
  <c r="M324" i="11"/>
  <c r="N324" i="11"/>
  <c r="O324" i="11"/>
  <c r="M325" i="11"/>
  <c r="N325" i="11"/>
  <c r="O325" i="11"/>
  <c r="M326" i="11"/>
  <c r="N326" i="11"/>
  <c r="O326" i="11"/>
  <c r="M327" i="11"/>
  <c r="N327" i="11"/>
  <c r="O327" i="11"/>
  <c r="M328" i="11"/>
  <c r="N328" i="11"/>
  <c r="O328" i="11"/>
  <c r="M329" i="11"/>
  <c r="N329" i="11"/>
  <c r="O329" i="11"/>
  <c r="M330" i="11"/>
  <c r="N330" i="11"/>
  <c r="O330" i="11"/>
  <c r="M331" i="11"/>
  <c r="N331" i="11"/>
  <c r="O331" i="11"/>
  <c r="M332" i="11"/>
  <c r="N332" i="11"/>
  <c r="O332" i="11"/>
  <c r="M333" i="11"/>
  <c r="N333" i="11"/>
  <c r="O333" i="11"/>
  <c r="M334" i="11"/>
  <c r="N334" i="11"/>
  <c r="O334" i="11"/>
  <c r="M335" i="11"/>
  <c r="N335" i="11"/>
  <c r="O335" i="11"/>
  <c r="M336" i="11"/>
  <c r="N336" i="11"/>
  <c r="O336" i="11"/>
  <c r="M337" i="11"/>
  <c r="N337" i="11"/>
  <c r="O337" i="11"/>
  <c r="M338" i="11"/>
  <c r="N338" i="11"/>
  <c r="O338" i="11"/>
  <c r="M339" i="11"/>
  <c r="N339" i="11"/>
  <c r="O339" i="11"/>
  <c r="M340" i="11"/>
  <c r="N340" i="11"/>
  <c r="O340" i="11"/>
  <c r="M341" i="11"/>
  <c r="N341" i="11"/>
  <c r="O341" i="11"/>
  <c r="M342" i="11"/>
  <c r="N342" i="11"/>
  <c r="O342" i="11"/>
  <c r="A328" i="11"/>
  <c r="B328" i="11"/>
  <c r="A329" i="11"/>
  <c r="B329" i="11"/>
  <c r="A330" i="11"/>
  <c r="B330" i="11"/>
  <c r="A331" i="11"/>
  <c r="B331" i="11"/>
  <c r="A332" i="11"/>
  <c r="B332" i="11"/>
  <c r="A333" i="11"/>
  <c r="B333" i="11"/>
  <c r="A334" i="11"/>
  <c r="B334" i="11"/>
  <c r="A335" i="11"/>
  <c r="B335" i="11"/>
  <c r="A336" i="11"/>
  <c r="B336" i="11"/>
  <c r="A337" i="11"/>
  <c r="B337" i="11"/>
  <c r="A338" i="11"/>
  <c r="B338" i="11"/>
  <c r="A339" i="11"/>
  <c r="B339" i="11"/>
  <c r="A340" i="11"/>
  <c r="B340" i="11"/>
  <c r="A341" i="11"/>
  <c r="B341" i="11"/>
  <c r="A342" i="11"/>
  <c r="B342" i="11"/>
  <c r="F345" i="10"/>
  <c r="C342" i="11" s="1"/>
  <c r="F332" i="10"/>
  <c r="C329" i="11" s="1"/>
  <c r="F333" i="10"/>
  <c r="C330" i="11" s="1"/>
  <c r="F334" i="10"/>
  <c r="C331" i="11" s="1"/>
  <c r="F335" i="10"/>
  <c r="C332" i="11" s="1"/>
  <c r="F336" i="10"/>
  <c r="C333" i="11" s="1"/>
  <c r="F337" i="10"/>
  <c r="C334" i="11" s="1"/>
  <c r="F338" i="10"/>
  <c r="C335" i="11" s="1"/>
  <c r="F339" i="10"/>
  <c r="C336" i="11" s="1"/>
  <c r="F340" i="10"/>
  <c r="C337" i="11" s="1"/>
  <c r="F341" i="10"/>
  <c r="C338" i="11" s="1"/>
  <c r="F342" i="10"/>
  <c r="C339" i="11" s="1"/>
  <c r="F343" i="10"/>
  <c r="C340" i="11" s="1"/>
  <c r="F344" i="10"/>
  <c r="C341" i="11" s="1"/>
  <c r="B324" i="11"/>
  <c r="B325" i="11"/>
  <c r="B326" i="11"/>
  <c r="B327" i="11"/>
  <c r="A324" i="11"/>
  <c r="A325" i="11"/>
  <c r="A326" i="11"/>
  <c r="A327" i="11"/>
  <c r="G344" i="10" l="1"/>
  <c r="D341" i="11" s="1"/>
  <c r="G342" i="10"/>
  <c r="D339" i="11" s="1"/>
  <c r="G340" i="10"/>
  <c r="D337" i="11" s="1"/>
  <c r="G338" i="10"/>
  <c r="D335" i="11" s="1"/>
  <c r="G336" i="10"/>
  <c r="D333" i="11" s="1"/>
  <c r="G334" i="10"/>
  <c r="D331" i="11" s="1"/>
  <c r="G332" i="10"/>
  <c r="D329" i="11" s="1"/>
  <c r="G343" i="10"/>
  <c r="D340" i="11" s="1"/>
  <c r="G341" i="10"/>
  <c r="D338" i="11" s="1"/>
  <c r="G339" i="10"/>
  <c r="D336" i="11" s="1"/>
  <c r="G337" i="10"/>
  <c r="D334" i="11" s="1"/>
  <c r="G335" i="10"/>
  <c r="D332" i="11" s="1"/>
  <c r="G333" i="10"/>
  <c r="D330" i="11" s="1"/>
  <c r="G345" i="10"/>
  <c r="D342" i="11" s="1"/>
  <c r="O102" i="11" l="1"/>
  <c r="O101" i="11"/>
  <c r="N101" i="11"/>
  <c r="N102" i="11"/>
  <c r="M101" i="11"/>
  <c r="M102" i="11"/>
  <c r="B102" i="11"/>
  <c r="B101" i="11"/>
  <c r="AI39" i="8" l="1"/>
  <c r="AI38" i="8"/>
  <c r="F104" i="10" l="1"/>
  <c r="F105" i="10"/>
  <c r="G105" i="10" l="1"/>
  <c r="D102" i="11" s="1"/>
  <c r="C102" i="11"/>
  <c r="C101" i="11"/>
  <c r="G104" i="10"/>
  <c r="D101" i="11" s="1"/>
  <c r="AC11" i="8" l="1"/>
  <c r="Y11" i="8"/>
  <c r="F327" i="10" l="1"/>
  <c r="F328" i="10"/>
  <c r="F329" i="10"/>
  <c r="F330" i="10"/>
  <c r="F331" i="10"/>
  <c r="G331" i="10" l="1"/>
  <c r="D328" i="11" s="1"/>
  <c r="C328" i="11"/>
  <c r="G330" i="10"/>
  <c r="D327" i="11" s="1"/>
  <c r="C327" i="11"/>
  <c r="G329" i="10"/>
  <c r="D326" i="11" s="1"/>
  <c r="C326" i="11"/>
  <c r="G328" i="10"/>
  <c r="D325" i="11" s="1"/>
  <c r="C325" i="11"/>
  <c r="G327" i="10"/>
  <c r="D324" i="11" s="1"/>
  <c r="C324" i="11"/>
  <c r="F322" i="10"/>
  <c r="F323" i="10"/>
  <c r="F324" i="10"/>
  <c r="F325" i="10"/>
  <c r="F326" i="10"/>
  <c r="C323" i="11" s="1"/>
  <c r="F321" i="10"/>
  <c r="G321" i="10" s="1"/>
  <c r="F320" i="10" l="1"/>
  <c r="F19" i="10"/>
  <c r="G19" i="10" s="1"/>
  <c r="D16" i="11" s="1"/>
  <c r="AU10" i="8"/>
  <c r="B12" i="8"/>
  <c r="F14" i="10"/>
  <c r="G14" i="10" s="1"/>
  <c r="D11" i="11" s="1"/>
  <c r="BL19" i="8"/>
  <c r="BG19" i="8" s="1"/>
  <c r="BJ19" i="8"/>
  <c r="F352" i="10"/>
  <c r="G352" i="10" s="1"/>
  <c r="O349" i="11"/>
  <c r="N349" i="11"/>
  <c r="M349" i="11"/>
  <c r="B349" i="11"/>
  <c r="A349" i="11"/>
  <c r="O348" i="11"/>
  <c r="N348" i="11"/>
  <c r="M348" i="11"/>
  <c r="B348" i="11"/>
  <c r="A348" i="11"/>
  <c r="N347" i="11"/>
  <c r="M347" i="11"/>
  <c r="B347" i="11"/>
  <c r="A347" i="11"/>
  <c r="I350" i="10"/>
  <c r="J350" i="10"/>
  <c r="M350" i="10"/>
  <c r="N350" i="10"/>
  <c r="O350" i="10"/>
  <c r="P350" i="10"/>
  <c r="Q350" i="10"/>
  <c r="R350" i="10"/>
  <c r="S350" i="10"/>
  <c r="T350" i="10"/>
  <c r="U350" i="10"/>
  <c r="V350" i="10"/>
  <c r="W350" i="10"/>
  <c r="X350" i="10"/>
  <c r="Y350" i="10"/>
  <c r="Z350" i="10"/>
  <c r="AA350" i="10"/>
  <c r="AB350" i="10"/>
  <c r="F351" i="10"/>
  <c r="G351" i="10" s="1"/>
  <c r="F300" i="10"/>
  <c r="G300" i="10" s="1"/>
  <c r="D297" i="11" s="1"/>
  <c r="F301" i="10"/>
  <c r="G301" i="10" s="1"/>
  <c r="D298" i="11" s="1"/>
  <c r="F302" i="10"/>
  <c r="G302" i="10" s="1"/>
  <c r="D299" i="11" s="1"/>
  <c r="F303" i="10"/>
  <c r="G303" i="10" s="1"/>
  <c r="D300" i="11" s="1"/>
  <c r="F304" i="10"/>
  <c r="C301" i="11" s="1"/>
  <c r="F305" i="10"/>
  <c r="F306" i="10"/>
  <c r="C303" i="11" s="1"/>
  <c r="F307" i="10"/>
  <c r="G307" i="10" s="1"/>
  <c r="F308" i="10"/>
  <c r="G308" i="10" s="1"/>
  <c r="D305" i="11" s="1"/>
  <c r="F309" i="10"/>
  <c r="G309" i="10" s="1"/>
  <c r="D306" i="11" s="1"/>
  <c r="F310" i="10"/>
  <c r="C307" i="11" s="1"/>
  <c r="F311" i="10"/>
  <c r="G311" i="10" s="1"/>
  <c r="D308" i="11" s="1"/>
  <c r="F312" i="10"/>
  <c r="G312" i="10" s="1"/>
  <c r="D309" i="11" s="1"/>
  <c r="F313" i="10"/>
  <c r="G313" i="10" s="1"/>
  <c r="D310" i="11" s="1"/>
  <c r="F314" i="10"/>
  <c r="G314" i="10" s="1"/>
  <c r="D311" i="11" s="1"/>
  <c r="F315" i="10"/>
  <c r="G315" i="10" s="1"/>
  <c r="D312" i="11" s="1"/>
  <c r="F316" i="10"/>
  <c r="C313" i="11" s="1"/>
  <c r="F317" i="10"/>
  <c r="G317" i="10" s="1"/>
  <c r="D314" i="11" s="1"/>
  <c r="F318" i="10"/>
  <c r="G318" i="10" s="1"/>
  <c r="D315" i="11" s="1"/>
  <c r="F319" i="10"/>
  <c r="G319" i="10" s="1"/>
  <c r="D316" i="11" s="1"/>
  <c r="C348" i="11"/>
  <c r="F14" i="17"/>
  <c r="F15" i="17"/>
  <c r="F16" i="17"/>
  <c r="G16" i="17" s="1"/>
  <c r="F17" i="17"/>
  <c r="G17" i="17" s="1"/>
  <c r="F18" i="17"/>
  <c r="G18" i="17" s="1"/>
  <c r="F19" i="17"/>
  <c r="G19" i="17" s="1"/>
  <c r="F20" i="17"/>
  <c r="G20" i="17" s="1"/>
  <c r="F21" i="17"/>
  <c r="G21" i="17" s="1"/>
  <c r="F22" i="17"/>
  <c r="G22" i="17" s="1"/>
  <c r="F23" i="17"/>
  <c r="G23" i="17" s="1"/>
  <c r="F24" i="17"/>
  <c r="G24" i="17" s="1"/>
  <c r="F25" i="17"/>
  <c r="G25" i="17" s="1"/>
  <c r="F26" i="17"/>
  <c r="F27" i="17"/>
  <c r="F28" i="17"/>
  <c r="G28" i="17" s="1"/>
  <c r="F29" i="17"/>
  <c r="G29" i="17" s="1"/>
  <c r="F30" i="17"/>
  <c r="F31" i="17"/>
  <c r="G31" i="17" s="1"/>
  <c r="F32" i="17"/>
  <c r="G32" i="17" s="1"/>
  <c r="F33" i="17"/>
  <c r="F13" i="17"/>
  <c r="K320" i="10"/>
  <c r="J320" i="10"/>
  <c r="I320" i="10"/>
  <c r="BM19" i="8"/>
  <c r="O323" i="11"/>
  <c r="N323" i="11"/>
  <c r="M323" i="11"/>
  <c r="B323" i="11"/>
  <c r="A323" i="11"/>
  <c r="O322" i="11"/>
  <c r="N322" i="11"/>
  <c r="M322" i="11"/>
  <c r="C322" i="11"/>
  <c r="B322" i="11"/>
  <c r="A322" i="11"/>
  <c r="O321" i="11"/>
  <c r="N321" i="11"/>
  <c r="M321" i="11"/>
  <c r="C321" i="11"/>
  <c r="B321" i="11"/>
  <c r="A321" i="11"/>
  <c r="O320" i="11"/>
  <c r="N320" i="11"/>
  <c r="M320" i="11"/>
  <c r="C320" i="11"/>
  <c r="B320" i="11"/>
  <c r="A320" i="11"/>
  <c r="O319" i="11"/>
  <c r="N319" i="11"/>
  <c r="M319" i="11"/>
  <c r="C319" i="11"/>
  <c r="B319" i="11"/>
  <c r="A319" i="11"/>
  <c r="G323" i="10"/>
  <c r="D320" i="11" s="1"/>
  <c r="G322" i="10"/>
  <c r="D319" i="11" s="1"/>
  <c r="O318" i="11"/>
  <c r="N318" i="11"/>
  <c r="M318" i="11"/>
  <c r="C318" i="11"/>
  <c r="B318" i="11"/>
  <c r="A318" i="11"/>
  <c r="A343" i="11"/>
  <c r="B343" i="11"/>
  <c r="M343" i="11"/>
  <c r="N343" i="11"/>
  <c r="G326" i="10"/>
  <c r="D323" i="11" s="1"/>
  <c r="G325" i="10"/>
  <c r="D322" i="11" s="1"/>
  <c r="G324" i="10"/>
  <c r="D321" i="11" s="1"/>
  <c r="N320" i="10"/>
  <c r="O320" i="10"/>
  <c r="P320" i="10"/>
  <c r="Q320" i="10"/>
  <c r="R320" i="10"/>
  <c r="S320" i="10"/>
  <c r="T320" i="10"/>
  <c r="U320" i="10"/>
  <c r="V320" i="10"/>
  <c r="W320" i="10"/>
  <c r="X320" i="10"/>
  <c r="Y320" i="10"/>
  <c r="Z320" i="10"/>
  <c r="AA320" i="10"/>
  <c r="AB320" i="10"/>
  <c r="M320" i="10"/>
  <c r="M346" i="10"/>
  <c r="BL21" i="8"/>
  <c r="BE21" i="8" s="1"/>
  <c r="BJ21" i="8"/>
  <c r="AF39" i="8" s="1"/>
  <c r="A98" i="11"/>
  <c r="B98" i="11"/>
  <c r="M98" i="11"/>
  <c r="N98" i="11"/>
  <c r="O98" i="11"/>
  <c r="A99" i="11"/>
  <c r="B99" i="11"/>
  <c r="M99" i="11"/>
  <c r="N99" i="11"/>
  <c r="O99" i="11"/>
  <c r="B100" i="11"/>
  <c r="M100" i="11"/>
  <c r="N100" i="11"/>
  <c r="B93" i="11"/>
  <c r="M93" i="11"/>
  <c r="N93" i="11"/>
  <c r="A94" i="11"/>
  <c r="B94" i="11"/>
  <c r="M94" i="11"/>
  <c r="N94" i="11"/>
  <c r="O94" i="11"/>
  <c r="A95" i="11"/>
  <c r="B95" i="11"/>
  <c r="M95" i="11"/>
  <c r="N95" i="11"/>
  <c r="O95" i="11"/>
  <c r="A96" i="11"/>
  <c r="B96" i="11"/>
  <c r="M96" i="11"/>
  <c r="N96" i="11"/>
  <c r="O96" i="11"/>
  <c r="A97" i="11"/>
  <c r="B97" i="11"/>
  <c r="M97" i="11"/>
  <c r="N97" i="11"/>
  <c r="O97" i="11"/>
  <c r="F100" i="10"/>
  <c r="C97" i="11" s="1"/>
  <c r="F99" i="10"/>
  <c r="C96" i="11" s="1"/>
  <c r="F98" i="10"/>
  <c r="G98" i="10" s="1"/>
  <c r="D95" i="11" s="1"/>
  <c r="F97" i="10"/>
  <c r="G97" i="10" s="1"/>
  <c r="D94" i="11" s="1"/>
  <c r="X96" i="10"/>
  <c r="T96" i="10"/>
  <c r="I96" i="10"/>
  <c r="J96" i="10"/>
  <c r="K96" i="10"/>
  <c r="M96" i="10"/>
  <c r="N96" i="10"/>
  <c r="O96" i="10"/>
  <c r="P96" i="10"/>
  <c r="Q96" i="10"/>
  <c r="R96" i="10"/>
  <c r="S96" i="10"/>
  <c r="U96" i="10"/>
  <c r="V96" i="10"/>
  <c r="W96" i="10"/>
  <c r="Y96" i="10"/>
  <c r="Z96" i="10"/>
  <c r="AA96" i="10"/>
  <c r="AB96" i="10"/>
  <c r="F101" i="10"/>
  <c r="C98" i="11" s="1"/>
  <c r="BH21" i="8"/>
  <c r="AF38" i="8" s="1"/>
  <c r="BI21" i="8"/>
  <c r="F102" i="10"/>
  <c r="C99" i="11" s="1"/>
  <c r="B1" i="12"/>
  <c r="X346" i="10"/>
  <c r="F95" i="10"/>
  <c r="A299" i="11"/>
  <c r="B299" i="11"/>
  <c r="M299" i="11"/>
  <c r="N299" i="11"/>
  <c r="O299" i="11"/>
  <c r="A300" i="11"/>
  <c r="B300" i="11"/>
  <c r="M300" i="11"/>
  <c r="N300" i="11"/>
  <c r="O300" i="11"/>
  <c r="A301" i="11"/>
  <c r="B301" i="11"/>
  <c r="M301" i="11"/>
  <c r="N301" i="11"/>
  <c r="O301" i="11"/>
  <c r="A302" i="11"/>
  <c r="B302" i="11"/>
  <c r="M302" i="11"/>
  <c r="N302" i="11"/>
  <c r="O302" i="11"/>
  <c r="A303" i="11"/>
  <c r="B303" i="11"/>
  <c r="M303" i="11"/>
  <c r="N303" i="11"/>
  <c r="O303" i="11"/>
  <c r="A304" i="11"/>
  <c r="B304" i="11"/>
  <c r="M304" i="11"/>
  <c r="N304" i="11"/>
  <c r="O304" i="11"/>
  <c r="A305" i="11"/>
  <c r="B305" i="11"/>
  <c r="M305" i="11"/>
  <c r="N305" i="11"/>
  <c r="O305" i="11"/>
  <c r="A306" i="11"/>
  <c r="B306" i="11"/>
  <c r="M306" i="11"/>
  <c r="N306" i="11"/>
  <c r="O306" i="11"/>
  <c r="A307" i="11"/>
  <c r="B307" i="11"/>
  <c r="M307" i="11"/>
  <c r="N307" i="11"/>
  <c r="O307" i="11"/>
  <c r="A278" i="11"/>
  <c r="B278" i="11"/>
  <c r="M278" i="11"/>
  <c r="N278" i="11"/>
  <c r="O278" i="11"/>
  <c r="A279" i="11"/>
  <c r="B279" i="11"/>
  <c r="M279" i="11"/>
  <c r="N279" i="11"/>
  <c r="O279" i="11"/>
  <c r="A280" i="11"/>
  <c r="B280" i="11"/>
  <c r="M280" i="11"/>
  <c r="N280" i="11"/>
  <c r="O280" i="11"/>
  <c r="A281" i="11"/>
  <c r="B281" i="11"/>
  <c r="M281" i="11"/>
  <c r="N281" i="11"/>
  <c r="O281" i="11"/>
  <c r="A282" i="11"/>
  <c r="B282" i="11"/>
  <c r="M282" i="11"/>
  <c r="N282" i="11"/>
  <c r="O282" i="11"/>
  <c r="A283" i="11"/>
  <c r="B283" i="11"/>
  <c r="M283" i="11"/>
  <c r="N283" i="11"/>
  <c r="O283" i="11"/>
  <c r="A284" i="11"/>
  <c r="B284" i="11"/>
  <c r="M284" i="11"/>
  <c r="N284" i="11"/>
  <c r="O284" i="11"/>
  <c r="A285" i="11"/>
  <c r="B285" i="11"/>
  <c r="M285" i="11"/>
  <c r="N285" i="11"/>
  <c r="O285" i="11"/>
  <c r="A286" i="11"/>
  <c r="B286" i="11"/>
  <c r="M286" i="11"/>
  <c r="N286" i="11"/>
  <c r="O286" i="11"/>
  <c r="A287" i="11"/>
  <c r="B287" i="11"/>
  <c r="M287" i="11"/>
  <c r="N287" i="11"/>
  <c r="O287" i="11"/>
  <c r="A257" i="11"/>
  <c r="B257" i="11"/>
  <c r="M257" i="11"/>
  <c r="N257" i="11"/>
  <c r="O257" i="11"/>
  <c r="A258" i="11"/>
  <c r="B258" i="11"/>
  <c r="M258" i="11"/>
  <c r="N258" i="11"/>
  <c r="O258" i="11"/>
  <c r="A259" i="11"/>
  <c r="B259" i="11"/>
  <c r="M259" i="11"/>
  <c r="N259" i="11"/>
  <c r="O259" i="11"/>
  <c r="A260" i="11"/>
  <c r="B260" i="11"/>
  <c r="M260" i="11"/>
  <c r="N260" i="11"/>
  <c r="O260" i="11"/>
  <c r="A261" i="11"/>
  <c r="B261" i="11"/>
  <c r="M261" i="11"/>
  <c r="N261" i="11"/>
  <c r="O261" i="11"/>
  <c r="A262" i="11"/>
  <c r="B262" i="11"/>
  <c r="M262" i="11"/>
  <c r="N262" i="11"/>
  <c r="O262" i="11"/>
  <c r="A263" i="11"/>
  <c r="B263" i="11"/>
  <c r="M263" i="11"/>
  <c r="N263" i="11"/>
  <c r="O263" i="11"/>
  <c r="A264" i="11"/>
  <c r="B264" i="11"/>
  <c r="M264" i="11"/>
  <c r="N264" i="11"/>
  <c r="O264" i="11"/>
  <c r="A265" i="11"/>
  <c r="B265" i="11"/>
  <c r="M265" i="11"/>
  <c r="N265" i="11"/>
  <c r="O265" i="11"/>
  <c r="A266" i="11"/>
  <c r="B266" i="11"/>
  <c r="M266" i="11"/>
  <c r="N266" i="11"/>
  <c r="O266" i="11"/>
  <c r="A236" i="11"/>
  <c r="B236" i="11"/>
  <c r="M236" i="11"/>
  <c r="N236" i="11"/>
  <c r="O236" i="11"/>
  <c r="A237" i="11"/>
  <c r="B237" i="11"/>
  <c r="M237" i="11"/>
  <c r="N237" i="11"/>
  <c r="O237" i="11"/>
  <c r="A238" i="11"/>
  <c r="B238" i="11"/>
  <c r="M238" i="11"/>
  <c r="N238" i="11"/>
  <c r="O238" i="11"/>
  <c r="A239" i="11"/>
  <c r="B239" i="11"/>
  <c r="M239" i="11"/>
  <c r="N239" i="11"/>
  <c r="O239" i="11"/>
  <c r="A240" i="11"/>
  <c r="B240" i="11"/>
  <c r="M240" i="11"/>
  <c r="N240" i="11"/>
  <c r="O240" i="11"/>
  <c r="A241" i="11"/>
  <c r="B241" i="11"/>
  <c r="M241" i="11"/>
  <c r="N241" i="11"/>
  <c r="O241" i="11"/>
  <c r="A242" i="11"/>
  <c r="B242" i="11"/>
  <c r="M242" i="11"/>
  <c r="N242" i="11"/>
  <c r="O242" i="11"/>
  <c r="A243" i="11"/>
  <c r="B243" i="11"/>
  <c r="M243" i="11"/>
  <c r="N243" i="11"/>
  <c r="O243" i="11"/>
  <c r="A244" i="11"/>
  <c r="B244" i="11"/>
  <c r="M244" i="11"/>
  <c r="N244" i="11"/>
  <c r="O244" i="11"/>
  <c r="A245" i="11"/>
  <c r="B245" i="11"/>
  <c r="M245" i="11"/>
  <c r="N245" i="11"/>
  <c r="O245" i="11"/>
  <c r="A246" i="11"/>
  <c r="B246" i="11"/>
  <c r="M246" i="11"/>
  <c r="N246" i="11"/>
  <c r="O246" i="11"/>
  <c r="A247" i="11"/>
  <c r="B247" i="11"/>
  <c r="M247" i="11"/>
  <c r="N247" i="11"/>
  <c r="O247" i="11"/>
  <c r="A248" i="11"/>
  <c r="B248" i="11"/>
  <c r="M248" i="11"/>
  <c r="N248" i="11"/>
  <c r="O248" i="11"/>
  <c r="A249" i="11"/>
  <c r="B249" i="11"/>
  <c r="M249" i="11"/>
  <c r="N249" i="11"/>
  <c r="O249" i="11"/>
  <c r="A250" i="11"/>
  <c r="B250" i="11"/>
  <c r="M250" i="11"/>
  <c r="N250" i="11"/>
  <c r="O250" i="11"/>
  <c r="A251" i="11"/>
  <c r="B251" i="11"/>
  <c r="M251" i="11"/>
  <c r="N251" i="11"/>
  <c r="O251" i="11"/>
  <c r="A252" i="11"/>
  <c r="B252" i="11"/>
  <c r="M252" i="11"/>
  <c r="N252" i="11"/>
  <c r="O252" i="11"/>
  <c r="A253" i="11"/>
  <c r="B253" i="11"/>
  <c r="M253" i="11"/>
  <c r="N253" i="11"/>
  <c r="O253" i="11"/>
  <c r="A215" i="11"/>
  <c r="B215" i="11"/>
  <c r="M215" i="11"/>
  <c r="N215" i="11"/>
  <c r="O215" i="11"/>
  <c r="A216" i="11"/>
  <c r="B216" i="11"/>
  <c r="M216" i="11"/>
  <c r="N216" i="11"/>
  <c r="O216" i="11"/>
  <c r="A217" i="11"/>
  <c r="B217" i="11"/>
  <c r="M217" i="11"/>
  <c r="N217" i="11"/>
  <c r="O217" i="11"/>
  <c r="A218" i="11"/>
  <c r="B218" i="11"/>
  <c r="M218" i="11"/>
  <c r="N218" i="11"/>
  <c r="O218" i="11"/>
  <c r="A219" i="11"/>
  <c r="B219" i="11"/>
  <c r="M219" i="11"/>
  <c r="N219" i="11"/>
  <c r="O219" i="11"/>
  <c r="A220" i="11"/>
  <c r="B220" i="11"/>
  <c r="M220" i="11"/>
  <c r="N220" i="11"/>
  <c r="O220" i="11"/>
  <c r="A221" i="11"/>
  <c r="B221" i="11"/>
  <c r="M221" i="11"/>
  <c r="N221" i="11"/>
  <c r="O221" i="11"/>
  <c r="A222" i="11"/>
  <c r="B222" i="11"/>
  <c r="M222" i="11"/>
  <c r="N222" i="11"/>
  <c r="O222" i="11"/>
  <c r="A223" i="11"/>
  <c r="B223" i="11"/>
  <c r="M223" i="11"/>
  <c r="N223" i="11"/>
  <c r="O223" i="11"/>
  <c r="A224" i="11"/>
  <c r="B224" i="11"/>
  <c r="M224" i="11"/>
  <c r="N224" i="11"/>
  <c r="O224" i="11"/>
  <c r="A225" i="11"/>
  <c r="B225" i="11"/>
  <c r="M225" i="11"/>
  <c r="N225" i="11"/>
  <c r="O225" i="11"/>
  <c r="A226" i="11"/>
  <c r="B226" i="11"/>
  <c r="M226" i="11"/>
  <c r="N226" i="11"/>
  <c r="O226" i="11"/>
  <c r="A227" i="11"/>
  <c r="B227" i="11"/>
  <c r="M227" i="11"/>
  <c r="N227" i="11"/>
  <c r="O227" i="11"/>
  <c r="A228" i="11"/>
  <c r="B228" i="11"/>
  <c r="M228" i="11"/>
  <c r="N228" i="11"/>
  <c r="O228" i="11"/>
  <c r="A229" i="11"/>
  <c r="B229" i="11"/>
  <c r="M229" i="11"/>
  <c r="N229" i="11"/>
  <c r="O229" i="11"/>
  <c r="A230" i="11"/>
  <c r="B230" i="11"/>
  <c r="M230" i="11"/>
  <c r="N230" i="11"/>
  <c r="O230" i="11"/>
  <c r="A231" i="11"/>
  <c r="B231" i="11"/>
  <c r="M231" i="11"/>
  <c r="N231" i="11"/>
  <c r="O231" i="11"/>
  <c r="A232" i="11"/>
  <c r="B232" i="11"/>
  <c r="M232" i="11"/>
  <c r="N232" i="11"/>
  <c r="O232" i="11"/>
  <c r="A194" i="11"/>
  <c r="B194" i="11"/>
  <c r="M194" i="11"/>
  <c r="N194" i="11"/>
  <c r="O194" i="11"/>
  <c r="A195" i="11"/>
  <c r="B195" i="11"/>
  <c r="M195" i="11"/>
  <c r="N195" i="11"/>
  <c r="O195" i="11"/>
  <c r="A196" i="11"/>
  <c r="B196" i="11"/>
  <c r="M196" i="11"/>
  <c r="N196" i="11"/>
  <c r="O196" i="11"/>
  <c r="A197" i="11"/>
  <c r="B197" i="11"/>
  <c r="M197" i="11"/>
  <c r="N197" i="11"/>
  <c r="O197" i="11"/>
  <c r="A198" i="11"/>
  <c r="B198" i="11"/>
  <c r="M198" i="11"/>
  <c r="N198" i="11"/>
  <c r="O198" i="11"/>
  <c r="A199" i="11"/>
  <c r="B199" i="11"/>
  <c r="M199" i="11"/>
  <c r="N199" i="11"/>
  <c r="O199" i="11"/>
  <c r="A200" i="11"/>
  <c r="B200" i="11"/>
  <c r="M200" i="11"/>
  <c r="N200" i="11"/>
  <c r="O200" i="11"/>
  <c r="A201" i="11"/>
  <c r="B201" i="11"/>
  <c r="M201" i="11"/>
  <c r="N201" i="11"/>
  <c r="O201" i="11"/>
  <c r="A202" i="11"/>
  <c r="B202" i="11"/>
  <c r="M202" i="11"/>
  <c r="N202" i="11"/>
  <c r="O202" i="11"/>
  <c r="A203" i="11"/>
  <c r="B203" i="11"/>
  <c r="M203" i="11"/>
  <c r="N203" i="11"/>
  <c r="O203" i="11"/>
  <c r="A204" i="11"/>
  <c r="B204" i="11"/>
  <c r="M204" i="11"/>
  <c r="N204" i="11"/>
  <c r="O204" i="11"/>
  <c r="A205" i="11"/>
  <c r="B205" i="11"/>
  <c r="M205" i="11"/>
  <c r="N205" i="11"/>
  <c r="O205" i="11"/>
  <c r="A206" i="11"/>
  <c r="B206" i="11"/>
  <c r="M206" i="11"/>
  <c r="N206" i="11"/>
  <c r="O206" i="11"/>
  <c r="A207" i="11"/>
  <c r="B207" i="11"/>
  <c r="M207" i="11"/>
  <c r="N207" i="11"/>
  <c r="O207" i="11"/>
  <c r="A208" i="11"/>
  <c r="B208" i="11"/>
  <c r="M208" i="11"/>
  <c r="N208" i="11"/>
  <c r="O208" i="11"/>
  <c r="A209" i="11"/>
  <c r="B209" i="11"/>
  <c r="M209" i="11"/>
  <c r="N209" i="11"/>
  <c r="O209" i="11"/>
  <c r="A210" i="11"/>
  <c r="B210" i="11"/>
  <c r="M210" i="11"/>
  <c r="N210" i="11"/>
  <c r="O210" i="11"/>
  <c r="A173" i="11"/>
  <c r="B173" i="11"/>
  <c r="M173" i="11"/>
  <c r="N173" i="11"/>
  <c r="O173" i="11"/>
  <c r="A174" i="11"/>
  <c r="B174" i="11"/>
  <c r="M174" i="11"/>
  <c r="N174" i="11"/>
  <c r="O174" i="11"/>
  <c r="A175" i="11"/>
  <c r="B175" i="11"/>
  <c r="M175" i="11"/>
  <c r="N175" i="11"/>
  <c r="O175" i="11"/>
  <c r="A176" i="11"/>
  <c r="B176" i="11"/>
  <c r="M176" i="11"/>
  <c r="N176" i="11"/>
  <c r="O176" i="11"/>
  <c r="A177" i="11"/>
  <c r="B177" i="11"/>
  <c r="M177" i="11"/>
  <c r="N177" i="11"/>
  <c r="O177" i="11"/>
  <c r="A178" i="11"/>
  <c r="B178" i="11"/>
  <c r="M178" i="11"/>
  <c r="N178" i="11"/>
  <c r="O178" i="11"/>
  <c r="A179" i="11"/>
  <c r="B179" i="11"/>
  <c r="M179" i="11"/>
  <c r="N179" i="11"/>
  <c r="O179" i="11"/>
  <c r="A180" i="11"/>
  <c r="B180" i="11"/>
  <c r="M180" i="11"/>
  <c r="N180" i="11"/>
  <c r="O180" i="11"/>
  <c r="A181" i="11"/>
  <c r="B181" i="11"/>
  <c r="M181" i="11"/>
  <c r="N181" i="11"/>
  <c r="O181" i="11"/>
  <c r="A182" i="11"/>
  <c r="B182" i="11"/>
  <c r="M182" i="11"/>
  <c r="N182" i="11"/>
  <c r="O182" i="11"/>
  <c r="A152" i="11"/>
  <c r="B152" i="11"/>
  <c r="M152" i="11"/>
  <c r="N152" i="11"/>
  <c r="O152" i="11"/>
  <c r="A153" i="11"/>
  <c r="B153" i="11"/>
  <c r="M153" i="11"/>
  <c r="N153" i="11"/>
  <c r="O153" i="11"/>
  <c r="A154" i="11"/>
  <c r="B154" i="11"/>
  <c r="M154" i="11"/>
  <c r="N154" i="11"/>
  <c r="O154" i="11"/>
  <c r="A155" i="11"/>
  <c r="B155" i="11"/>
  <c r="M155" i="11"/>
  <c r="N155" i="11"/>
  <c r="O155" i="11"/>
  <c r="A156" i="11"/>
  <c r="B156" i="11"/>
  <c r="M156" i="11"/>
  <c r="N156" i="11"/>
  <c r="O156" i="11"/>
  <c r="A157" i="11"/>
  <c r="B157" i="11"/>
  <c r="M157" i="11"/>
  <c r="N157" i="11"/>
  <c r="O157" i="11"/>
  <c r="A158" i="11"/>
  <c r="B158" i="11"/>
  <c r="M158" i="11"/>
  <c r="N158" i="11"/>
  <c r="O158" i="11"/>
  <c r="A159" i="11"/>
  <c r="B159" i="11"/>
  <c r="M159" i="11"/>
  <c r="N159" i="11"/>
  <c r="O159" i="11"/>
  <c r="A160" i="11"/>
  <c r="B160" i="11"/>
  <c r="M160" i="11"/>
  <c r="N160" i="11"/>
  <c r="O160" i="11"/>
  <c r="A161" i="11"/>
  <c r="B161" i="11"/>
  <c r="M161" i="11"/>
  <c r="N161" i="11"/>
  <c r="O161" i="11"/>
  <c r="A162" i="11"/>
  <c r="B162" i="11"/>
  <c r="M162" i="11"/>
  <c r="N162" i="11"/>
  <c r="O162" i="11"/>
  <c r="A163" i="11"/>
  <c r="B163" i="11"/>
  <c r="M163" i="11"/>
  <c r="N163" i="11"/>
  <c r="O163" i="11"/>
  <c r="A164" i="11"/>
  <c r="B164" i="11"/>
  <c r="M164" i="11"/>
  <c r="N164" i="11"/>
  <c r="O164" i="11"/>
  <c r="A165" i="11"/>
  <c r="B165" i="11"/>
  <c r="M165" i="11"/>
  <c r="N165" i="11"/>
  <c r="O165" i="11"/>
  <c r="A166" i="11"/>
  <c r="B166" i="11"/>
  <c r="M166" i="11"/>
  <c r="N166" i="11"/>
  <c r="O166" i="11"/>
  <c r="A167" i="11"/>
  <c r="B167" i="11"/>
  <c r="M167" i="11"/>
  <c r="N167" i="11"/>
  <c r="O167" i="11"/>
  <c r="A168" i="11"/>
  <c r="B168" i="11"/>
  <c r="M168" i="11"/>
  <c r="N168" i="11"/>
  <c r="O168" i="11"/>
  <c r="A169" i="11"/>
  <c r="B169" i="11"/>
  <c r="M169" i="11"/>
  <c r="N169" i="11"/>
  <c r="O169" i="11"/>
  <c r="A130" i="11"/>
  <c r="B130" i="11"/>
  <c r="M130" i="11"/>
  <c r="N130" i="11"/>
  <c r="O130" i="11"/>
  <c r="A131" i="11"/>
  <c r="B131" i="11"/>
  <c r="M131" i="11"/>
  <c r="N131" i="11"/>
  <c r="O131" i="11"/>
  <c r="A132" i="11"/>
  <c r="B132" i="11"/>
  <c r="M132" i="11"/>
  <c r="N132" i="11"/>
  <c r="O132" i="11"/>
  <c r="A133" i="11"/>
  <c r="B133" i="11"/>
  <c r="M133" i="11"/>
  <c r="N133" i="11"/>
  <c r="O133" i="11"/>
  <c r="A134" i="11"/>
  <c r="B134" i="11"/>
  <c r="M134" i="11"/>
  <c r="N134" i="11"/>
  <c r="O134" i="11"/>
  <c r="A135" i="11"/>
  <c r="B135" i="11"/>
  <c r="M135" i="11"/>
  <c r="N135" i="11"/>
  <c r="O135" i="11"/>
  <c r="A136" i="11"/>
  <c r="B136" i="11"/>
  <c r="M136" i="11"/>
  <c r="N136" i="11"/>
  <c r="O136" i="11"/>
  <c r="A137" i="11"/>
  <c r="B137" i="11"/>
  <c r="M137" i="11"/>
  <c r="N137" i="11"/>
  <c r="O137" i="11"/>
  <c r="A138" i="11"/>
  <c r="B138" i="11"/>
  <c r="M138" i="11"/>
  <c r="N138" i="11"/>
  <c r="O138" i="11"/>
  <c r="A139" i="11"/>
  <c r="B139" i="11"/>
  <c r="M139" i="11"/>
  <c r="N139" i="11"/>
  <c r="O139" i="11"/>
  <c r="A140" i="11"/>
  <c r="B140" i="11"/>
  <c r="M140" i="11"/>
  <c r="N140" i="11"/>
  <c r="O140" i="11"/>
  <c r="A141" i="11"/>
  <c r="B141" i="11"/>
  <c r="M141" i="11"/>
  <c r="N141" i="11"/>
  <c r="O141" i="11"/>
  <c r="A142" i="11"/>
  <c r="B142" i="11"/>
  <c r="M142" i="11"/>
  <c r="N142" i="11"/>
  <c r="O142" i="11"/>
  <c r="A143" i="11"/>
  <c r="B143" i="11"/>
  <c r="M143" i="11"/>
  <c r="N143" i="11"/>
  <c r="O143" i="11"/>
  <c r="A144" i="11"/>
  <c r="B144" i="11"/>
  <c r="M144" i="11"/>
  <c r="N144" i="11"/>
  <c r="O144" i="11"/>
  <c r="A145" i="11"/>
  <c r="B145" i="11"/>
  <c r="M145" i="11"/>
  <c r="N145" i="11"/>
  <c r="O145" i="11"/>
  <c r="A146" i="11"/>
  <c r="B146" i="11"/>
  <c r="M146" i="11"/>
  <c r="N146" i="11"/>
  <c r="O146" i="11"/>
  <c r="A147" i="11"/>
  <c r="B147" i="11"/>
  <c r="M147" i="11"/>
  <c r="N147" i="11"/>
  <c r="O147" i="11"/>
  <c r="A148" i="11"/>
  <c r="B148" i="11"/>
  <c r="M148" i="11"/>
  <c r="N148" i="11"/>
  <c r="O148" i="11"/>
  <c r="A110" i="11"/>
  <c r="B110" i="11"/>
  <c r="M110" i="11"/>
  <c r="N110" i="11"/>
  <c r="O110" i="11"/>
  <c r="A111" i="11"/>
  <c r="B111" i="11"/>
  <c r="M111" i="11"/>
  <c r="N111" i="11"/>
  <c r="O111" i="11"/>
  <c r="A112" i="11"/>
  <c r="B112" i="11"/>
  <c r="M112" i="11"/>
  <c r="N112" i="11"/>
  <c r="O112" i="11"/>
  <c r="A113" i="11"/>
  <c r="B113" i="11"/>
  <c r="M113" i="11"/>
  <c r="N113" i="11"/>
  <c r="O113" i="11"/>
  <c r="A114" i="11"/>
  <c r="B114" i="11"/>
  <c r="M114" i="11"/>
  <c r="N114" i="11"/>
  <c r="O114" i="11"/>
  <c r="A115" i="11"/>
  <c r="B115" i="11"/>
  <c r="M115" i="11"/>
  <c r="N115" i="11"/>
  <c r="O115" i="11"/>
  <c r="A116" i="11"/>
  <c r="B116" i="11"/>
  <c r="M116" i="11"/>
  <c r="N116" i="11"/>
  <c r="O116" i="11"/>
  <c r="A117" i="11"/>
  <c r="B117" i="11"/>
  <c r="M117" i="11"/>
  <c r="N117" i="11"/>
  <c r="O117" i="11"/>
  <c r="A118" i="11"/>
  <c r="B118" i="11"/>
  <c r="M118" i="11"/>
  <c r="N118" i="11"/>
  <c r="O118" i="11"/>
  <c r="A119" i="11"/>
  <c r="B119" i="11"/>
  <c r="M119" i="11"/>
  <c r="N119" i="11"/>
  <c r="O119" i="11"/>
  <c r="A120" i="11"/>
  <c r="B120" i="11"/>
  <c r="M120" i="11"/>
  <c r="N120" i="11"/>
  <c r="O120" i="11"/>
  <c r="A121" i="11"/>
  <c r="B121" i="11"/>
  <c r="M121" i="11"/>
  <c r="N121" i="11"/>
  <c r="O121" i="11"/>
  <c r="A122" i="11"/>
  <c r="B122" i="11"/>
  <c r="M122" i="11"/>
  <c r="N122" i="11"/>
  <c r="O122" i="11"/>
  <c r="A123" i="11"/>
  <c r="B123" i="11"/>
  <c r="M123" i="11"/>
  <c r="N123" i="11"/>
  <c r="O123" i="11"/>
  <c r="A124" i="11"/>
  <c r="B124" i="11"/>
  <c r="M124" i="11"/>
  <c r="N124" i="11"/>
  <c r="O124" i="11"/>
  <c r="A125" i="11"/>
  <c r="B125" i="11"/>
  <c r="M125" i="11"/>
  <c r="N125" i="11"/>
  <c r="O125" i="11"/>
  <c r="A126" i="11"/>
  <c r="B126" i="11"/>
  <c r="M126" i="11"/>
  <c r="N126" i="11"/>
  <c r="O126" i="11"/>
  <c r="A127" i="11"/>
  <c r="B127" i="11"/>
  <c r="M127" i="11"/>
  <c r="N127" i="11"/>
  <c r="O127" i="11"/>
  <c r="F281" i="10"/>
  <c r="C278" i="11" s="1"/>
  <c r="F282" i="10"/>
  <c r="G282" i="10" s="1"/>
  <c r="D279" i="11" s="1"/>
  <c r="F283" i="10"/>
  <c r="G283" i="10" s="1"/>
  <c r="D280" i="11" s="1"/>
  <c r="F284" i="10"/>
  <c r="C281" i="11" s="1"/>
  <c r="F285" i="10"/>
  <c r="G285" i="10" s="1"/>
  <c r="D282" i="11" s="1"/>
  <c r="F286" i="10"/>
  <c r="F287" i="10"/>
  <c r="C284" i="11" s="1"/>
  <c r="F288" i="10"/>
  <c r="C285" i="11" s="1"/>
  <c r="F289" i="10"/>
  <c r="G289" i="10" s="1"/>
  <c r="D286" i="11" s="1"/>
  <c r="F290" i="10"/>
  <c r="C287" i="11" s="1"/>
  <c r="F291" i="10"/>
  <c r="G291" i="10" s="1"/>
  <c r="D288" i="11" s="1"/>
  <c r="F292" i="10"/>
  <c r="F293" i="10"/>
  <c r="G293" i="10" s="1"/>
  <c r="D290" i="11" s="1"/>
  <c r="F294" i="10"/>
  <c r="G294" i="10" s="1"/>
  <c r="D291" i="11" s="1"/>
  <c r="F295" i="10"/>
  <c r="F296" i="10"/>
  <c r="G296" i="10" s="1"/>
  <c r="D293" i="11" s="1"/>
  <c r="F297" i="10"/>
  <c r="G297" i="10" s="1"/>
  <c r="D294" i="11" s="1"/>
  <c r="F298" i="10"/>
  <c r="G298" i="10" s="1"/>
  <c r="D295" i="11" s="1"/>
  <c r="F260" i="10"/>
  <c r="C257" i="11" s="1"/>
  <c r="F261" i="10"/>
  <c r="G261" i="10" s="1"/>
  <c r="D258" i="11" s="1"/>
  <c r="F262" i="10"/>
  <c r="C259" i="11" s="1"/>
  <c r="F263" i="10"/>
  <c r="C260" i="11" s="1"/>
  <c r="F264" i="10"/>
  <c r="C261" i="11" s="1"/>
  <c r="F265" i="10"/>
  <c r="C262" i="11" s="1"/>
  <c r="F266" i="10"/>
  <c r="C263" i="11" s="1"/>
  <c r="F267" i="10"/>
  <c r="C264" i="11" s="1"/>
  <c r="F268" i="10"/>
  <c r="G268" i="10" s="1"/>
  <c r="D265" i="11" s="1"/>
  <c r="F269" i="10"/>
  <c r="C266" i="11" s="1"/>
  <c r="F270" i="10"/>
  <c r="G270" i="10" s="1"/>
  <c r="D267" i="11" s="1"/>
  <c r="F271" i="10"/>
  <c r="C268" i="11" s="1"/>
  <c r="F272" i="10"/>
  <c r="G272" i="10" s="1"/>
  <c r="D269" i="11" s="1"/>
  <c r="F273" i="10"/>
  <c r="C270" i="11" s="1"/>
  <c r="F274" i="10"/>
  <c r="C271" i="11" s="1"/>
  <c r="F275" i="10"/>
  <c r="G275" i="10" s="1"/>
  <c r="D272" i="11" s="1"/>
  <c r="F276" i="10"/>
  <c r="G276" i="10" s="1"/>
  <c r="D273" i="11" s="1"/>
  <c r="F277" i="10"/>
  <c r="C274" i="11" s="1"/>
  <c r="F239" i="10"/>
  <c r="F240" i="10"/>
  <c r="C237" i="11" s="1"/>
  <c r="F241" i="10"/>
  <c r="C238" i="11" s="1"/>
  <c r="F242" i="10"/>
  <c r="C239" i="11" s="1"/>
  <c r="F243" i="10"/>
  <c r="C240" i="11" s="1"/>
  <c r="F244" i="10"/>
  <c r="F245" i="10"/>
  <c r="G245" i="10" s="1"/>
  <c r="D242" i="11" s="1"/>
  <c r="F246" i="10"/>
  <c r="C243" i="11" s="1"/>
  <c r="F247" i="10"/>
  <c r="G247" i="10" s="1"/>
  <c r="D244" i="11" s="1"/>
  <c r="F248" i="10"/>
  <c r="C245" i="11" s="1"/>
  <c r="F249" i="10"/>
  <c r="C246" i="11" s="1"/>
  <c r="F250" i="10"/>
  <c r="C247" i="11" s="1"/>
  <c r="F251" i="10"/>
  <c r="G251" i="10" s="1"/>
  <c r="D248" i="11" s="1"/>
  <c r="F252" i="10"/>
  <c r="G252" i="10" s="1"/>
  <c r="D249" i="11" s="1"/>
  <c r="F253" i="10"/>
  <c r="C250" i="11" s="1"/>
  <c r="F254" i="10"/>
  <c r="C251" i="11" s="1"/>
  <c r="F255" i="10"/>
  <c r="G255" i="10" s="1"/>
  <c r="D252" i="11" s="1"/>
  <c r="F256" i="10"/>
  <c r="C253" i="11" s="1"/>
  <c r="F218" i="10"/>
  <c r="C215" i="11" s="1"/>
  <c r="F219" i="10"/>
  <c r="G219" i="10" s="1"/>
  <c r="D216" i="11" s="1"/>
  <c r="F220" i="10"/>
  <c r="C217" i="11" s="1"/>
  <c r="F221" i="10"/>
  <c r="C218" i="11" s="1"/>
  <c r="F222" i="10"/>
  <c r="C219" i="11" s="1"/>
  <c r="F223" i="10"/>
  <c r="F224" i="10"/>
  <c r="G224" i="10" s="1"/>
  <c r="D221" i="11" s="1"/>
  <c r="F225" i="10"/>
  <c r="C222" i="11" s="1"/>
  <c r="F226" i="10"/>
  <c r="C223" i="11" s="1"/>
  <c r="F227" i="10"/>
  <c r="G227" i="10" s="1"/>
  <c r="D224" i="11" s="1"/>
  <c r="F228" i="10"/>
  <c r="C225" i="11" s="1"/>
  <c r="F229" i="10"/>
  <c r="C226" i="11" s="1"/>
  <c r="F230" i="10"/>
  <c r="C227" i="11" s="1"/>
  <c r="F231" i="10"/>
  <c r="C228" i="11" s="1"/>
  <c r="F232" i="10"/>
  <c r="C229" i="11" s="1"/>
  <c r="F233" i="10"/>
  <c r="C230" i="11" s="1"/>
  <c r="F234" i="10"/>
  <c r="G234" i="10" s="1"/>
  <c r="D231" i="11" s="1"/>
  <c r="F235" i="10"/>
  <c r="C232" i="11" s="1"/>
  <c r="F197" i="10"/>
  <c r="C194" i="11" s="1"/>
  <c r="F198" i="10"/>
  <c r="C195" i="11" s="1"/>
  <c r="F199" i="10"/>
  <c r="G199" i="10" s="1"/>
  <c r="D196" i="11" s="1"/>
  <c r="F200" i="10"/>
  <c r="C197" i="11" s="1"/>
  <c r="F201" i="10"/>
  <c r="F202" i="10"/>
  <c r="G202" i="10" s="1"/>
  <c r="D199" i="11" s="1"/>
  <c r="F203" i="10"/>
  <c r="C200" i="11" s="1"/>
  <c r="F204" i="10"/>
  <c r="G204" i="10" s="1"/>
  <c r="D201" i="11" s="1"/>
  <c r="F205" i="10"/>
  <c r="C202" i="11" s="1"/>
  <c r="F206" i="10"/>
  <c r="C203" i="11" s="1"/>
  <c r="F207" i="10"/>
  <c r="G207" i="10" s="1"/>
  <c r="D204" i="11" s="1"/>
  <c r="F208" i="10"/>
  <c r="C205" i="11" s="1"/>
  <c r="F209" i="10"/>
  <c r="G209" i="10" s="1"/>
  <c r="D206" i="11" s="1"/>
  <c r="F210" i="10"/>
  <c r="C207" i="11" s="1"/>
  <c r="F211" i="10"/>
  <c r="C208" i="11" s="1"/>
  <c r="F212" i="10"/>
  <c r="G212" i="10" s="1"/>
  <c r="D209" i="11" s="1"/>
  <c r="F213" i="10"/>
  <c r="F214" i="10"/>
  <c r="C211" i="11" s="1"/>
  <c r="F176" i="10"/>
  <c r="C173" i="11" s="1"/>
  <c r="F177" i="10"/>
  <c r="C174" i="11" s="1"/>
  <c r="F178" i="10"/>
  <c r="G178" i="10" s="1"/>
  <c r="D175" i="11" s="1"/>
  <c r="F179" i="10"/>
  <c r="G179" i="10" s="1"/>
  <c r="D176" i="11" s="1"/>
  <c r="F180" i="10"/>
  <c r="C177" i="11" s="1"/>
  <c r="F181" i="10"/>
  <c r="C178" i="11" s="1"/>
  <c r="F182" i="10"/>
  <c r="G182" i="10" s="1"/>
  <c r="D179" i="11" s="1"/>
  <c r="F183" i="10"/>
  <c r="G183" i="10" s="1"/>
  <c r="D180" i="11" s="1"/>
  <c r="F184" i="10"/>
  <c r="G184" i="10" s="1"/>
  <c r="D181" i="11" s="1"/>
  <c r="F185" i="10"/>
  <c r="G185" i="10" s="1"/>
  <c r="D182" i="11" s="1"/>
  <c r="F186" i="10"/>
  <c r="G186" i="10" s="1"/>
  <c r="D183" i="11" s="1"/>
  <c r="F187" i="10"/>
  <c r="C184" i="11" s="1"/>
  <c r="F188" i="10"/>
  <c r="G188" i="10" s="1"/>
  <c r="D185" i="11" s="1"/>
  <c r="F189" i="10"/>
  <c r="G189" i="10" s="1"/>
  <c r="D186" i="11" s="1"/>
  <c r="F190" i="10"/>
  <c r="C187" i="11" s="1"/>
  <c r="F191" i="10"/>
  <c r="G191" i="10" s="1"/>
  <c r="D188" i="11" s="1"/>
  <c r="F192" i="10"/>
  <c r="G192" i="10" s="1"/>
  <c r="D189" i="11" s="1"/>
  <c r="F193" i="10"/>
  <c r="C190" i="11" s="1"/>
  <c r="F155" i="10"/>
  <c r="G155" i="10" s="1"/>
  <c r="D152" i="11" s="1"/>
  <c r="F156" i="10"/>
  <c r="F157" i="10"/>
  <c r="G157" i="10" s="1"/>
  <c r="F158" i="10"/>
  <c r="G158" i="10" s="1"/>
  <c r="D155" i="11" s="1"/>
  <c r="F159" i="10"/>
  <c r="C156" i="11" s="1"/>
  <c r="F160" i="10"/>
  <c r="C157" i="11" s="1"/>
  <c r="F161" i="10"/>
  <c r="G161" i="10" s="1"/>
  <c r="D158" i="11" s="1"/>
  <c r="F162" i="10"/>
  <c r="F163" i="10"/>
  <c r="C160" i="11" s="1"/>
  <c r="F164" i="10"/>
  <c r="C161" i="11" s="1"/>
  <c r="F165" i="10"/>
  <c r="G165" i="10" s="1"/>
  <c r="D162" i="11" s="1"/>
  <c r="F166" i="10"/>
  <c r="C163" i="11" s="1"/>
  <c r="F167" i="10"/>
  <c r="C164" i="11" s="1"/>
  <c r="F168" i="10"/>
  <c r="G168" i="10" s="1"/>
  <c r="D165" i="11" s="1"/>
  <c r="F169" i="10"/>
  <c r="G169" i="10" s="1"/>
  <c r="D166" i="11" s="1"/>
  <c r="F170" i="10"/>
  <c r="C167" i="11" s="1"/>
  <c r="F171" i="10"/>
  <c r="C168" i="11" s="1"/>
  <c r="F172" i="10"/>
  <c r="C169" i="11" s="1"/>
  <c r="F150" i="10"/>
  <c r="G150" i="10" s="1"/>
  <c r="D147" i="11" s="1"/>
  <c r="F151" i="10"/>
  <c r="C148" i="11" s="1"/>
  <c r="F133" i="10"/>
  <c r="C130" i="11" s="1"/>
  <c r="F134" i="10"/>
  <c r="C131" i="11" s="1"/>
  <c r="F135" i="10"/>
  <c r="G135" i="10" s="1"/>
  <c r="D132" i="11" s="1"/>
  <c r="F136" i="10"/>
  <c r="G136" i="10" s="1"/>
  <c r="D133" i="11" s="1"/>
  <c r="F137" i="10"/>
  <c r="F138" i="10"/>
  <c r="C135" i="11" s="1"/>
  <c r="F139" i="10"/>
  <c r="C136" i="11" s="1"/>
  <c r="F140" i="10"/>
  <c r="C137" i="11" s="1"/>
  <c r="F141" i="10"/>
  <c r="F142" i="10"/>
  <c r="C139" i="11" s="1"/>
  <c r="F143" i="10"/>
  <c r="C140" i="11" s="1"/>
  <c r="F144" i="10"/>
  <c r="G144" i="10" s="1"/>
  <c r="D141" i="11" s="1"/>
  <c r="F145" i="10"/>
  <c r="G145" i="10" s="1"/>
  <c r="D142" i="11" s="1"/>
  <c r="F146" i="10"/>
  <c r="G146" i="10" s="1"/>
  <c r="D143" i="11" s="1"/>
  <c r="F147" i="10"/>
  <c r="F148" i="10"/>
  <c r="C145" i="11" s="1"/>
  <c r="F149" i="10"/>
  <c r="G149" i="10" s="1"/>
  <c r="D146" i="11" s="1"/>
  <c r="F116" i="10"/>
  <c r="G116" i="10" s="1"/>
  <c r="D113" i="11" s="1"/>
  <c r="F117" i="10"/>
  <c r="C114" i="11" s="1"/>
  <c r="F118" i="10"/>
  <c r="G118" i="10" s="1"/>
  <c r="D115" i="11" s="1"/>
  <c r="F119" i="10"/>
  <c r="C116" i="11" s="1"/>
  <c r="F120" i="10"/>
  <c r="C117" i="11" s="1"/>
  <c r="F121" i="10"/>
  <c r="C118" i="11" s="1"/>
  <c r="F122" i="10"/>
  <c r="C119" i="11" s="1"/>
  <c r="F123" i="10"/>
  <c r="C120" i="11" s="1"/>
  <c r="F124" i="10"/>
  <c r="C121" i="11" s="1"/>
  <c r="F125" i="10"/>
  <c r="C122" i="11" s="1"/>
  <c r="F126" i="10"/>
  <c r="C123" i="11" s="1"/>
  <c r="F127" i="10"/>
  <c r="C124" i="11" s="1"/>
  <c r="F128" i="10"/>
  <c r="C125" i="11" s="1"/>
  <c r="F129" i="10"/>
  <c r="G129" i="10" s="1"/>
  <c r="D126" i="11" s="1"/>
  <c r="F130" i="10"/>
  <c r="C127" i="11" s="1"/>
  <c r="U55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Q55" i="10"/>
  <c r="I55" i="10"/>
  <c r="J55" i="10"/>
  <c r="K55" i="10"/>
  <c r="M55" i="10"/>
  <c r="O55" i="10"/>
  <c r="S55" i="10"/>
  <c r="W55" i="10"/>
  <c r="Y55" i="10"/>
  <c r="AA55" i="10"/>
  <c r="BL22" i="8"/>
  <c r="BG22" i="8" s="1"/>
  <c r="F15" i="10"/>
  <c r="C12" i="11" s="1"/>
  <c r="M12" i="11"/>
  <c r="N12" i="11"/>
  <c r="O12" i="11"/>
  <c r="F16" i="10"/>
  <c r="C13" i="11" s="1"/>
  <c r="M13" i="11"/>
  <c r="N13" i="11"/>
  <c r="O13" i="11"/>
  <c r="F17" i="10"/>
  <c r="G17" i="10" s="1"/>
  <c r="D14" i="11" s="1"/>
  <c r="M14" i="11"/>
  <c r="N14" i="11"/>
  <c r="O14" i="11"/>
  <c r="F18" i="10"/>
  <c r="C15" i="11" s="1"/>
  <c r="M15" i="11"/>
  <c r="N15" i="11"/>
  <c r="O15" i="11"/>
  <c r="C16" i="11"/>
  <c r="M16" i="11"/>
  <c r="N16" i="11"/>
  <c r="O16" i="11"/>
  <c r="F20" i="10"/>
  <c r="C17" i="11" s="1"/>
  <c r="M17" i="11"/>
  <c r="N17" i="11"/>
  <c r="O17" i="11"/>
  <c r="F21" i="10"/>
  <c r="C18" i="11" s="1"/>
  <c r="M18" i="11"/>
  <c r="N18" i="11"/>
  <c r="O18" i="11"/>
  <c r="F22" i="10"/>
  <c r="C19" i="11" s="1"/>
  <c r="M19" i="11"/>
  <c r="N19" i="11"/>
  <c r="O19" i="11"/>
  <c r="F23" i="10"/>
  <c r="G23" i="10" s="1"/>
  <c r="D20" i="11" s="1"/>
  <c r="M20" i="11"/>
  <c r="N20" i="11"/>
  <c r="O20" i="11"/>
  <c r="F24" i="10"/>
  <c r="C21" i="11" s="1"/>
  <c r="M21" i="11"/>
  <c r="N21" i="11"/>
  <c r="O21" i="11"/>
  <c r="F25" i="10"/>
  <c r="C22" i="11" s="1"/>
  <c r="M22" i="11"/>
  <c r="N22" i="11"/>
  <c r="O22" i="11"/>
  <c r="F26" i="10"/>
  <c r="G26" i="10" s="1"/>
  <c r="D23" i="11" s="1"/>
  <c r="M23" i="11"/>
  <c r="N23" i="11"/>
  <c r="O23" i="11"/>
  <c r="F27" i="10"/>
  <c r="G27" i="10" s="1"/>
  <c r="D24" i="11" s="1"/>
  <c r="M24" i="11"/>
  <c r="N24" i="11"/>
  <c r="O24" i="11"/>
  <c r="F28" i="10"/>
  <c r="C25" i="11" s="1"/>
  <c r="M25" i="11"/>
  <c r="N25" i="11"/>
  <c r="O25" i="11"/>
  <c r="F29" i="10"/>
  <c r="C26" i="11" s="1"/>
  <c r="M26" i="11"/>
  <c r="N26" i="11"/>
  <c r="O26" i="11"/>
  <c r="F30" i="10"/>
  <c r="C27" i="11" s="1"/>
  <c r="M27" i="11"/>
  <c r="N27" i="11"/>
  <c r="O27" i="11"/>
  <c r="F31" i="10"/>
  <c r="C28" i="11" s="1"/>
  <c r="M28" i="11"/>
  <c r="N28" i="11"/>
  <c r="O28" i="11"/>
  <c r="F32" i="10"/>
  <c r="C29" i="11" s="1"/>
  <c r="M29" i="11"/>
  <c r="N29" i="11"/>
  <c r="O29" i="11"/>
  <c r="F33" i="10"/>
  <c r="C30" i="11" s="1"/>
  <c r="M30" i="11"/>
  <c r="N30" i="11"/>
  <c r="O30" i="11"/>
  <c r="F34" i="10"/>
  <c r="C31" i="11" s="1"/>
  <c r="M31" i="11"/>
  <c r="N31" i="11"/>
  <c r="O31" i="11"/>
  <c r="F35" i="10"/>
  <c r="C32" i="11" s="1"/>
  <c r="M32" i="11"/>
  <c r="N32" i="11"/>
  <c r="O32" i="11"/>
  <c r="F36" i="10"/>
  <c r="C33" i="11" s="1"/>
  <c r="M33" i="11"/>
  <c r="N33" i="11"/>
  <c r="O33" i="11"/>
  <c r="F37" i="10"/>
  <c r="C34" i="11" s="1"/>
  <c r="M34" i="11"/>
  <c r="N34" i="11"/>
  <c r="O34" i="11"/>
  <c r="F38" i="10"/>
  <c r="G38" i="10" s="1"/>
  <c r="D35" i="11" s="1"/>
  <c r="M35" i="11"/>
  <c r="N35" i="11"/>
  <c r="O35" i="11"/>
  <c r="F39" i="10"/>
  <c r="C36" i="11" s="1"/>
  <c r="M36" i="11"/>
  <c r="N36" i="11"/>
  <c r="O36" i="11"/>
  <c r="F40" i="10"/>
  <c r="M37" i="11"/>
  <c r="N37" i="11"/>
  <c r="O37" i="11"/>
  <c r="F41" i="10"/>
  <c r="C38" i="11" s="1"/>
  <c r="M38" i="11"/>
  <c r="N38" i="11"/>
  <c r="O38" i="11"/>
  <c r="F42" i="10"/>
  <c r="C39" i="11" s="1"/>
  <c r="M39" i="11"/>
  <c r="N39" i="11"/>
  <c r="O39" i="11"/>
  <c r="F43" i="10"/>
  <c r="M40" i="11"/>
  <c r="N40" i="11"/>
  <c r="O40" i="11"/>
  <c r="F44" i="10"/>
  <c r="C41" i="11" s="1"/>
  <c r="M41" i="11"/>
  <c r="N41" i="11"/>
  <c r="O41" i="11"/>
  <c r="F45" i="10"/>
  <c r="C42" i="11" s="1"/>
  <c r="M42" i="11"/>
  <c r="N42" i="11"/>
  <c r="O42" i="11"/>
  <c r="F46" i="10"/>
  <c r="M43" i="11"/>
  <c r="N43" i="11"/>
  <c r="O43" i="11"/>
  <c r="F47" i="10"/>
  <c r="C44" i="11" s="1"/>
  <c r="M44" i="11"/>
  <c r="N44" i="11"/>
  <c r="O44" i="11"/>
  <c r="F48" i="10"/>
  <c r="C45" i="11" s="1"/>
  <c r="M45" i="11"/>
  <c r="N45" i="11"/>
  <c r="O45" i="11"/>
  <c r="F49" i="10"/>
  <c r="C46" i="11" s="1"/>
  <c r="M46" i="11"/>
  <c r="N46" i="11"/>
  <c r="O46" i="11"/>
  <c r="F50" i="10"/>
  <c r="G50" i="10" s="1"/>
  <c r="D47" i="11" s="1"/>
  <c r="M47" i="11"/>
  <c r="N47" i="11"/>
  <c r="O47" i="11"/>
  <c r="F51" i="10"/>
  <c r="C48" i="11" s="1"/>
  <c r="M48" i="11"/>
  <c r="N48" i="11"/>
  <c r="O48" i="11"/>
  <c r="F52" i="10"/>
  <c r="C49" i="11" s="1"/>
  <c r="M49" i="11"/>
  <c r="N49" i="11"/>
  <c r="O49" i="11"/>
  <c r="F53" i="10"/>
  <c r="C50" i="11" s="1"/>
  <c r="M50" i="11"/>
  <c r="N50" i="11"/>
  <c r="O50" i="11"/>
  <c r="F54" i="10"/>
  <c r="C51" i="11" s="1"/>
  <c r="M51" i="11"/>
  <c r="N51" i="11"/>
  <c r="O51" i="11"/>
  <c r="O11" i="11"/>
  <c r="N11" i="11"/>
  <c r="M11" i="11"/>
  <c r="G33" i="17"/>
  <c r="G30" i="17"/>
  <c r="G27" i="17"/>
  <c r="G26" i="17"/>
  <c r="G15" i="17"/>
  <c r="G14" i="17"/>
  <c r="G13" i="17"/>
  <c r="A1" i="17"/>
  <c r="F111" i="10"/>
  <c r="G111" i="10" s="1"/>
  <c r="D108" i="11" s="1"/>
  <c r="F112" i="10"/>
  <c r="C109" i="11" s="1"/>
  <c r="F113" i="10"/>
  <c r="G113" i="10" s="1"/>
  <c r="D110" i="11" s="1"/>
  <c r="F114" i="10"/>
  <c r="C111" i="11" s="1"/>
  <c r="F115" i="10"/>
  <c r="G115" i="10" s="1"/>
  <c r="D112" i="11" s="1"/>
  <c r="A50" i="11"/>
  <c r="B50" i="11"/>
  <c r="A51" i="11"/>
  <c r="B51" i="11"/>
  <c r="A49" i="11"/>
  <c r="B49" i="11"/>
  <c r="A12" i="11"/>
  <c r="B12" i="11"/>
  <c r="A13" i="11"/>
  <c r="B13" i="11"/>
  <c r="A14" i="11"/>
  <c r="B14" i="11"/>
  <c r="A15" i="11"/>
  <c r="B15" i="11"/>
  <c r="A16" i="11"/>
  <c r="B16" i="11"/>
  <c r="A17" i="11"/>
  <c r="B17" i="11"/>
  <c r="A18" i="11"/>
  <c r="B18" i="11"/>
  <c r="A19" i="11"/>
  <c r="B19" i="11"/>
  <c r="A20" i="11"/>
  <c r="B20" i="11"/>
  <c r="A21" i="11"/>
  <c r="B21" i="11"/>
  <c r="A22" i="11"/>
  <c r="B22" i="11"/>
  <c r="A23" i="11"/>
  <c r="B23" i="11"/>
  <c r="A24" i="11"/>
  <c r="B24" i="11"/>
  <c r="A25" i="11"/>
  <c r="B25" i="11"/>
  <c r="A26" i="11"/>
  <c r="B26" i="11"/>
  <c r="A27" i="11"/>
  <c r="B27" i="11"/>
  <c r="A28" i="11"/>
  <c r="B28" i="11"/>
  <c r="A29" i="11"/>
  <c r="B29" i="11"/>
  <c r="A30" i="11"/>
  <c r="B30" i="11"/>
  <c r="A31" i="11"/>
  <c r="B31" i="11"/>
  <c r="A32" i="11"/>
  <c r="B32" i="11"/>
  <c r="A33" i="11"/>
  <c r="B33" i="11"/>
  <c r="A34" i="11"/>
  <c r="B34" i="11"/>
  <c r="A35" i="11"/>
  <c r="B35" i="11"/>
  <c r="A36" i="11"/>
  <c r="B36" i="11"/>
  <c r="A37" i="11"/>
  <c r="B37" i="11"/>
  <c r="A38" i="11"/>
  <c r="B38" i="11"/>
  <c r="A39" i="11"/>
  <c r="B39" i="11"/>
  <c r="A40" i="11"/>
  <c r="B40" i="11"/>
  <c r="A41" i="11"/>
  <c r="B41" i="11"/>
  <c r="A42" i="11"/>
  <c r="B42" i="11"/>
  <c r="A43" i="11"/>
  <c r="B43" i="11"/>
  <c r="A44" i="11"/>
  <c r="B44" i="11"/>
  <c r="A45" i="11"/>
  <c r="B45" i="11"/>
  <c r="A46" i="11"/>
  <c r="B46" i="11"/>
  <c r="A47" i="11"/>
  <c r="B47" i="11"/>
  <c r="A48" i="11"/>
  <c r="B48" i="11"/>
  <c r="B11" i="11"/>
  <c r="A11" i="11"/>
  <c r="B10" i="11"/>
  <c r="A10" i="11"/>
  <c r="A128" i="11"/>
  <c r="B128" i="11"/>
  <c r="F132" i="10"/>
  <c r="C129" i="11" s="1"/>
  <c r="M128" i="11"/>
  <c r="N128" i="11"/>
  <c r="O128" i="11"/>
  <c r="A129" i="11"/>
  <c r="B129" i="11"/>
  <c r="M129" i="11"/>
  <c r="N129" i="11"/>
  <c r="O129" i="11"/>
  <c r="A149" i="11"/>
  <c r="B149" i="11"/>
  <c r="M149" i="11"/>
  <c r="N149" i="11"/>
  <c r="O149" i="11"/>
  <c r="A150" i="11"/>
  <c r="B150" i="11"/>
  <c r="M150" i="11"/>
  <c r="N150" i="11"/>
  <c r="O150" i="11"/>
  <c r="A151" i="11"/>
  <c r="B151" i="11"/>
  <c r="M151" i="11"/>
  <c r="N151" i="11"/>
  <c r="O151" i="11"/>
  <c r="A170" i="11"/>
  <c r="B170" i="11"/>
  <c r="M170" i="11"/>
  <c r="N170" i="11"/>
  <c r="O170" i="11"/>
  <c r="A171" i="11"/>
  <c r="B171" i="11"/>
  <c r="M171" i="11"/>
  <c r="N171" i="11"/>
  <c r="O171" i="11"/>
  <c r="A172" i="11"/>
  <c r="B172" i="11"/>
  <c r="M172" i="11"/>
  <c r="N172" i="11"/>
  <c r="O172" i="11"/>
  <c r="A183" i="11"/>
  <c r="B183" i="11"/>
  <c r="M183" i="11"/>
  <c r="N183" i="11"/>
  <c r="O183" i="11"/>
  <c r="A184" i="11"/>
  <c r="B184" i="11"/>
  <c r="M184" i="11"/>
  <c r="N184" i="11"/>
  <c r="O184" i="11"/>
  <c r="A185" i="11"/>
  <c r="B185" i="11"/>
  <c r="M185" i="11"/>
  <c r="N185" i="11"/>
  <c r="O185" i="11"/>
  <c r="A186" i="11"/>
  <c r="B186" i="11"/>
  <c r="M186" i="11"/>
  <c r="N186" i="11"/>
  <c r="O186" i="11"/>
  <c r="A187" i="11"/>
  <c r="B187" i="11"/>
  <c r="M187" i="11"/>
  <c r="N187" i="11"/>
  <c r="O187" i="11"/>
  <c r="A188" i="11"/>
  <c r="B188" i="11"/>
  <c r="M188" i="11"/>
  <c r="N188" i="11"/>
  <c r="O188" i="11"/>
  <c r="A189" i="11"/>
  <c r="B189" i="11"/>
  <c r="M189" i="11"/>
  <c r="N189" i="11"/>
  <c r="O189" i="11"/>
  <c r="A190" i="11"/>
  <c r="B190" i="11"/>
  <c r="M190" i="11"/>
  <c r="N190" i="11"/>
  <c r="O190" i="11"/>
  <c r="A191" i="11"/>
  <c r="B191" i="11"/>
  <c r="M191" i="11"/>
  <c r="N191" i="11"/>
  <c r="O191" i="11"/>
  <c r="A192" i="11"/>
  <c r="B192" i="11"/>
  <c r="M192" i="11"/>
  <c r="N192" i="11"/>
  <c r="O192" i="11"/>
  <c r="A193" i="11"/>
  <c r="B193" i="11"/>
  <c r="M193" i="11"/>
  <c r="N193" i="11"/>
  <c r="O193" i="11"/>
  <c r="A211" i="11"/>
  <c r="B211" i="11"/>
  <c r="M211" i="11"/>
  <c r="N211" i="11"/>
  <c r="O211" i="11"/>
  <c r="A212" i="11"/>
  <c r="B212" i="11"/>
  <c r="M212" i="11"/>
  <c r="N212" i="11"/>
  <c r="O212" i="11"/>
  <c r="A213" i="11"/>
  <c r="B213" i="11"/>
  <c r="M213" i="11"/>
  <c r="N213" i="11"/>
  <c r="O213" i="11"/>
  <c r="A214" i="11"/>
  <c r="B214" i="11"/>
  <c r="M214" i="11"/>
  <c r="N214" i="11"/>
  <c r="O214" i="11"/>
  <c r="A233" i="11"/>
  <c r="B233" i="11"/>
  <c r="M233" i="11"/>
  <c r="N233" i="11"/>
  <c r="O233" i="11"/>
  <c r="A234" i="11"/>
  <c r="B234" i="11"/>
  <c r="M234" i="11"/>
  <c r="N234" i="11"/>
  <c r="O234" i="11"/>
  <c r="A235" i="11"/>
  <c r="B235" i="11"/>
  <c r="M235" i="11"/>
  <c r="N235" i="11"/>
  <c r="O235" i="11"/>
  <c r="A254" i="11"/>
  <c r="B254" i="11"/>
  <c r="M254" i="11"/>
  <c r="N254" i="11"/>
  <c r="O254" i="11"/>
  <c r="A255" i="11"/>
  <c r="B255" i="11"/>
  <c r="M255" i="11"/>
  <c r="N255" i="11"/>
  <c r="O255" i="11"/>
  <c r="A256" i="11"/>
  <c r="B256" i="11"/>
  <c r="M256" i="11"/>
  <c r="N256" i="11"/>
  <c r="O256" i="11"/>
  <c r="A267" i="11"/>
  <c r="B267" i="11"/>
  <c r="M267" i="11"/>
  <c r="N267" i="11"/>
  <c r="O267" i="11"/>
  <c r="A268" i="11"/>
  <c r="B268" i="11"/>
  <c r="M268" i="11"/>
  <c r="N268" i="11"/>
  <c r="O268" i="11"/>
  <c r="A269" i="11"/>
  <c r="B269" i="11"/>
  <c r="M269" i="11"/>
  <c r="N269" i="11"/>
  <c r="O269" i="11"/>
  <c r="A270" i="11"/>
  <c r="B270" i="11"/>
  <c r="M270" i="11"/>
  <c r="N270" i="11"/>
  <c r="O270" i="11"/>
  <c r="A271" i="11"/>
  <c r="B271" i="11"/>
  <c r="M271" i="11"/>
  <c r="N271" i="11"/>
  <c r="O271" i="11"/>
  <c r="A272" i="11"/>
  <c r="B272" i="11"/>
  <c r="M272" i="11"/>
  <c r="N272" i="11"/>
  <c r="O272" i="11"/>
  <c r="A273" i="11"/>
  <c r="B273" i="11"/>
  <c r="M273" i="11"/>
  <c r="N273" i="11"/>
  <c r="O273" i="11"/>
  <c r="A274" i="11"/>
  <c r="B274" i="11"/>
  <c r="M274" i="11"/>
  <c r="N274" i="11"/>
  <c r="O274" i="11"/>
  <c r="A275" i="11"/>
  <c r="B275" i="11"/>
  <c r="M275" i="11"/>
  <c r="N275" i="11"/>
  <c r="O275" i="11"/>
  <c r="A276" i="11"/>
  <c r="B276" i="11"/>
  <c r="M276" i="11"/>
  <c r="N276" i="11"/>
  <c r="O276" i="11"/>
  <c r="A277" i="11"/>
  <c r="B277" i="11"/>
  <c r="M277" i="11"/>
  <c r="N277" i="11"/>
  <c r="O277" i="11"/>
  <c r="A288" i="11"/>
  <c r="B288" i="11"/>
  <c r="M288" i="11"/>
  <c r="N288" i="11"/>
  <c r="O288" i="11"/>
  <c r="A289" i="11"/>
  <c r="B289" i="11"/>
  <c r="M289" i="11"/>
  <c r="N289" i="11"/>
  <c r="O289" i="11"/>
  <c r="A290" i="11"/>
  <c r="B290" i="11"/>
  <c r="M290" i="11"/>
  <c r="N290" i="11"/>
  <c r="O290" i="11"/>
  <c r="A291" i="11"/>
  <c r="B291" i="11"/>
  <c r="M291" i="11"/>
  <c r="N291" i="11"/>
  <c r="O291" i="11"/>
  <c r="A292" i="11"/>
  <c r="B292" i="11"/>
  <c r="M292" i="11"/>
  <c r="N292" i="11"/>
  <c r="O292" i="11"/>
  <c r="A293" i="11"/>
  <c r="B293" i="11"/>
  <c r="M293" i="11"/>
  <c r="N293" i="11"/>
  <c r="O293" i="11"/>
  <c r="A294" i="11"/>
  <c r="B294" i="11"/>
  <c r="M294" i="11"/>
  <c r="N294" i="11"/>
  <c r="O294" i="11"/>
  <c r="A295" i="11"/>
  <c r="B295" i="11"/>
  <c r="M295" i="11"/>
  <c r="N295" i="11"/>
  <c r="O295" i="11"/>
  <c r="A296" i="11"/>
  <c r="B296" i="11"/>
  <c r="M296" i="11"/>
  <c r="N296" i="11"/>
  <c r="O296" i="11"/>
  <c r="A297" i="11"/>
  <c r="B297" i="11"/>
  <c r="M297" i="11"/>
  <c r="N297" i="11"/>
  <c r="O297" i="11"/>
  <c r="A298" i="11"/>
  <c r="B298" i="11"/>
  <c r="M298" i="11"/>
  <c r="N298" i="11"/>
  <c r="O298" i="11"/>
  <c r="A308" i="11"/>
  <c r="B308" i="11"/>
  <c r="M308" i="11"/>
  <c r="N308" i="11"/>
  <c r="O308" i="11"/>
  <c r="A309" i="11"/>
  <c r="B309" i="11"/>
  <c r="M309" i="11"/>
  <c r="N309" i="11"/>
  <c r="O309" i="11"/>
  <c r="A310" i="11"/>
  <c r="B310" i="11"/>
  <c r="M310" i="11"/>
  <c r="N310" i="11"/>
  <c r="O310" i="11"/>
  <c r="A311" i="11"/>
  <c r="B311" i="11"/>
  <c r="M311" i="11"/>
  <c r="N311" i="11"/>
  <c r="O311" i="11"/>
  <c r="A312" i="11"/>
  <c r="B312" i="11"/>
  <c r="M312" i="11"/>
  <c r="N312" i="11"/>
  <c r="O312" i="11"/>
  <c r="A313" i="11"/>
  <c r="B313" i="11"/>
  <c r="M313" i="11"/>
  <c r="N313" i="11"/>
  <c r="O313" i="11"/>
  <c r="A314" i="11"/>
  <c r="B314" i="11"/>
  <c r="M314" i="11"/>
  <c r="N314" i="11"/>
  <c r="O314" i="11"/>
  <c r="A315" i="11"/>
  <c r="B315" i="11"/>
  <c r="M315" i="11"/>
  <c r="N315" i="11"/>
  <c r="O315" i="11"/>
  <c r="A316" i="11"/>
  <c r="B316" i="11"/>
  <c r="M316" i="11"/>
  <c r="N316" i="11"/>
  <c r="O316" i="11"/>
  <c r="A317" i="11"/>
  <c r="B317" i="11"/>
  <c r="M317" i="11"/>
  <c r="N317" i="11"/>
  <c r="A344" i="11"/>
  <c r="B344" i="11"/>
  <c r="M344" i="11"/>
  <c r="N344" i="11"/>
  <c r="O344" i="11"/>
  <c r="A345" i="11"/>
  <c r="B345" i="11"/>
  <c r="M345" i="11"/>
  <c r="N345" i="11"/>
  <c r="O345" i="11"/>
  <c r="A346" i="11"/>
  <c r="B346" i="11"/>
  <c r="M346" i="11"/>
  <c r="N346" i="11"/>
  <c r="O346" i="11"/>
  <c r="I13" i="10"/>
  <c r="I110" i="10"/>
  <c r="I109" i="10" s="1"/>
  <c r="I346" i="10"/>
  <c r="J13" i="10"/>
  <c r="J110" i="10"/>
  <c r="J109" i="10" s="1"/>
  <c r="J346" i="10"/>
  <c r="K110" i="10"/>
  <c r="K109" i="10" s="1"/>
  <c r="M13" i="10"/>
  <c r="M110" i="10"/>
  <c r="M109" i="10" s="1"/>
  <c r="N13" i="10"/>
  <c r="O13" i="10"/>
  <c r="O110" i="10"/>
  <c r="O109" i="10" s="1"/>
  <c r="P13" i="10"/>
  <c r="Q13" i="10"/>
  <c r="Q110" i="10"/>
  <c r="Q109" i="10" s="1"/>
  <c r="Q346" i="10"/>
  <c r="R13" i="10"/>
  <c r="S13" i="10"/>
  <c r="S110" i="10"/>
  <c r="S109" i="10" s="1"/>
  <c r="T13" i="10"/>
  <c r="U13" i="10"/>
  <c r="U110" i="10"/>
  <c r="U109" i="10" s="1"/>
  <c r="U346" i="10"/>
  <c r="V13" i="10"/>
  <c r="W13" i="10"/>
  <c r="W110" i="10"/>
  <c r="W109" i="10" s="1"/>
  <c r="X13" i="10"/>
  <c r="Y13" i="10"/>
  <c r="Y110" i="10"/>
  <c r="Y109" i="10" s="1"/>
  <c r="Y346" i="10"/>
  <c r="Z13" i="10"/>
  <c r="AA13" i="10"/>
  <c r="AA110" i="10"/>
  <c r="AA109" i="10" s="1"/>
  <c r="AB13" i="10"/>
  <c r="J7" i="8"/>
  <c r="O350" i="11"/>
  <c r="N350" i="11"/>
  <c r="M350" i="11"/>
  <c r="B350" i="11"/>
  <c r="A350" i="11"/>
  <c r="A109" i="11"/>
  <c r="B109" i="11"/>
  <c r="M109" i="11"/>
  <c r="N109" i="11"/>
  <c r="O109" i="11"/>
  <c r="O108" i="11"/>
  <c r="N108" i="11"/>
  <c r="M108" i="11"/>
  <c r="B108" i="11"/>
  <c r="A108" i="11"/>
  <c r="A106" i="11"/>
  <c r="B106" i="11"/>
  <c r="A107" i="11"/>
  <c r="B107" i="11"/>
  <c r="Y299" i="10"/>
  <c r="W299" i="10"/>
  <c r="U299" i="10"/>
  <c r="S299" i="10"/>
  <c r="Q299" i="10"/>
  <c r="O299" i="10"/>
  <c r="M299" i="10"/>
  <c r="K299" i="10"/>
  <c r="J299" i="10"/>
  <c r="I299" i="10"/>
  <c r="F280" i="10"/>
  <c r="C277" i="11" s="1"/>
  <c r="F279" i="10"/>
  <c r="G279" i="10" s="1"/>
  <c r="D276" i="11" s="1"/>
  <c r="Y278" i="10"/>
  <c r="W278" i="10"/>
  <c r="U278" i="10"/>
  <c r="S278" i="10"/>
  <c r="Q278" i="10"/>
  <c r="O278" i="10"/>
  <c r="M278" i="10"/>
  <c r="K278" i="10"/>
  <c r="J278" i="10"/>
  <c r="I278" i="10"/>
  <c r="F259" i="10"/>
  <c r="C256" i="11" s="1"/>
  <c r="F258" i="10"/>
  <c r="G258" i="10" s="1"/>
  <c r="D255" i="11" s="1"/>
  <c r="Y257" i="10"/>
  <c r="W257" i="10"/>
  <c r="U257" i="10"/>
  <c r="S257" i="10"/>
  <c r="Q257" i="10"/>
  <c r="O257" i="10"/>
  <c r="M257" i="10"/>
  <c r="K257" i="10"/>
  <c r="J257" i="10"/>
  <c r="I257" i="10"/>
  <c r="F238" i="10"/>
  <c r="G238" i="10" s="1"/>
  <c r="D235" i="11" s="1"/>
  <c r="F237" i="10"/>
  <c r="Y236" i="10"/>
  <c r="W236" i="10"/>
  <c r="U236" i="10"/>
  <c r="S236" i="10"/>
  <c r="Q236" i="10"/>
  <c r="O236" i="10"/>
  <c r="M236" i="10"/>
  <c r="K236" i="10"/>
  <c r="J236" i="10"/>
  <c r="I236" i="10"/>
  <c r="F217" i="10"/>
  <c r="C214" i="11" s="1"/>
  <c r="F216" i="10"/>
  <c r="C213" i="11" s="1"/>
  <c r="Y215" i="10"/>
  <c r="W215" i="10"/>
  <c r="U215" i="10"/>
  <c r="S215" i="10"/>
  <c r="Q215" i="10"/>
  <c r="O215" i="10"/>
  <c r="M215" i="10"/>
  <c r="K215" i="10"/>
  <c r="J215" i="10"/>
  <c r="I215" i="10"/>
  <c r="F196" i="10"/>
  <c r="C193" i="11" s="1"/>
  <c r="F195" i="10"/>
  <c r="G195" i="10" s="1"/>
  <c r="D192" i="11" s="1"/>
  <c r="Y194" i="10"/>
  <c r="W194" i="10"/>
  <c r="U194" i="10"/>
  <c r="S194" i="10"/>
  <c r="Q194" i="10"/>
  <c r="O194" i="10"/>
  <c r="M194" i="10"/>
  <c r="K194" i="10"/>
  <c r="J194" i="10"/>
  <c r="I194" i="10"/>
  <c r="F175" i="10"/>
  <c r="G175" i="10" s="1"/>
  <c r="D172" i="11" s="1"/>
  <c r="F174" i="10"/>
  <c r="C171" i="11" s="1"/>
  <c r="Y173" i="10"/>
  <c r="W173" i="10"/>
  <c r="U173" i="10"/>
  <c r="S173" i="10"/>
  <c r="Q173" i="10"/>
  <c r="O173" i="10"/>
  <c r="M173" i="10"/>
  <c r="K173" i="10"/>
  <c r="J173" i="10"/>
  <c r="I173" i="10"/>
  <c r="J152" i="10"/>
  <c r="K152" i="10"/>
  <c r="F154" i="10"/>
  <c r="C151" i="11" s="1"/>
  <c r="F153" i="10"/>
  <c r="I152" i="10"/>
  <c r="A1" i="11"/>
  <c r="C4" i="11"/>
  <c r="I131" i="10"/>
  <c r="J131" i="10"/>
  <c r="K131" i="10"/>
  <c r="A1" i="10"/>
  <c r="Y10" i="8"/>
  <c r="C3" i="11" s="1"/>
  <c r="AW2" i="8"/>
  <c r="F348" i="10"/>
  <c r="F349" i="10"/>
  <c r="C346" i="11" s="1"/>
  <c r="F347" i="10"/>
  <c r="N346" i="10"/>
  <c r="O346" i="10"/>
  <c r="P346" i="10"/>
  <c r="R346" i="10"/>
  <c r="S346" i="10"/>
  <c r="T346" i="10"/>
  <c r="V346" i="10"/>
  <c r="W346" i="10"/>
  <c r="Z346" i="10"/>
  <c r="AA346" i="10"/>
  <c r="AB346" i="10"/>
  <c r="B9" i="11"/>
  <c r="B52" i="11"/>
  <c r="B105" i="11"/>
  <c r="BN20" i="8"/>
  <c r="BM20" i="8"/>
  <c r="BL24" i="8"/>
  <c r="BL23" i="8"/>
  <c r="BF23" i="8" s="1"/>
  <c r="BL20" i="8"/>
  <c r="M4" i="11"/>
  <c r="D3" i="11"/>
  <c r="A105" i="11"/>
  <c r="A52" i="11"/>
  <c r="A9" i="11"/>
  <c r="P8" i="8"/>
  <c r="AE8" i="8"/>
  <c r="AC8" i="8"/>
  <c r="AC10" i="8"/>
  <c r="L52" i="11"/>
  <c r="K52" i="11"/>
  <c r="J52" i="11"/>
  <c r="I52" i="11"/>
  <c r="H52" i="11"/>
  <c r="G52" i="11"/>
  <c r="F52" i="11"/>
  <c r="E52" i="11"/>
  <c r="C18" i="8"/>
  <c r="D18" i="8" s="1"/>
  <c r="E18" i="8" s="1"/>
  <c r="F18" i="8" s="1"/>
  <c r="G18" i="8" s="1"/>
  <c r="H18" i="8" s="1"/>
  <c r="I18" i="8" s="1"/>
  <c r="J18" i="8" s="1"/>
  <c r="K18" i="8" s="1"/>
  <c r="L18" i="8" s="1"/>
  <c r="M18" i="8" s="1"/>
  <c r="N18" i="8" s="1"/>
  <c r="O18" i="8" s="1"/>
  <c r="P18" i="8" s="1"/>
  <c r="Q18" i="8" s="1"/>
  <c r="R18" i="8" s="1"/>
  <c r="S18" i="8" s="1"/>
  <c r="T18" i="8" s="1"/>
  <c r="U18" i="8" s="1"/>
  <c r="V18" i="8" s="1"/>
  <c r="W18" i="8" s="1"/>
  <c r="X18" i="8" s="1"/>
  <c r="Y18" i="8" s="1"/>
  <c r="Z18" i="8" s="1"/>
  <c r="AA18" i="8" s="1"/>
  <c r="AB18" i="8" s="1"/>
  <c r="AC18" i="8" s="1"/>
  <c r="AD18" i="8" s="1"/>
  <c r="AE18" i="8" s="1"/>
  <c r="AF18" i="8" s="1"/>
  <c r="AG18" i="8" s="1"/>
  <c r="AH18" i="8" s="1"/>
  <c r="AI18" i="8" s="1"/>
  <c r="AJ18" i="8" s="1"/>
  <c r="AK18" i="8" s="1"/>
  <c r="AL18" i="8" s="1"/>
  <c r="AM18" i="8" s="1"/>
  <c r="AN18" i="8" s="1"/>
  <c r="AO18" i="8" s="1"/>
  <c r="AP18" i="8" s="1"/>
  <c r="AQ18" i="8" s="1"/>
  <c r="AR18" i="8" s="1"/>
  <c r="AS18" i="8" s="1"/>
  <c r="AT18" i="8" s="1"/>
  <c r="AU18" i="8" s="1"/>
  <c r="AV18" i="8" s="1"/>
  <c r="AW18" i="8" s="1"/>
  <c r="AX18" i="8" s="1"/>
  <c r="AY18" i="8" s="1"/>
  <c r="AZ18" i="8" s="1"/>
  <c r="BA18" i="8" s="1"/>
  <c r="P55" i="10"/>
  <c r="R55" i="10"/>
  <c r="T55" i="10"/>
  <c r="V55" i="10"/>
  <c r="Z55" i="10"/>
  <c r="M152" i="10"/>
  <c r="M131" i="10"/>
  <c r="O152" i="10"/>
  <c r="O131" i="10"/>
  <c r="Q152" i="10"/>
  <c r="Q131" i="10"/>
  <c r="S152" i="10"/>
  <c r="S131" i="10"/>
  <c r="U152" i="10"/>
  <c r="U131" i="10"/>
  <c r="W152" i="10"/>
  <c r="W131" i="10"/>
  <c r="Y152" i="10"/>
  <c r="Y131" i="10"/>
  <c r="AA299" i="10"/>
  <c r="AA278" i="10"/>
  <c r="AA257" i="10"/>
  <c r="AA236" i="10"/>
  <c r="AA215" i="10"/>
  <c r="AA194" i="10"/>
  <c r="AA173" i="10"/>
  <c r="AA152" i="10"/>
  <c r="AA131" i="10"/>
  <c r="Z278" i="10"/>
  <c r="Z257" i="10"/>
  <c r="Z299" i="10"/>
  <c r="Z236" i="10"/>
  <c r="Z194" i="10"/>
  <c r="Z152" i="10"/>
  <c r="Z110" i="10"/>
  <c r="Z109" i="10" s="1"/>
  <c r="Z215" i="10"/>
  <c r="Z173" i="10"/>
  <c r="Z131" i="10"/>
  <c r="V299" i="10"/>
  <c r="V278" i="10"/>
  <c r="V257" i="10"/>
  <c r="V236" i="10"/>
  <c r="V215" i="10"/>
  <c r="V194" i="10"/>
  <c r="V152" i="10"/>
  <c r="V173" i="10"/>
  <c r="V131" i="10"/>
  <c r="R299" i="10"/>
  <c r="R278" i="10"/>
  <c r="R257" i="10"/>
  <c r="R236" i="10"/>
  <c r="R215" i="10"/>
  <c r="R194" i="10"/>
  <c r="R152" i="10"/>
  <c r="R173" i="10"/>
  <c r="R131" i="10"/>
  <c r="R110" i="10"/>
  <c r="R109" i="10" s="1"/>
  <c r="X299" i="10"/>
  <c r="X278" i="10"/>
  <c r="X257" i="10"/>
  <c r="X236" i="10"/>
  <c r="X194" i="10"/>
  <c r="X152" i="10"/>
  <c r="X215" i="10"/>
  <c r="X173" i="10"/>
  <c r="X131" i="10"/>
  <c r="X110" i="10"/>
  <c r="X109" i="10" s="1"/>
  <c r="AB299" i="10"/>
  <c r="AB278" i="10"/>
  <c r="AB215" i="10"/>
  <c r="AB173" i="10"/>
  <c r="AB236" i="10"/>
  <c r="AB194" i="10"/>
  <c r="AB131" i="10"/>
  <c r="AB110" i="10"/>
  <c r="AB109" i="10" s="1"/>
  <c r="T299" i="10"/>
  <c r="T278" i="10"/>
  <c r="T257" i="10"/>
  <c r="T236" i="10"/>
  <c r="T215" i="10"/>
  <c r="T194" i="10"/>
  <c r="T152" i="10"/>
  <c r="T173" i="10"/>
  <c r="T131" i="10"/>
  <c r="T110" i="10"/>
  <c r="T109" i="10" s="1"/>
  <c r="P299" i="10"/>
  <c r="P278" i="10"/>
  <c r="P257" i="10"/>
  <c r="P236" i="10"/>
  <c r="P215" i="10"/>
  <c r="P194" i="10"/>
  <c r="P152" i="10"/>
  <c r="P173" i="10"/>
  <c r="P131" i="10"/>
  <c r="P110" i="10"/>
  <c r="P109" i="10" s="1"/>
  <c r="V110" i="10"/>
  <c r="V109" i="10" s="1"/>
  <c r="N194" i="10"/>
  <c r="N131" i="10"/>
  <c r="N215" i="10"/>
  <c r="N278" i="10"/>
  <c r="N110" i="10"/>
  <c r="N109" i="10" s="1"/>
  <c r="AB152" i="10"/>
  <c r="AB257" i="10"/>
  <c r="N173" i="10"/>
  <c r="N257" i="10"/>
  <c r="N152" i="10"/>
  <c r="N236" i="10"/>
  <c r="N299" i="10"/>
  <c r="N55" i="10"/>
  <c r="BI23" i="8"/>
  <c r="BJ22" i="8"/>
  <c r="G203" i="10"/>
  <c r="D200" i="11" s="1"/>
  <c r="D304" i="11"/>
  <c r="G164" i="10"/>
  <c r="D161" i="11" s="1"/>
  <c r="D154" i="11"/>
  <c r="X55" i="10"/>
  <c r="AB55" i="10"/>
  <c r="AD319" i="10" l="1"/>
  <c r="U1" i="21"/>
  <c r="U1" i="20"/>
  <c r="D349" i="11"/>
  <c r="F350" i="10"/>
  <c r="C347" i="11" s="1"/>
  <c r="BJ24" i="8"/>
  <c r="BI24" i="8"/>
  <c r="BH24" i="8"/>
  <c r="BG24" i="8"/>
  <c r="BF24" i="8"/>
  <c r="BE24" i="8"/>
  <c r="BC24" i="8"/>
  <c r="BD24" i="8"/>
  <c r="G94" i="10"/>
  <c r="D91" i="11" s="1"/>
  <c r="C91" i="11"/>
  <c r="G93" i="10"/>
  <c r="D90" i="11" s="1"/>
  <c r="C90" i="11"/>
  <c r="G92" i="10"/>
  <c r="D89" i="11" s="1"/>
  <c r="C89" i="11"/>
  <c r="G91" i="10"/>
  <c r="D88" i="11" s="1"/>
  <c r="C88" i="11"/>
  <c r="G90" i="10"/>
  <c r="D87" i="11" s="1"/>
  <c r="C87" i="11"/>
  <c r="G89" i="10"/>
  <c r="D86" i="11" s="1"/>
  <c r="C86" i="11"/>
  <c r="G88" i="10"/>
  <c r="D85" i="11" s="1"/>
  <c r="C85" i="11"/>
  <c r="G87" i="10"/>
  <c r="D84" i="11" s="1"/>
  <c r="C84" i="11"/>
  <c r="G86" i="10"/>
  <c r="D83" i="11" s="1"/>
  <c r="C83" i="11"/>
  <c r="G85" i="10"/>
  <c r="D82" i="11" s="1"/>
  <c r="C82" i="11"/>
  <c r="G84" i="10"/>
  <c r="D81" i="11" s="1"/>
  <c r="C81" i="11"/>
  <c r="G83" i="10"/>
  <c r="D80" i="11" s="1"/>
  <c r="C80" i="11"/>
  <c r="G82" i="10"/>
  <c r="D79" i="11" s="1"/>
  <c r="C79" i="11"/>
  <c r="G81" i="10"/>
  <c r="D78" i="11" s="1"/>
  <c r="C78" i="11"/>
  <c r="G80" i="10"/>
  <c r="D77" i="11" s="1"/>
  <c r="C77" i="11"/>
  <c r="G79" i="10"/>
  <c r="D76" i="11" s="1"/>
  <c r="C76" i="11"/>
  <c r="G78" i="10"/>
  <c r="D75" i="11" s="1"/>
  <c r="C75" i="11"/>
  <c r="G77" i="10"/>
  <c r="D74" i="11" s="1"/>
  <c r="C74" i="11"/>
  <c r="G76" i="10"/>
  <c r="D73" i="11" s="1"/>
  <c r="C73" i="11"/>
  <c r="G75" i="10"/>
  <c r="D72" i="11" s="1"/>
  <c r="C72" i="11"/>
  <c r="G74" i="10"/>
  <c r="D71" i="11" s="1"/>
  <c r="C71" i="11"/>
  <c r="G73" i="10"/>
  <c r="D70" i="11" s="1"/>
  <c r="C70" i="11"/>
  <c r="G72" i="10"/>
  <c r="D69" i="11" s="1"/>
  <c r="C69" i="11"/>
  <c r="G71" i="10"/>
  <c r="D68" i="11" s="1"/>
  <c r="C68" i="11"/>
  <c r="G70" i="10"/>
  <c r="D67" i="11" s="1"/>
  <c r="C67" i="11"/>
  <c r="G69" i="10"/>
  <c r="D66" i="11" s="1"/>
  <c r="C66" i="11"/>
  <c r="G68" i="10"/>
  <c r="D65" i="11" s="1"/>
  <c r="C65" i="11"/>
  <c r="G67" i="10"/>
  <c r="D64" i="11" s="1"/>
  <c r="C64" i="11"/>
  <c r="G66" i="10"/>
  <c r="D63" i="11" s="1"/>
  <c r="C63" i="11"/>
  <c r="G65" i="10"/>
  <c r="D62" i="11" s="1"/>
  <c r="C62" i="11"/>
  <c r="G64" i="10"/>
  <c r="D61" i="11" s="1"/>
  <c r="C61" i="11"/>
  <c r="G63" i="10"/>
  <c r="D60" i="11" s="1"/>
  <c r="C60" i="11"/>
  <c r="G62" i="10"/>
  <c r="D59" i="11" s="1"/>
  <c r="C59" i="11"/>
  <c r="G61" i="10"/>
  <c r="D58" i="11" s="1"/>
  <c r="C58" i="11"/>
  <c r="G60" i="10"/>
  <c r="D57" i="11" s="1"/>
  <c r="C57" i="11"/>
  <c r="G59" i="10"/>
  <c r="D56" i="11" s="1"/>
  <c r="C56" i="11"/>
  <c r="G58" i="10"/>
  <c r="D55" i="11" s="1"/>
  <c r="C55" i="11"/>
  <c r="G57" i="10"/>
  <c r="D54" i="11" s="1"/>
  <c r="C54" i="11"/>
  <c r="G95" i="10"/>
  <c r="D92" i="11" s="1"/>
  <c r="C92" i="11"/>
  <c r="U12" i="10"/>
  <c r="D53" i="11"/>
  <c r="C53" i="11"/>
  <c r="G171" i="10"/>
  <c r="D168" i="11" s="1"/>
  <c r="C179" i="11"/>
  <c r="C304" i="11"/>
  <c r="G127" i="10"/>
  <c r="D124" i="11" s="1"/>
  <c r="C146" i="11"/>
  <c r="G211" i="10"/>
  <c r="D208" i="11" s="1"/>
  <c r="G226" i="10"/>
  <c r="D223" i="11" s="1"/>
  <c r="C299" i="11"/>
  <c r="D318" i="11"/>
  <c r="G320" i="10"/>
  <c r="AD67" i="10"/>
  <c r="U1" i="10"/>
  <c r="AD242" i="10"/>
  <c r="P48" i="11"/>
  <c r="P137" i="11"/>
  <c r="P287" i="11"/>
  <c r="P289" i="11"/>
  <c r="AD145" i="10"/>
  <c r="AD266" i="10"/>
  <c r="P203" i="11"/>
  <c r="AD53" i="10"/>
  <c r="AD184" i="10"/>
  <c r="AD232" i="10"/>
  <c r="P155" i="11"/>
  <c r="AD151" i="10"/>
  <c r="P344" i="11"/>
  <c r="AD206" i="10"/>
  <c r="P119" i="11"/>
  <c r="P216" i="11"/>
  <c r="P42" i="11"/>
  <c r="P273" i="11"/>
  <c r="AD55" i="10"/>
  <c r="AD123" i="10"/>
  <c r="AD220" i="10"/>
  <c r="P114" i="11"/>
  <c r="P181" i="11"/>
  <c r="P281" i="11"/>
  <c r="AD51" i="10"/>
  <c r="AD174" i="10"/>
  <c r="AD24" i="10"/>
  <c r="AD83" i="10"/>
  <c r="AD14" i="10"/>
  <c r="P256" i="11"/>
  <c r="AD74" i="10"/>
  <c r="AD201" i="10"/>
  <c r="AD167" i="10"/>
  <c r="AD189" i="10"/>
  <c r="AD225" i="10"/>
  <c r="AD298" i="10"/>
  <c r="AD249" i="10"/>
  <c r="AD285" i="10"/>
  <c r="P147" i="11"/>
  <c r="P166" i="11"/>
  <c r="P176" i="11"/>
  <c r="P229" i="11"/>
  <c r="P240" i="11"/>
  <c r="P301" i="11"/>
  <c r="P43" i="11"/>
  <c r="AD22" i="17"/>
  <c r="P12" i="11"/>
  <c r="AD238" i="10"/>
  <c r="AD57" i="10"/>
  <c r="P150" i="11"/>
  <c r="P128" i="11"/>
  <c r="AD155" i="10"/>
  <c r="AD235" i="10"/>
  <c r="AD271" i="10"/>
  <c r="AD295" i="10"/>
  <c r="P131" i="11"/>
  <c r="P198" i="11"/>
  <c r="P247" i="11"/>
  <c r="AD116" i="10"/>
  <c r="AD38" i="10"/>
  <c r="P214" i="11"/>
  <c r="P19" i="11"/>
  <c r="AD52" i="10"/>
  <c r="P296" i="11"/>
  <c r="AD69" i="10"/>
  <c r="AD213" i="10"/>
  <c r="AD135" i="10"/>
  <c r="AD179" i="10"/>
  <c r="AD252" i="10"/>
  <c r="AD288" i="10"/>
  <c r="AD239" i="10"/>
  <c r="P124" i="11"/>
  <c r="P142" i="11"/>
  <c r="P161" i="11"/>
  <c r="P208" i="11"/>
  <c r="P222" i="11"/>
  <c r="P264" i="11"/>
  <c r="AD160" i="10"/>
  <c r="AD94" i="10"/>
  <c r="AD27" i="17"/>
  <c r="P17" i="11"/>
  <c r="P185" i="11"/>
  <c r="P11" i="11"/>
  <c r="C349" i="11"/>
  <c r="G218" i="10"/>
  <c r="D215" i="11" s="1"/>
  <c r="C204" i="11"/>
  <c r="G176" i="10"/>
  <c r="D173" i="11" s="1"/>
  <c r="C315" i="11"/>
  <c r="BC22" i="8"/>
  <c r="R12" i="10"/>
  <c r="G21" i="10"/>
  <c r="D18" i="11" s="1"/>
  <c r="P318" i="11"/>
  <c r="BC23" i="8"/>
  <c r="BD23" i="8"/>
  <c r="C306" i="11"/>
  <c r="C166" i="11"/>
  <c r="G130" i="10"/>
  <c r="D127" i="11" s="1"/>
  <c r="C94" i="11"/>
  <c r="G216" i="10"/>
  <c r="D213" i="11" s="1"/>
  <c r="G200" i="10"/>
  <c r="D197" i="11" s="1"/>
  <c r="G288" i="10"/>
  <c r="D285" i="11" s="1"/>
  <c r="G193" i="10"/>
  <c r="D190" i="11" s="1"/>
  <c r="AD322" i="10"/>
  <c r="AD326" i="10"/>
  <c r="AD330" i="10"/>
  <c r="AD331" i="10"/>
  <c r="AD328" i="10"/>
  <c r="AD325" i="10"/>
  <c r="AD323" i="10"/>
  <c r="AD327" i="10"/>
  <c r="AD329" i="10"/>
  <c r="AD324" i="10"/>
  <c r="AD345" i="10"/>
  <c r="G112" i="10"/>
  <c r="D109" i="11" s="1"/>
  <c r="G269" i="10"/>
  <c r="D266" i="11" s="1"/>
  <c r="G143" i="10"/>
  <c r="D140" i="11" s="1"/>
  <c r="BE22" i="8"/>
  <c r="BH22" i="8"/>
  <c r="G132" i="10"/>
  <c r="D129" i="11" s="1"/>
  <c r="G114" i="10"/>
  <c r="D111" i="11" s="1"/>
  <c r="C186" i="11"/>
  <c r="G230" i="10"/>
  <c r="D227" i="11" s="1"/>
  <c r="G241" i="10"/>
  <c r="D238" i="11" s="1"/>
  <c r="G249" i="10"/>
  <c r="D246" i="11" s="1"/>
  <c r="G121" i="10"/>
  <c r="D118" i="11" s="1"/>
  <c r="BF22" i="8"/>
  <c r="BI22" i="8"/>
  <c r="AA12" i="10"/>
  <c r="I12" i="10"/>
  <c r="BD21" i="8"/>
  <c r="AF37" i="8" s="1"/>
  <c r="G265" i="10"/>
  <c r="D262" i="11" s="1"/>
  <c r="G254" i="10"/>
  <c r="D251" i="11" s="1"/>
  <c r="G277" i="10"/>
  <c r="D274" i="11" s="1"/>
  <c r="G280" i="10"/>
  <c r="D277" i="11" s="1"/>
  <c r="C293" i="11"/>
  <c r="C311" i="11"/>
  <c r="G196" i="10"/>
  <c r="D193" i="11" s="1"/>
  <c r="G284" i="10"/>
  <c r="D281" i="11" s="1"/>
  <c r="G259" i="10"/>
  <c r="D256" i="11" s="1"/>
  <c r="BD22" i="8"/>
  <c r="G28" i="10"/>
  <c r="D25" i="11" s="1"/>
  <c r="G49" i="10"/>
  <c r="D46" i="11" s="1"/>
  <c r="C115" i="11"/>
  <c r="G25" i="10"/>
  <c r="D22" i="11" s="1"/>
  <c r="C291" i="11"/>
  <c r="G126" i="10"/>
  <c r="D123" i="11" s="1"/>
  <c r="G22" i="10"/>
  <c r="D19" i="11" s="1"/>
  <c r="G51" i="10"/>
  <c r="D48" i="11" s="1"/>
  <c r="G167" i="10"/>
  <c r="D164" i="11" s="1"/>
  <c r="G290" i="10"/>
  <c r="D287" i="11" s="1"/>
  <c r="G263" i="10"/>
  <c r="D260" i="11" s="1"/>
  <c r="G267" i="10"/>
  <c r="D264" i="11" s="1"/>
  <c r="G29" i="10"/>
  <c r="D26" i="11" s="1"/>
  <c r="G151" i="10"/>
  <c r="D148" i="11" s="1"/>
  <c r="G148" i="10"/>
  <c r="D145" i="11" s="1"/>
  <c r="G166" i="10"/>
  <c r="D163" i="11" s="1"/>
  <c r="G220" i="10"/>
  <c r="D217" i="11" s="1"/>
  <c r="C108" i="11"/>
  <c r="C126" i="11"/>
  <c r="G232" i="10"/>
  <c r="D229" i="11" s="1"/>
  <c r="G174" i="10"/>
  <c r="D171" i="11" s="1"/>
  <c r="C282" i="11"/>
  <c r="G125" i="10"/>
  <c r="D122" i="11" s="1"/>
  <c r="J12" i="10"/>
  <c r="G316" i="10"/>
  <c r="D313" i="11" s="1"/>
  <c r="G37" i="10"/>
  <c r="D34" i="11" s="1"/>
  <c r="G45" i="10"/>
  <c r="D42" i="11" s="1"/>
  <c r="C265" i="11"/>
  <c r="G229" i="10"/>
  <c r="D226" i="11" s="1"/>
  <c r="G264" i="10"/>
  <c r="D261" i="11" s="1"/>
  <c r="W108" i="10"/>
  <c r="Q12" i="10"/>
  <c r="C209" i="11"/>
  <c r="G124" i="10"/>
  <c r="D121" i="11" s="1"/>
  <c r="G39" i="10"/>
  <c r="D36" i="11" s="1"/>
  <c r="C249" i="11"/>
  <c r="C309" i="11"/>
  <c r="G287" i="10"/>
  <c r="D284" i="11" s="1"/>
  <c r="G41" i="10"/>
  <c r="D38" i="11" s="1"/>
  <c r="G142" i="10"/>
  <c r="D139" i="11" s="1"/>
  <c r="G139" i="10"/>
  <c r="D136" i="11" s="1"/>
  <c r="C143" i="11"/>
  <c r="G44" i="10"/>
  <c r="D41" i="11" s="1"/>
  <c r="G48" i="10"/>
  <c r="D45" i="11" s="1"/>
  <c r="G47" i="10"/>
  <c r="D44" i="11" s="1"/>
  <c r="C288" i="11"/>
  <c r="G36" i="10"/>
  <c r="D33" i="11" s="1"/>
  <c r="G225" i="10"/>
  <c r="D222" i="11" s="1"/>
  <c r="G210" i="10"/>
  <c r="D207" i="11" s="1"/>
  <c r="C269" i="11"/>
  <c r="M12" i="10"/>
  <c r="G33" i="10"/>
  <c r="D30" i="11" s="1"/>
  <c r="C273" i="11"/>
  <c r="G273" i="10"/>
  <c r="D270" i="11" s="1"/>
  <c r="G240" i="10"/>
  <c r="D237" i="11" s="1"/>
  <c r="G138" i="10"/>
  <c r="D135" i="11" s="1"/>
  <c r="O12" i="10"/>
  <c r="C162" i="11"/>
  <c r="C180" i="11"/>
  <c r="C216" i="11"/>
  <c r="C252" i="11"/>
  <c r="G310" i="10"/>
  <c r="D307" i="11" s="1"/>
  <c r="G154" i="10"/>
  <c r="D151" i="11" s="1"/>
  <c r="G32" i="10"/>
  <c r="D29" i="11" s="1"/>
  <c r="C290" i="11"/>
  <c r="R108" i="10"/>
  <c r="Y108" i="10"/>
  <c r="X12" i="10"/>
  <c r="V12" i="10"/>
  <c r="C242" i="11"/>
  <c r="G274" i="10"/>
  <c r="D271" i="11" s="1"/>
  <c r="C110" i="11"/>
  <c r="C308" i="11"/>
  <c r="C294" i="11"/>
  <c r="V108" i="10"/>
  <c r="M108" i="10"/>
  <c r="C141" i="11"/>
  <c r="C147" i="11"/>
  <c r="G160" i="10"/>
  <c r="D157" i="11" s="1"/>
  <c r="C199" i="11"/>
  <c r="C231" i="11"/>
  <c r="C244" i="11"/>
  <c r="C279" i="11"/>
  <c r="G53" i="10"/>
  <c r="D50" i="11" s="1"/>
  <c r="G253" i="10"/>
  <c r="D250" i="11" s="1"/>
  <c r="G54" i="10"/>
  <c r="D51" i="11" s="1"/>
  <c r="G233" i="10"/>
  <c r="D230" i="11" s="1"/>
  <c r="G206" i="10"/>
  <c r="D203" i="11" s="1"/>
  <c r="C20" i="11"/>
  <c r="C258" i="11"/>
  <c r="G99" i="10"/>
  <c r="D96" i="11" s="1"/>
  <c r="G304" i="10"/>
  <c r="D301" i="11" s="1"/>
  <c r="C305" i="11"/>
  <c r="C316" i="11"/>
  <c r="G222" i="10"/>
  <c r="D219" i="11" s="1"/>
  <c r="G170" i="10"/>
  <c r="D167" i="11" s="1"/>
  <c r="C206" i="11"/>
  <c r="C185" i="11"/>
  <c r="G349" i="10"/>
  <c r="C276" i="11"/>
  <c r="C158" i="11"/>
  <c r="G197" i="10"/>
  <c r="D194" i="11" s="1"/>
  <c r="G271" i="10"/>
  <c r="D268" i="11" s="1"/>
  <c r="C300" i="11"/>
  <c r="G101" i="10"/>
  <c r="D98" i="11" s="1"/>
  <c r="G306" i="10"/>
  <c r="D303" i="11" s="1"/>
  <c r="G30" i="10"/>
  <c r="D27" i="11" s="1"/>
  <c r="G18" i="10"/>
  <c r="D15" i="11" s="1"/>
  <c r="C297" i="11"/>
  <c r="G262" i="10"/>
  <c r="D259" i="11" s="1"/>
  <c r="C11" i="11"/>
  <c r="G122" i="10"/>
  <c r="D119" i="11" s="1"/>
  <c r="G117" i="10"/>
  <c r="D114" i="11" s="1"/>
  <c r="G256" i="10"/>
  <c r="D253" i="11" s="1"/>
  <c r="C165" i="11"/>
  <c r="G177" i="10"/>
  <c r="D174" i="11" s="1"/>
  <c r="C172" i="11"/>
  <c r="C192" i="11"/>
  <c r="W12" i="10"/>
  <c r="C142" i="11"/>
  <c r="G134" i="10"/>
  <c r="D131" i="11" s="1"/>
  <c r="C155" i="11"/>
  <c r="C224" i="11"/>
  <c r="C248" i="11"/>
  <c r="C286" i="11"/>
  <c r="G102" i="10"/>
  <c r="D99" i="11" s="1"/>
  <c r="G100" i="10"/>
  <c r="D97" i="11" s="1"/>
  <c r="M40" i="8"/>
  <c r="AA108" i="10"/>
  <c r="O108" i="10"/>
  <c r="N12" i="10"/>
  <c r="I108" i="10"/>
  <c r="Y12" i="10"/>
  <c r="F55" i="10"/>
  <c r="C52" i="11" s="1"/>
  <c r="O52" i="11" s="1"/>
  <c r="J40" i="8"/>
  <c r="S108" i="10"/>
  <c r="C317" i="11"/>
  <c r="G350" i="10"/>
  <c r="D347" i="11" s="1"/>
  <c r="AD301" i="10"/>
  <c r="AD98" i="10"/>
  <c r="AD33" i="17"/>
  <c r="AD31" i="17"/>
  <c r="P293" i="11"/>
  <c r="P186" i="11"/>
  <c r="P270" i="11"/>
  <c r="P308" i="11"/>
  <c r="AD18" i="10"/>
  <c r="AD58" i="10"/>
  <c r="AD17" i="10"/>
  <c r="P18" i="11"/>
  <c r="P21" i="11"/>
  <c r="AD12" i="10"/>
  <c r="AD205" i="10"/>
  <c r="AD176" i="10"/>
  <c r="AD186" i="10"/>
  <c r="AD159" i="10"/>
  <c r="AD169" i="10"/>
  <c r="AD137" i="10"/>
  <c r="AD149" i="10"/>
  <c r="AD125" i="10"/>
  <c r="AD187" i="10"/>
  <c r="AD214" i="10"/>
  <c r="AD204" i="10"/>
  <c r="AD233" i="10"/>
  <c r="AD221" i="10"/>
  <c r="AD250" i="10"/>
  <c r="AD240" i="10"/>
  <c r="AD267" i="10"/>
  <c r="AD296" i="10"/>
  <c r="AD286" i="10"/>
  <c r="AD228" i="10"/>
  <c r="AD218" i="10"/>
  <c r="AD247" i="10"/>
  <c r="AD274" i="10"/>
  <c r="AD264" i="10"/>
  <c r="AD293" i="10"/>
  <c r="AD281" i="10"/>
  <c r="P123" i="11"/>
  <c r="P118" i="11"/>
  <c r="P112" i="11"/>
  <c r="P146" i="11"/>
  <c r="P141" i="11"/>
  <c r="P135" i="11"/>
  <c r="P130" i="11"/>
  <c r="P165" i="11"/>
  <c r="P159" i="11"/>
  <c r="P154" i="11"/>
  <c r="P180" i="11"/>
  <c r="P174" i="11"/>
  <c r="P207" i="11"/>
  <c r="P202" i="11"/>
  <c r="P195" i="11"/>
  <c r="P228" i="11"/>
  <c r="P221" i="11"/>
  <c r="P252" i="11"/>
  <c r="P245" i="11"/>
  <c r="P239" i="11"/>
  <c r="P262" i="11"/>
  <c r="P286" i="11"/>
  <c r="P279" i="11"/>
  <c r="P304" i="11"/>
  <c r="AD162" i="10"/>
  <c r="AD134" i="10"/>
  <c r="AD118" i="10"/>
  <c r="P45" i="11"/>
  <c r="AD92" i="10"/>
  <c r="AD33" i="10"/>
  <c r="AD348" i="10"/>
  <c r="AD12" i="17"/>
  <c r="P37" i="11"/>
  <c r="P44" i="11"/>
  <c r="P28" i="11"/>
  <c r="AD63" i="10"/>
  <c r="AS1" i="8"/>
  <c r="AD175" i="10"/>
  <c r="AD278" i="10"/>
  <c r="P187" i="11"/>
  <c r="P277" i="11"/>
  <c r="P268" i="11"/>
  <c r="AD60" i="10"/>
  <c r="P22" i="11"/>
  <c r="P99" i="11"/>
  <c r="P319" i="11"/>
  <c r="AD311" i="10"/>
  <c r="AD306" i="10"/>
  <c r="AD312" i="10"/>
  <c r="AD307" i="10"/>
  <c r="AD309" i="10"/>
  <c r="AD352" i="10"/>
  <c r="AD316" i="10"/>
  <c r="AD20" i="17"/>
  <c r="P321" i="11"/>
  <c r="P343" i="11"/>
  <c r="P94" i="11"/>
  <c r="P100" i="11"/>
  <c r="AD103" i="10"/>
  <c r="AD100" i="10"/>
  <c r="P52" i="11"/>
  <c r="AD132" i="10"/>
  <c r="AD73" i="10"/>
  <c r="AD21" i="10"/>
  <c r="AD64" i="10"/>
  <c r="AD28" i="10"/>
  <c r="P314" i="11"/>
  <c r="P290" i="11"/>
  <c r="P254" i="11"/>
  <c r="P184" i="11"/>
  <c r="P295" i="11"/>
  <c r="P269" i="11"/>
  <c r="P213" i="11"/>
  <c r="P189" i="11"/>
  <c r="P171" i="11"/>
  <c r="AD299" i="10"/>
  <c r="AD257" i="10"/>
  <c r="AD217" i="10"/>
  <c r="AD195" i="10"/>
  <c r="AD173" i="10"/>
  <c r="AD258" i="10"/>
  <c r="P9" i="11"/>
  <c r="P27" i="11"/>
  <c r="P109" i="11"/>
  <c r="AD59" i="10"/>
  <c r="AD114" i="10"/>
  <c r="P20" i="11"/>
  <c r="AD40" i="10"/>
  <c r="P31" i="11"/>
  <c r="AD42" i="10"/>
  <c r="AD86" i="10"/>
  <c r="P33" i="11"/>
  <c r="AD357" i="10"/>
  <c r="AD320" i="10"/>
  <c r="AD23" i="17"/>
  <c r="AD30" i="17"/>
  <c r="AD353" i="10"/>
  <c r="AD14" i="17"/>
  <c r="AD29" i="17"/>
  <c r="AD49" i="10"/>
  <c r="AD41" i="10"/>
  <c r="AD34" i="10"/>
  <c r="AD82" i="10"/>
  <c r="AD89" i="10"/>
  <c r="AD90" i="10"/>
  <c r="P36" i="11"/>
  <c r="P49" i="11"/>
  <c r="P51" i="11"/>
  <c r="AD128" i="10"/>
  <c r="AD120" i="10"/>
  <c r="AD146" i="10"/>
  <c r="AD138" i="10"/>
  <c r="AD172" i="10"/>
  <c r="AD164" i="10"/>
  <c r="AD156" i="10"/>
  <c r="P306" i="11"/>
  <c r="P305" i="11"/>
  <c r="P280" i="11"/>
  <c r="P284" i="11"/>
  <c r="P257" i="11"/>
  <c r="P261" i="11"/>
  <c r="P265" i="11"/>
  <c r="P238" i="11"/>
  <c r="P242" i="11"/>
  <c r="P246" i="11"/>
  <c r="P250" i="11"/>
  <c r="P215" i="11"/>
  <c r="P219" i="11"/>
  <c r="P223" i="11"/>
  <c r="P227" i="11"/>
  <c r="P231" i="11"/>
  <c r="P196" i="11"/>
  <c r="P347" i="11"/>
  <c r="AD313" i="10"/>
  <c r="AD304" i="10"/>
  <c r="AD305" i="10"/>
  <c r="AD16" i="17"/>
  <c r="P322" i="11"/>
  <c r="AD97" i="10"/>
  <c r="P96" i="11"/>
  <c r="P13" i="11"/>
  <c r="P14" i="11"/>
  <c r="AD108" i="10"/>
  <c r="AD56" i="10"/>
  <c r="AD16" i="10"/>
  <c r="P345" i="11"/>
  <c r="P276" i="11"/>
  <c r="P192" i="11"/>
  <c r="P309" i="11"/>
  <c r="P255" i="11"/>
  <c r="P193" i="11"/>
  <c r="P183" i="11"/>
  <c r="AD280" i="10"/>
  <c r="AD237" i="10"/>
  <c r="AD196" i="10"/>
  <c r="AD154" i="10"/>
  <c r="AD71" i="10"/>
  <c r="P350" i="11"/>
  <c r="P105" i="11"/>
  <c r="AD113" i="10"/>
  <c r="P24" i="11"/>
  <c r="AD79" i="10"/>
  <c r="AD50" i="10"/>
  <c r="AD77" i="10"/>
  <c r="P29" i="11"/>
  <c r="AD351" i="10"/>
  <c r="AD15" i="17"/>
  <c r="AD358" i="10"/>
  <c r="AD346" i="10"/>
  <c r="AD26" i="17"/>
  <c r="AD47" i="10"/>
  <c r="AD37" i="10"/>
  <c r="AD84" i="10"/>
  <c r="AD87" i="10"/>
  <c r="P40" i="11"/>
  <c r="P30" i="11"/>
  <c r="P50" i="11"/>
  <c r="AD124" i="10"/>
  <c r="AD148" i="10"/>
  <c r="AD136" i="10"/>
  <c r="AD168" i="10"/>
  <c r="AD158" i="10"/>
  <c r="P299" i="11"/>
  <c r="P278" i="11"/>
  <c r="P283" i="11"/>
  <c r="P258" i="11"/>
  <c r="P263" i="11"/>
  <c r="P237" i="11"/>
  <c r="P243" i="11"/>
  <c r="P248" i="11"/>
  <c r="P253" i="11"/>
  <c r="P220" i="11"/>
  <c r="P225" i="11"/>
  <c r="P230" i="11"/>
  <c r="P197" i="11"/>
  <c r="P201" i="11"/>
  <c r="P205" i="11"/>
  <c r="P209" i="11"/>
  <c r="P175" i="11"/>
  <c r="P179" i="11"/>
  <c r="P152" i="11"/>
  <c r="P156" i="11"/>
  <c r="P160" i="11"/>
  <c r="P164" i="11"/>
  <c r="P168" i="11"/>
  <c r="P132" i="11"/>
  <c r="P136" i="11"/>
  <c r="P140" i="11"/>
  <c r="P144" i="11"/>
  <c r="P148" i="11"/>
  <c r="P113" i="11"/>
  <c r="P117" i="11"/>
  <c r="P121" i="11"/>
  <c r="P125" i="11"/>
  <c r="AD283" i="10"/>
  <c r="AD291" i="10"/>
  <c r="AD260" i="10"/>
  <c r="AD268" i="10"/>
  <c r="AD276" i="10"/>
  <c r="AD245" i="10"/>
  <c r="AD253" i="10"/>
  <c r="AD222" i="10"/>
  <c r="AD230" i="10"/>
  <c r="AD284" i="10"/>
  <c r="AD292" i="10"/>
  <c r="AD261" i="10"/>
  <c r="AD269" i="10"/>
  <c r="AD277" i="10"/>
  <c r="AD246" i="10"/>
  <c r="AD254" i="10"/>
  <c r="AD223" i="10"/>
  <c r="AD231" i="10"/>
  <c r="AD200" i="10"/>
  <c r="AD208" i="10"/>
  <c r="AD177" i="10"/>
  <c r="AD185" i="10"/>
  <c r="AD129" i="10"/>
  <c r="AD121" i="10"/>
  <c r="AD147" i="10"/>
  <c r="AD139" i="10"/>
  <c r="AD150" i="10"/>
  <c r="AD165" i="10"/>
  <c r="AD157" i="10"/>
  <c r="AD188" i="10"/>
  <c r="AD180" i="10"/>
  <c r="AD211" i="10"/>
  <c r="AD203" i="10"/>
  <c r="AD44" i="10"/>
  <c r="P15" i="11"/>
  <c r="AD111" i="10"/>
  <c r="P10" i="11"/>
  <c r="AD25" i="10"/>
  <c r="AD66" i="10"/>
  <c r="AD30" i="10"/>
  <c r="P346" i="11"/>
  <c r="P312" i="11"/>
  <c r="P288" i="11"/>
  <c r="P234" i="11"/>
  <c r="P172" i="11"/>
  <c r="P297" i="11"/>
  <c r="P271" i="11"/>
  <c r="AD36" i="10"/>
  <c r="AD193" i="10"/>
  <c r="C1" i="11"/>
  <c r="P106" i="11"/>
  <c r="AD31" i="10"/>
  <c r="AD65" i="10"/>
  <c r="AD72" i="10"/>
  <c r="AD32" i="10"/>
  <c r="P310" i="11"/>
  <c r="P272" i="11"/>
  <c r="P188" i="11"/>
  <c r="P291" i="11"/>
  <c r="P235" i="11"/>
  <c r="P191" i="11"/>
  <c r="P151" i="11"/>
  <c r="AD279" i="10"/>
  <c r="AD236" i="10"/>
  <c r="AD194" i="10"/>
  <c r="AD152" i="10"/>
  <c r="P129" i="11"/>
  <c r="P25" i="11"/>
  <c r="AD109" i="10"/>
  <c r="P16" i="11"/>
  <c r="AD93" i="10"/>
  <c r="AD46" i="10"/>
  <c r="AD91" i="10"/>
  <c r="P46" i="11"/>
  <c r="AD347" i="10"/>
  <c r="AD25" i="17"/>
  <c r="AD356" i="10"/>
  <c r="AD13" i="17"/>
  <c r="AD45" i="10"/>
  <c r="AD35" i="10"/>
  <c r="AD80" i="10"/>
  <c r="AD85" i="10"/>
  <c r="P38" i="11"/>
  <c r="P47" i="11"/>
  <c r="AD32" i="17"/>
  <c r="AD122" i="10"/>
  <c r="AD144" i="10"/>
  <c r="AD349" i="10"/>
  <c r="AD308" i="10"/>
  <c r="AD314" i="10"/>
  <c r="P349" i="11"/>
  <c r="AD17" i="17"/>
  <c r="P320" i="11"/>
  <c r="AD101" i="10"/>
  <c r="P93" i="11"/>
  <c r="AD13" i="10"/>
  <c r="P35" i="11"/>
  <c r="P267" i="11"/>
  <c r="P311" i="11"/>
  <c r="P190" i="11"/>
  <c r="P274" i="11"/>
  <c r="P316" i="11"/>
  <c r="AD22" i="10"/>
  <c r="AD62" i="10"/>
  <c r="AD54" i="10"/>
  <c r="P26" i="11"/>
  <c r="P107" i="11"/>
  <c r="AD88" i="10"/>
  <c r="AD197" i="10"/>
  <c r="AD207" i="10"/>
  <c r="AD178" i="10"/>
  <c r="AD190" i="10"/>
  <c r="AD161" i="10"/>
  <c r="AD171" i="10"/>
  <c r="AD141" i="10"/>
  <c r="AD117" i="10"/>
  <c r="AD127" i="10"/>
  <c r="AD183" i="10"/>
  <c r="AD212" i="10"/>
  <c r="AD202" i="10"/>
  <c r="AD229" i="10"/>
  <c r="AD219" i="10"/>
  <c r="AD248" i="10"/>
  <c r="AD275" i="10"/>
  <c r="AD265" i="10"/>
  <c r="AD294" i="10"/>
  <c r="AD282" i="10"/>
  <c r="AD226" i="10"/>
  <c r="AD255" i="10"/>
  <c r="AD243" i="10"/>
  <c r="AD272" i="10"/>
  <c r="AD262" i="10"/>
  <c r="AD289" i="10"/>
  <c r="P127" i="11"/>
  <c r="P122" i="11"/>
  <c r="P116" i="11"/>
  <c r="P111" i="11"/>
  <c r="P145" i="11"/>
  <c r="P139" i="11"/>
  <c r="P134" i="11"/>
  <c r="P169" i="11"/>
  <c r="P163" i="11"/>
  <c r="P158" i="11"/>
  <c r="P153" i="11"/>
  <c r="P178" i="11"/>
  <c r="P173" i="11"/>
  <c r="P206" i="11"/>
  <c r="P200" i="11"/>
  <c r="P194" i="11"/>
  <c r="P226" i="11"/>
  <c r="P218" i="11"/>
  <c r="P251" i="11"/>
  <c r="P244" i="11"/>
  <c r="P236" i="11"/>
  <c r="P260" i="11"/>
  <c r="P285" i="11"/>
  <c r="P307" i="11"/>
  <c r="P302" i="11"/>
  <c r="AD166" i="10"/>
  <c r="AD140" i="10"/>
  <c r="AD126" i="10"/>
  <c r="P32" i="11"/>
  <c r="AD76" i="10"/>
  <c r="AD39" i="10"/>
  <c r="AD354" i="10"/>
  <c r="U1" i="17"/>
  <c r="P41" i="11"/>
  <c r="P39" i="11"/>
  <c r="AD110" i="10"/>
  <c r="P23" i="11"/>
  <c r="AD153" i="10"/>
  <c r="AD215" i="10"/>
  <c r="P108" i="11"/>
  <c r="P211" i="11"/>
  <c r="P313" i="11"/>
  <c r="P294" i="11"/>
  <c r="AD68" i="10"/>
  <c r="AD131" i="10"/>
  <c r="AD96" i="10"/>
  <c r="P98" i="11"/>
  <c r="P323" i="11"/>
  <c r="AD315" i="10"/>
  <c r="AD317" i="10"/>
  <c r="AD15" i="10"/>
  <c r="AD75" i="10"/>
  <c r="P275" i="11"/>
  <c r="P315" i="11"/>
  <c r="P212" i="11"/>
  <c r="P292" i="11"/>
  <c r="P317" i="11"/>
  <c r="AD26" i="10"/>
  <c r="AD70" i="10"/>
  <c r="AD61" i="10"/>
  <c r="AD112" i="10"/>
  <c r="AD27" i="10"/>
  <c r="AD95" i="10"/>
  <c r="AD199" i="10"/>
  <c r="AD209" i="10"/>
  <c r="AD182" i="10"/>
  <c r="AD192" i="10"/>
  <c r="AD163" i="10"/>
  <c r="AD133" i="10"/>
  <c r="AD143" i="10"/>
  <c r="AD119" i="10"/>
  <c r="AD191" i="10"/>
  <c r="AD181" i="10"/>
  <c r="AD210" i="10"/>
  <c r="AD198" i="10"/>
  <c r="AD227" i="10"/>
  <c r="AD256" i="10"/>
  <c r="AD244" i="10"/>
  <c r="AD273" i="10"/>
  <c r="AD263" i="10"/>
  <c r="AD290" i="10"/>
  <c r="AD234" i="10"/>
  <c r="AD224" i="10"/>
  <c r="AD251" i="10"/>
  <c r="AD241" i="10"/>
  <c r="AD270" i="10"/>
  <c r="AD297" i="10"/>
  <c r="AD287" i="10"/>
  <c r="P126" i="11"/>
  <c r="P120" i="11"/>
  <c r="P115" i="11"/>
  <c r="P110" i="11"/>
  <c r="P143" i="11"/>
  <c r="P138" i="11"/>
  <c r="P133" i="11"/>
  <c r="P167" i="11"/>
  <c r="P162" i="11"/>
  <c r="P157" i="11"/>
  <c r="P182" i="11"/>
  <c r="P177" i="11"/>
  <c r="P210" i="11"/>
  <c r="P204" i="11"/>
  <c r="P199" i="11"/>
  <c r="P232" i="11"/>
  <c r="P224" i="11"/>
  <c r="P217" i="11"/>
  <c r="P249" i="11"/>
  <c r="P241" i="11"/>
  <c r="P266" i="11"/>
  <c r="P259" i="11"/>
  <c r="P282" i="11"/>
  <c r="P303" i="11"/>
  <c r="P300" i="11"/>
  <c r="AD170" i="10"/>
  <c r="AD142" i="10"/>
  <c r="AD130" i="10"/>
  <c r="P34" i="11"/>
  <c r="AD78" i="10"/>
  <c r="AD43" i="10"/>
  <c r="AD24" i="17"/>
  <c r="AD28" i="17"/>
  <c r="AD355" i="10"/>
  <c r="AD81" i="10"/>
  <c r="AD48" i="10"/>
  <c r="AD23" i="10"/>
  <c r="AD115" i="10"/>
  <c r="AD259" i="10"/>
  <c r="AD216" i="10"/>
  <c r="P149" i="11"/>
  <c r="P233" i="11"/>
  <c r="P170" i="11"/>
  <c r="P298" i="11"/>
  <c r="AD20" i="10"/>
  <c r="AD29" i="10"/>
  <c r="AD19" i="10"/>
  <c r="P97" i="11"/>
  <c r="AD21" i="17"/>
  <c r="AD318" i="10"/>
  <c r="AD302" i="10"/>
  <c r="Q108" i="10"/>
  <c r="P12" i="10"/>
  <c r="C280" i="11"/>
  <c r="G205" i="10"/>
  <c r="D202" i="11" s="1"/>
  <c r="G260" i="10"/>
  <c r="D257" i="11" s="1"/>
  <c r="G16" i="10"/>
  <c r="D13" i="11" s="1"/>
  <c r="G20" i="10"/>
  <c r="D17" i="11" s="1"/>
  <c r="G248" i="10"/>
  <c r="D245" i="11" s="1"/>
  <c r="C196" i="11"/>
  <c r="N108" i="10"/>
  <c r="C183" i="11"/>
  <c r="G266" i="10"/>
  <c r="D263" i="11" s="1"/>
  <c r="AB108" i="10"/>
  <c r="S12" i="10"/>
  <c r="S353" i="10" s="1"/>
  <c r="S354" i="10" s="1"/>
  <c r="C112" i="11"/>
  <c r="G42" i="10"/>
  <c r="D39" i="11" s="1"/>
  <c r="G243" i="10"/>
  <c r="D240" i="11" s="1"/>
  <c r="G128" i="10"/>
  <c r="D125" i="11" s="1"/>
  <c r="G250" i="10"/>
  <c r="D247" i="11" s="1"/>
  <c r="G281" i="10"/>
  <c r="D278" i="11" s="1"/>
  <c r="G208" i="10"/>
  <c r="D205" i="11" s="1"/>
  <c r="G172" i="10"/>
  <c r="D169" i="11" s="1"/>
  <c r="C312" i="11"/>
  <c r="G120" i="10"/>
  <c r="D117" i="11" s="1"/>
  <c r="G34" i="10"/>
  <c r="D31" i="11" s="1"/>
  <c r="C298" i="11"/>
  <c r="G35" i="10"/>
  <c r="D32" i="11" s="1"/>
  <c r="G198" i="10"/>
  <c r="D195" i="11" s="1"/>
  <c r="C176" i="11"/>
  <c r="G159" i="10"/>
  <c r="D156" i="11" s="1"/>
  <c r="X108" i="10"/>
  <c r="G31" i="10"/>
  <c r="D28" i="11" s="1"/>
  <c r="G15" i="10"/>
  <c r="D12" i="11" s="1"/>
  <c r="G231" i="10"/>
  <c r="D228" i="11" s="1"/>
  <c r="G24" i="10"/>
  <c r="D21" i="11" s="1"/>
  <c r="C188" i="11"/>
  <c r="C189" i="11"/>
  <c r="G242" i="10"/>
  <c r="D239" i="11" s="1"/>
  <c r="G235" i="10"/>
  <c r="D232" i="11" s="1"/>
  <c r="G181" i="10"/>
  <c r="D178" i="11" s="1"/>
  <c r="T108" i="10"/>
  <c r="T12" i="10"/>
  <c r="C24" i="11"/>
  <c r="C113" i="11"/>
  <c r="C132" i="11"/>
  <c r="C152" i="11"/>
  <c r="C95" i="11"/>
  <c r="G140" i="10"/>
  <c r="D137" i="11" s="1"/>
  <c r="C272" i="11"/>
  <c r="P108" i="10"/>
  <c r="F96" i="10"/>
  <c r="C93" i="11" s="1"/>
  <c r="O93" i="11" s="1"/>
  <c r="C310" i="11"/>
  <c r="G246" i="10"/>
  <c r="D243" i="11" s="1"/>
  <c r="G123" i="10"/>
  <c r="D120" i="11" s="1"/>
  <c r="G228" i="10"/>
  <c r="D225" i="11" s="1"/>
  <c r="G221" i="10"/>
  <c r="D218" i="11" s="1"/>
  <c r="Z108" i="10"/>
  <c r="J108" i="10"/>
  <c r="G52" i="10"/>
  <c r="D49" i="11" s="1"/>
  <c r="C267" i="11"/>
  <c r="G133" i="10"/>
  <c r="D130" i="11" s="1"/>
  <c r="C235" i="11"/>
  <c r="C255" i="11"/>
  <c r="AB12" i="10"/>
  <c r="C181" i="11"/>
  <c r="G217" i="10"/>
  <c r="D214" i="11" s="1"/>
  <c r="AA9" i="17"/>
  <c r="C159" i="11"/>
  <c r="G162" i="10"/>
  <c r="D159" i="11" s="1"/>
  <c r="G286" i="10"/>
  <c r="D283" i="11" s="1"/>
  <c r="C283" i="11"/>
  <c r="G43" i="10"/>
  <c r="D40" i="11" s="1"/>
  <c r="C40" i="11"/>
  <c r="C37" i="11"/>
  <c r="G40" i="10"/>
  <c r="D37" i="11" s="1"/>
  <c r="C314" i="11"/>
  <c r="C43" i="11"/>
  <c r="G46" i="10"/>
  <c r="D43" i="11" s="1"/>
  <c r="C35" i="11"/>
  <c r="G180" i="10"/>
  <c r="D177" i="11" s="1"/>
  <c r="U108" i="10"/>
  <c r="G141" i="10"/>
  <c r="D138" i="11" s="1"/>
  <c r="C138" i="11"/>
  <c r="G348" i="10"/>
  <c r="C345" i="11"/>
  <c r="C144" i="11"/>
  <c r="G147" i="10"/>
  <c r="D144" i="11" s="1"/>
  <c r="G292" i="10"/>
  <c r="D289" i="11" s="1"/>
  <c r="C289" i="11"/>
  <c r="BJ20" i="8"/>
  <c r="BH20" i="8"/>
  <c r="BF20" i="8"/>
  <c r="BE20" i="8"/>
  <c r="BD20" i="8"/>
  <c r="BC20" i="8"/>
  <c r="BI20" i="8"/>
  <c r="BG20" i="8"/>
  <c r="G119" i="10"/>
  <c r="D116" i="11" s="1"/>
  <c r="F110" i="10"/>
  <c r="C14" i="11"/>
  <c r="F13" i="10"/>
  <c r="C133" i="11"/>
  <c r="G214" i="10"/>
  <c r="D211" i="11" s="1"/>
  <c r="G305" i="10"/>
  <c r="D302" i="11" s="1"/>
  <c r="C302" i="11"/>
  <c r="C220" i="11"/>
  <c r="G223" i="10"/>
  <c r="D220" i="11" s="1"/>
  <c r="G239" i="10"/>
  <c r="D236" i="11" s="1"/>
  <c r="C236" i="11"/>
  <c r="G347" i="10"/>
  <c r="F346" i="10"/>
  <c r="C343" i="11" s="1"/>
  <c r="C344" i="11"/>
  <c r="G237" i="10"/>
  <c r="D234" i="11" s="1"/>
  <c r="C234" i="11"/>
  <c r="C210" i="11"/>
  <c r="G213" i="10"/>
  <c r="D210" i="11" s="1"/>
  <c r="G295" i="10"/>
  <c r="D292" i="11" s="1"/>
  <c r="C292" i="11"/>
  <c r="G156" i="10"/>
  <c r="D153" i="11" s="1"/>
  <c r="C153" i="11"/>
  <c r="BG23" i="8"/>
  <c r="BE23" i="8"/>
  <c r="BJ23" i="8"/>
  <c r="P40" i="8" s="1"/>
  <c r="BH23" i="8"/>
  <c r="C150" i="11"/>
  <c r="G153" i="10"/>
  <c r="D150" i="11" s="1"/>
  <c r="Z12" i="10"/>
  <c r="U9" i="17"/>
  <c r="C47" i="11"/>
  <c r="C182" i="11"/>
  <c r="G201" i="10"/>
  <c r="D198" i="11" s="1"/>
  <c r="C198" i="11"/>
  <c r="C241" i="11"/>
  <c r="G244" i="10"/>
  <c r="D241" i="11" s="1"/>
  <c r="C23" i="11"/>
  <c r="G137" i="10"/>
  <c r="D134" i="11" s="1"/>
  <c r="C134" i="11"/>
  <c r="G190" i="10"/>
  <c r="D187" i="11" s="1"/>
  <c r="C221" i="11"/>
  <c r="C295" i="11"/>
  <c r="P95" i="11"/>
  <c r="AD19" i="17"/>
  <c r="AD310" i="10"/>
  <c r="AD303" i="10"/>
  <c r="BF21" i="8"/>
  <c r="J38" i="8" s="1"/>
  <c r="BF19" i="8"/>
  <c r="M39" i="8"/>
  <c r="G163" i="10"/>
  <c r="D160" i="11" s="1"/>
  <c r="C154" i="11"/>
  <c r="G187" i="10"/>
  <c r="D184" i="11" s="1"/>
  <c r="C201" i="11"/>
  <c r="AD99" i="10"/>
  <c r="AD321" i="10"/>
  <c r="AD18" i="17"/>
  <c r="BG21" i="8"/>
  <c r="J39" i="8" s="1"/>
  <c r="D348" i="11"/>
  <c r="BE19" i="8"/>
  <c r="BD19" i="8"/>
  <c r="BI19" i="8"/>
  <c r="BC19" i="8"/>
  <c r="BH19" i="8"/>
  <c r="C175" i="11"/>
  <c r="AD102" i="10"/>
  <c r="AD300" i="10"/>
  <c r="P348" i="11"/>
  <c r="BC21" i="8"/>
  <c r="F12" i="10" l="1"/>
  <c r="U353" i="10"/>
  <c r="U354" i="10" s="1"/>
  <c r="G55" i="10"/>
  <c r="D52" i="11" s="1"/>
  <c r="M353" i="10"/>
  <c r="M354" i="10" s="1"/>
  <c r="H15" i="21"/>
  <c r="L15" i="21" s="1"/>
  <c r="H16" i="21"/>
  <c r="L16" i="21" s="1"/>
  <c r="H17" i="21"/>
  <c r="L17" i="21" s="1"/>
  <c r="H18" i="21"/>
  <c r="L18" i="21" s="1"/>
  <c r="H13" i="21"/>
  <c r="L13" i="21" s="1"/>
  <c r="H14" i="21"/>
  <c r="L14" i="21" s="1"/>
  <c r="H15" i="20"/>
  <c r="L15" i="20" s="1"/>
  <c r="H16" i="20"/>
  <c r="L16" i="20" s="1"/>
  <c r="H17" i="20"/>
  <c r="L17" i="20" s="1"/>
  <c r="H18" i="20"/>
  <c r="L18" i="20" s="1"/>
  <c r="H13" i="20"/>
  <c r="L13" i="20" s="1"/>
  <c r="H14" i="20"/>
  <c r="L14" i="20" s="1"/>
  <c r="H14" i="10"/>
  <c r="D345" i="11"/>
  <c r="D346" i="11"/>
  <c r="H103" i="10"/>
  <c r="L103" i="10" s="1"/>
  <c r="P37" i="8"/>
  <c r="H321" i="10"/>
  <c r="L321" i="10" s="1"/>
  <c r="H106" i="10"/>
  <c r="L106" i="10" s="1"/>
  <c r="H107" i="10"/>
  <c r="L107" i="10" s="1"/>
  <c r="H56" i="10"/>
  <c r="L56" i="10" s="1"/>
  <c r="H345" i="10"/>
  <c r="L345" i="10" s="1"/>
  <c r="H332" i="10"/>
  <c r="L332" i="10" s="1"/>
  <c r="H333" i="10"/>
  <c r="L333" i="10" s="1"/>
  <c r="H334" i="10"/>
  <c r="L334" i="10" s="1"/>
  <c r="H335" i="10"/>
  <c r="L335" i="10" s="1"/>
  <c r="H336" i="10"/>
  <c r="L336" i="10" s="1"/>
  <c r="H337" i="10"/>
  <c r="L337" i="10" s="1"/>
  <c r="H338" i="10"/>
  <c r="L338" i="10" s="1"/>
  <c r="H339" i="10"/>
  <c r="L339" i="10" s="1"/>
  <c r="H340" i="10"/>
  <c r="L340" i="10" s="1"/>
  <c r="H341" i="10"/>
  <c r="L341" i="10" s="1"/>
  <c r="H342" i="10"/>
  <c r="L342" i="10" s="1"/>
  <c r="H343" i="10"/>
  <c r="L343" i="10" s="1"/>
  <c r="H344" i="10"/>
  <c r="L344" i="10" s="1"/>
  <c r="H15" i="10"/>
  <c r="H58" i="10"/>
  <c r="H62" i="10"/>
  <c r="H66" i="10"/>
  <c r="H70" i="10"/>
  <c r="H74" i="10"/>
  <c r="H78" i="10"/>
  <c r="H82" i="10"/>
  <c r="H86" i="10"/>
  <c r="H90" i="10"/>
  <c r="H94" i="10"/>
  <c r="H99" i="10"/>
  <c r="H104" i="10"/>
  <c r="H113" i="10"/>
  <c r="H117" i="10"/>
  <c r="H121" i="10"/>
  <c r="H125" i="10"/>
  <c r="H129" i="10"/>
  <c r="H134" i="10"/>
  <c r="H138" i="10"/>
  <c r="H142" i="10"/>
  <c r="H146" i="10"/>
  <c r="H150" i="10"/>
  <c r="H155" i="10"/>
  <c r="H159" i="10"/>
  <c r="H163" i="10"/>
  <c r="H167" i="10"/>
  <c r="H171" i="10"/>
  <c r="H176" i="10"/>
  <c r="H180" i="10"/>
  <c r="H184" i="10"/>
  <c r="H188" i="10"/>
  <c r="H192" i="10"/>
  <c r="H197" i="10"/>
  <c r="H201" i="10"/>
  <c r="H205" i="10"/>
  <c r="H209" i="10"/>
  <c r="H213" i="10"/>
  <c r="H218" i="10"/>
  <c r="H222" i="10"/>
  <c r="H226" i="10"/>
  <c r="H230" i="10"/>
  <c r="H234" i="10"/>
  <c r="H239" i="10"/>
  <c r="H243" i="10"/>
  <c r="H247" i="10"/>
  <c r="H251" i="10"/>
  <c r="H255" i="10"/>
  <c r="H260" i="10"/>
  <c r="H264" i="10"/>
  <c r="H268" i="10"/>
  <c r="H272" i="10"/>
  <c r="H276" i="10"/>
  <c r="H281" i="10"/>
  <c r="H285" i="10"/>
  <c r="H289" i="10"/>
  <c r="H293" i="10"/>
  <c r="H297" i="10"/>
  <c r="H302" i="10"/>
  <c r="H306" i="10"/>
  <c r="H310" i="10"/>
  <c r="H314" i="10"/>
  <c r="H318" i="10"/>
  <c r="H323" i="10"/>
  <c r="L323" i="10" s="1"/>
  <c r="H327" i="10"/>
  <c r="L327" i="10" s="1"/>
  <c r="H331" i="10"/>
  <c r="L331" i="10" s="1"/>
  <c r="H349" i="10"/>
  <c r="L349" i="10" s="1"/>
  <c r="H17" i="10"/>
  <c r="H21" i="10"/>
  <c r="H25" i="10"/>
  <c r="H29" i="10"/>
  <c r="H33" i="10"/>
  <c r="H37" i="10"/>
  <c r="H41" i="10"/>
  <c r="H45" i="10"/>
  <c r="H49" i="10"/>
  <c r="H53" i="10"/>
  <c r="H60" i="10"/>
  <c r="H65" i="10"/>
  <c r="H71" i="10"/>
  <c r="H76" i="10"/>
  <c r="H81" i="10"/>
  <c r="H87" i="10"/>
  <c r="H92" i="10"/>
  <c r="H98" i="10"/>
  <c r="H105" i="10"/>
  <c r="H115" i="10"/>
  <c r="H120" i="10"/>
  <c r="H126" i="10"/>
  <c r="H132" i="10"/>
  <c r="H137" i="10"/>
  <c r="H143" i="10"/>
  <c r="H148" i="10"/>
  <c r="H154" i="10"/>
  <c r="H160" i="10"/>
  <c r="H165" i="10"/>
  <c r="H170" i="10"/>
  <c r="H177" i="10"/>
  <c r="H182" i="10"/>
  <c r="H187" i="10"/>
  <c r="H193" i="10"/>
  <c r="H199" i="10"/>
  <c r="H204" i="10"/>
  <c r="H210" i="10"/>
  <c r="H216" i="10"/>
  <c r="H221" i="10"/>
  <c r="H227" i="10"/>
  <c r="H232" i="10"/>
  <c r="H238" i="10"/>
  <c r="H244" i="10"/>
  <c r="H249" i="10"/>
  <c r="H254" i="10"/>
  <c r="H261" i="10"/>
  <c r="H266" i="10"/>
  <c r="H271" i="10"/>
  <c r="H277" i="10"/>
  <c r="H283" i="10"/>
  <c r="H288" i="10"/>
  <c r="H294" i="10"/>
  <c r="H300" i="10"/>
  <c r="H305" i="10"/>
  <c r="H311" i="10"/>
  <c r="H316" i="10"/>
  <c r="H322" i="10"/>
  <c r="L322" i="10" s="1"/>
  <c r="H328" i="10"/>
  <c r="L328" i="10" s="1"/>
  <c r="H347" i="10"/>
  <c r="L347" i="10" s="1"/>
  <c r="H16" i="10"/>
  <c r="H22" i="10"/>
  <c r="H27" i="10"/>
  <c r="H32" i="10"/>
  <c r="H38" i="10"/>
  <c r="H43" i="10"/>
  <c r="H48" i="10"/>
  <c r="H54" i="10"/>
  <c r="H61" i="10"/>
  <c r="H67" i="10"/>
  <c r="H72" i="10"/>
  <c r="H77" i="10"/>
  <c r="H83" i="10"/>
  <c r="H88" i="10"/>
  <c r="H93" i="10"/>
  <c r="H100" i="10"/>
  <c r="H111" i="10"/>
  <c r="H116" i="10"/>
  <c r="H122" i="10"/>
  <c r="H127" i="10"/>
  <c r="H133" i="10"/>
  <c r="H139" i="10"/>
  <c r="H144" i="10"/>
  <c r="H149" i="10"/>
  <c r="H156" i="10"/>
  <c r="H161" i="10"/>
  <c r="H166" i="10"/>
  <c r="H172" i="10"/>
  <c r="H178" i="10"/>
  <c r="H183" i="10"/>
  <c r="H189" i="10"/>
  <c r="H195" i="10"/>
  <c r="H200" i="10"/>
  <c r="H206" i="10"/>
  <c r="H211" i="10"/>
  <c r="H217" i="10"/>
  <c r="H223" i="10"/>
  <c r="H228" i="10"/>
  <c r="H233" i="10"/>
  <c r="H240" i="10"/>
  <c r="H245" i="10"/>
  <c r="H250" i="10"/>
  <c r="H256" i="10"/>
  <c r="H262" i="10"/>
  <c r="H267" i="10"/>
  <c r="H273" i="10"/>
  <c r="H279" i="10"/>
  <c r="H284" i="10"/>
  <c r="H290" i="10"/>
  <c r="H295" i="10"/>
  <c r="H301" i="10"/>
  <c r="H307" i="10"/>
  <c r="H312" i="10"/>
  <c r="H317" i="10"/>
  <c r="H324" i="10"/>
  <c r="L324" i="10" s="1"/>
  <c r="H329" i="10"/>
  <c r="L329" i="10" s="1"/>
  <c r="H348" i="10"/>
  <c r="L348" i="10" s="1"/>
  <c r="H18" i="10"/>
  <c r="H23" i="10"/>
  <c r="H28" i="10"/>
  <c r="H34" i="10"/>
  <c r="H39" i="10"/>
  <c r="H44" i="10"/>
  <c r="H50" i="10"/>
  <c r="H57" i="10"/>
  <c r="H63" i="10"/>
  <c r="H68" i="10"/>
  <c r="H73" i="10"/>
  <c r="H79" i="10"/>
  <c r="H84" i="10"/>
  <c r="H89" i="10"/>
  <c r="H95" i="10"/>
  <c r="H101" i="10"/>
  <c r="H112" i="10"/>
  <c r="H118" i="10"/>
  <c r="H123" i="10"/>
  <c r="H128" i="10"/>
  <c r="H135" i="10"/>
  <c r="H140" i="10"/>
  <c r="H145" i="10"/>
  <c r="H151" i="10"/>
  <c r="H157" i="10"/>
  <c r="H162" i="10"/>
  <c r="H168" i="10"/>
  <c r="H174" i="10"/>
  <c r="H179" i="10"/>
  <c r="H185" i="10"/>
  <c r="H190" i="10"/>
  <c r="H196" i="10"/>
  <c r="H202" i="10"/>
  <c r="H207" i="10"/>
  <c r="H212" i="10"/>
  <c r="H219" i="10"/>
  <c r="H224" i="10"/>
  <c r="H229" i="10"/>
  <c r="H235" i="10"/>
  <c r="H241" i="10"/>
  <c r="H246" i="10"/>
  <c r="H252" i="10"/>
  <c r="H258" i="10"/>
  <c r="H263" i="10"/>
  <c r="H269" i="10"/>
  <c r="H274" i="10"/>
  <c r="H280" i="10"/>
  <c r="H286" i="10"/>
  <c r="H291" i="10"/>
  <c r="H296" i="10"/>
  <c r="H303" i="10"/>
  <c r="H308" i="10"/>
  <c r="H313" i="10"/>
  <c r="H319" i="10"/>
  <c r="H325" i="10"/>
  <c r="L325" i="10" s="1"/>
  <c r="H330" i="10"/>
  <c r="L330" i="10" s="1"/>
  <c r="H351" i="10"/>
  <c r="L351" i="10" s="1"/>
  <c r="H19" i="10"/>
  <c r="H59" i="10"/>
  <c r="H80" i="10"/>
  <c r="H102" i="10"/>
  <c r="H130" i="10"/>
  <c r="H153" i="10"/>
  <c r="H175" i="10"/>
  <c r="H198" i="10"/>
  <c r="H220" i="10"/>
  <c r="H242" i="10"/>
  <c r="H265" i="10"/>
  <c r="H287" i="10"/>
  <c r="H309" i="10"/>
  <c r="H26" i="10"/>
  <c r="H36" i="10"/>
  <c r="H47" i="10"/>
  <c r="H64" i="10"/>
  <c r="H85" i="10"/>
  <c r="H114" i="10"/>
  <c r="H136" i="10"/>
  <c r="H158" i="10"/>
  <c r="H181" i="10"/>
  <c r="H203" i="10"/>
  <c r="H225" i="10"/>
  <c r="H248" i="10"/>
  <c r="H270" i="10"/>
  <c r="H292" i="10"/>
  <c r="H315" i="10"/>
  <c r="H352" i="10"/>
  <c r="L352" i="10" s="1"/>
  <c r="H30" i="10"/>
  <c r="H40" i="10"/>
  <c r="H51" i="10"/>
  <c r="H69" i="10"/>
  <c r="H91" i="10"/>
  <c r="H119" i="10"/>
  <c r="H141" i="10"/>
  <c r="H164" i="10"/>
  <c r="H186" i="10"/>
  <c r="H208" i="10"/>
  <c r="H231" i="10"/>
  <c r="H253" i="10"/>
  <c r="H275" i="10"/>
  <c r="H298" i="10"/>
  <c r="H20" i="10"/>
  <c r="H31" i="10"/>
  <c r="H42" i="10"/>
  <c r="H52" i="10"/>
  <c r="H75" i="10"/>
  <c r="H97" i="10"/>
  <c r="H124" i="10"/>
  <c r="H147" i="10"/>
  <c r="H169" i="10"/>
  <c r="H191" i="10"/>
  <c r="H214" i="10"/>
  <c r="H237" i="10"/>
  <c r="H259" i="10"/>
  <c r="H282" i="10"/>
  <c r="H304" i="10"/>
  <c r="H326" i="10"/>
  <c r="L326" i="10" s="1"/>
  <c r="H24" i="10"/>
  <c r="H35" i="10"/>
  <c r="H46" i="10"/>
  <c r="AA353" i="10"/>
  <c r="AA354" i="10" s="1"/>
  <c r="R353" i="10"/>
  <c r="N353" i="10"/>
  <c r="BK22" i="8"/>
  <c r="C100" i="11" s="1"/>
  <c r="O100" i="11" s="1"/>
  <c r="M37" i="8"/>
  <c r="M38" i="8"/>
  <c r="G38" i="8"/>
  <c r="Y353" i="10"/>
  <c r="Y354" i="10" s="1"/>
  <c r="X353" i="10"/>
  <c r="D317" i="11"/>
  <c r="W353" i="10"/>
  <c r="W354" i="10" s="1"/>
  <c r="Q353" i="10"/>
  <c r="Q354" i="10" s="1"/>
  <c r="P353" i="10"/>
  <c r="V353" i="10"/>
  <c r="O353" i="10"/>
  <c r="O354" i="10" s="1"/>
  <c r="G96" i="10"/>
  <c r="D93" i="11" s="1"/>
  <c r="T353" i="10"/>
  <c r="BJ25" i="8"/>
  <c r="D100" i="11"/>
  <c r="G40" i="8"/>
  <c r="AB353" i="10"/>
  <c r="Z353" i="10"/>
  <c r="BK19" i="8"/>
  <c r="C37" i="8"/>
  <c r="BC17" i="8"/>
  <c r="BC25" i="8"/>
  <c r="M9" i="17"/>
  <c r="BH25" i="8"/>
  <c r="W9" i="17"/>
  <c r="C39" i="8"/>
  <c r="BG17" i="8"/>
  <c r="G39" i="8"/>
  <c r="BG25" i="8"/>
  <c r="G37" i="8"/>
  <c r="BK20" i="8"/>
  <c r="Y9" i="17"/>
  <c r="BI25" i="8"/>
  <c r="BI17" i="8"/>
  <c r="C40" i="8"/>
  <c r="BK21" i="8"/>
  <c r="J37" i="8"/>
  <c r="J41" i="8" s="1"/>
  <c r="G13" i="10"/>
  <c r="BD25" i="8"/>
  <c r="O9" i="17"/>
  <c r="Q9" i="17"/>
  <c r="C38" i="8"/>
  <c r="BE25" i="8"/>
  <c r="BE17" i="8"/>
  <c r="BK24" i="8"/>
  <c r="C10" i="11"/>
  <c r="O10" i="11" s="1"/>
  <c r="C9" i="11"/>
  <c r="O9" i="11" s="1"/>
  <c r="BK23" i="8"/>
  <c r="P38" i="8"/>
  <c r="G110" i="10"/>
  <c r="S9" i="17"/>
  <c r="BF25" i="8"/>
  <c r="P39" i="8"/>
  <c r="D344" i="11"/>
  <c r="G346" i="10"/>
  <c r="D343" i="11" s="1"/>
  <c r="F194" i="10"/>
  <c r="C191" i="11" s="1"/>
  <c r="F131" i="10"/>
  <c r="C128" i="11" s="1"/>
  <c r="F299" i="10"/>
  <c r="C296" i="11" s="1"/>
  <c r="C107" i="11"/>
  <c r="F278" i="10"/>
  <c r="C275" i="11" s="1"/>
  <c r="F257" i="10"/>
  <c r="C254" i="11" s="1"/>
  <c r="F152" i="10"/>
  <c r="C149" i="11" s="1"/>
  <c r="F173" i="10"/>
  <c r="C170" i="11" s="1"/>
  <c r="F215" i="10"/>
  <c r="C212" i="11" s="1"/>
  <c r="F236" i="10"/>
  <c r="C233" i="11" s="1"/>
  <c r="F109" i="10"/>
  <c r="F108" i="10" s="1"/>
  <c r="F353" i="10" s="1"/>
  <c r="P41" i="8" l="1"/>
  <c r="L350" i="10"/>
  <c r="L320" i="10"/>
  <c r="L346" i="10"/>
  <c r="M41" i="8"/>
  <c r="H350" i="10"/>
  <c r="H346" i="10"/>
  <c r="H96" i="10"/>
  <c r="H320" i="10"/>
  <c r="H110" i="10"/>
  <c r="H236" i="10" s="1"/>
  <c r="H55" i="10"/>
  <c r="S40" i="8"/>
  <c r="L105" i="10"/>
  <c r="L19" i="10"/>
  <c r="S38" i="8"/>
  <c r="H14" i="17"/>
  <c r="L14" i="17" s="1"/>
  <c r="H20" i="17"/>
  <c r="L20" i="17" s="1"/>
  <c r="H26" i="17"/>
  <c r="L26" i="17" s="1"/>
  <c r="H32" i="17"/>
  <c r="L32" i="17" s="1"/>
  <c r="H33" i="17"/>
  <c r="L33" i="17" s="1"/>
  <c r="H27" i="17"/>
  <c r="L27" i="17" s="1"/>
  <c r="H24" i="17"/>
  <c r="L24" i="17" s="1"/>
  <c r="H18" i="17"/>
  <c r="L18" i="17" s="1"/>
  <c r="H31" i="17"/>
  <c r="L31" i="17" s="1"/>
  <c r="H23" i="17"/>
  <c r="L23" i="17" s="1"/>
  <c r="H25" i="17"/>
  <c r="L25" i="17" s="1"/>
  <c r="H16" i="17"/>
  <c r="L16" i="17" s="1"/>
  <c r="H13" i="17"/>
  <c r="L13" i="17" s="1"/>
  <c r="H17" i="17"/>
  <c r="L17" i="17" s="1"/>
  <c r="H19" i="17"/>
  <c r="L19" i="17" s="1"/>
  <c r="H29" i="17"/>
  <c r="L29" i="17" s="1"/>
  <c r="H21" i="17"/>
  <c r="L21" i="17" s="1"/>
  <c r="H30" i="17"/>
  <c r="L30" i="17" s="1"/>
  <c r="H15" i="17"/>
  <c r="L15" i="17" s="1"/>
  <c r="H22" i="17"/>
  <c r="L22" i="17" s="1"/>
  <c r="H28" i="17"/>
  <c r="L28" i="17" s="1"/>
  <c r="G41" i="8"/>
  <c r="BC16" i="8"/>
  <c r="D10" i="11"/>
  <c r="G12" i="10"/>
  <c r="D9" i="11" s="1"/>
  <c r="S37" i="8"/>
  <c r="C41" i="8"/>
  <c r="C106" i="11"/>
  <c r="O106" i="11" s="1"/>
  <c r="BK25" i="8"/>
  <c r="G109" i="10"/>
  <c r="D107" i="11"/>
  <c r="G173" i="10"/>
  <c r="D170" i="11" s="1"/>
  <c r="G278" i="10"/>
  <c r="D275" i="11" s="1"/>
  <c r="G194" i="10"/>
  <c r="D191" i="11" s="1"/>
  <c r="G236" i="10"/>
  <c r="D233" i="11" s="1"/>
  <c r="G215" i="10"/>
  <c r="D212" i="11" s="1"/>
  <c r="G257" i="10"/>
  <c r="D254" i="11" s="1"/>
  <c r="G131" i="10"/>
  <c r="D128" i="11" s="1"/>
  <c r="G299" i="10"/>
  <c r="D296" i="11" s="1"/>
  <c r="G152" i="10"/>
  <c r="D149" i="11" s="1"/>
  <c r="S39" i="8"/>
  <c r="L310" i="10"/>
  <c r="L272" i="10"/>
  <c r="L266" i="10"/>
  <c r="L260" i="10"/>
  <c r="L309" i="10"/>
  <c r="L277" i="10"/>
  <c r="L271" i="10"/>
  <c r="L265" i="10"/>
  <c r="L259" i="10"/>
  <c r="L190" i="10"/>
  <c r="L184" i="10"/>
  <c r="L178" i="10"/>
  <c r="L128" i="10"/>
  <c r="L122" i="10"/>
  <c r="L116" i="10"/>
  <c r="L53" i="10"/>
  <c r="L47" i="10"/>
  <c r="L41" i="10"/>
  <c r="L35" i="10"/>
  <c r="L29" i="10"/>
  <c r="L23" i="10"/>
  <c r="L317" i="10"/>
  <c r="L304" i="10"/>
  <c r="L297" i="10"/>
  <c r="L291" i="10"/>
  <c r="L285" i="10"/>
  <c r="L283" i="10"/>
  <c r="L254" i="10"/>
  <c r="L248" i="10"/>
  <c r="L242" i="10"/>
  <c r="L235" i="10"/>
  <c r="L229" i="10"/>
  <c r="L223" i="10"/>
  <c r="L217" i="10"/>
  <c r="L210" i="10"/>
  <c r="L204" i="10"/>
  <c r="L198" i="10"/>
  <c r="L167" i="10"/>
  <c r="L319" i="10"/>
  <c r="L311" i="10"/>
  <c r="L293" i="10"/>
  <c r="L276" i="10"/>
  <c r="L261" i="10"/>
  <c r="L244" i="10"/>
  <c r="L228" i="10"/>
  <c r="L176" i="10"/>
  <c r="L155" i="10"/>
  <c r="L141" i="10"/>
  <c r="L134" i="10"/>
  <c r="L127" i="10"/>
  <c r="L114" i="10"/>
  <c r="L100" i="10"/>
  <c r="L86" i="10"/>
  <c r="L73" i="10"/>
  <c r="L60" i="10"/>
  <c r="L318" i="10"/>
  <c r="L292" i="10"/>
  <c r="L275" i="10"/>
  <c r="L243" i="10"/>
  <c r="L234" i="10"/>
  <c r="L197" i="10"/>
  <c r="L189" i="10"/>
  <c r="L182" i="10"/>
  <c r="L175" i="10"/>
  <c r="L154" i="10"/>
  <c r="L146" i="10"/>
  <c r="L133" i="10"/>
  <c r="L126" i="10"/>
  <c r="L113" i="10"/>
  <c r="L99" i="10"/>
  <c r="L85" i="10"/>
  <c r="L72" i="10"/>
  <c r="L65" i="10"/>
  <c r="L45" i="10"/>
  <c r="L32" i="10"/>
  <c r="L308" i="10"/>
  <c r="L267" i="10"/>
  <c r="L250" i="10"/>
  <c r="L233" i="10"/>
  <c r="L226" i="10"/>
  <c r="L219" i="10"/>
  <c r="L211" i="10"/>
  <c r="L196" i="10"/>
  <c r="L160" i="10"/>
  <c r="L139" i="10"/>
  <c r="L119" i="10"/>
  <c r="L91" i="10"/>
  <c r="L78" i="10"/>
  <c r="L71" i="10"/>
  <c r="L58" i="10"/>
  <c r="L51" i="10"/>
  <c r="L38" i="10"/>
  <c r="L25" i="10"/>
  <c r="L18" i="10"/>
  <c r="L312" i="10"/>
  <c r="L303" i="10"/>
  <c r="L294" i="10"/>
  <c r="L262" i="10"/>
  <c r="L253" i="10"/>
  <c r="L245" i="10"/>
  <c r="L222" i="10"/>
  <c r="L192" i="10"/>
  <c r="L177" i="10"/>
  <c r="L156" i="10"/>
  <c r="L142" i="10"/>
  <c r="L115" i="10"/>
  <c r="L101" i="10"/>
  <c r="L87" i="10"/>
  <c r="L74" i="10"/>
  <c r="L61" i="10"/>
  <c r="L34" i="10"/>
  <c r="L21" i="10"/>
  <c r="L302" i="10"/>
  <c r="L286" i="10"/>
  <c r="L269" i="10"/>
  <c r="L252" i="10"/>
  <c r="L221" i="10"/>
  <c r="L213" i="10"/>
  <c r="L206" i="10"/>
  <c r="L199" i="10"/>
  <c r="L191" i="10"/>
  <c r="L169" i="10"/>
  <c r="L162" i="10"/>
  <c r="L148" i="10"/>
  <c r="L135" i="10"/>
  <c r="L121" i="10"/>
  <c r="L93" i="10"/>
  <c r="L80" i="10"/>
  <c r="L67" i="10"/>
  <c r="L40" i="10"/>
  <c r="L27" i="10"/>
  <c r="L287" i="10"/>
  <c r="L203" i="10"/>
  <c r="L180" i="10"/>
  <c r="L166" i="10"/>
  <c r="L120" i="10"/>
  <c r="L102" i="10"/>
  <c r="L89" i="10"/>
  <c r="L77" i="10"/>
  <c r="L68" i="10"/>
  <c r="L44" i="10"/>
  <c r="L256" i="10"/>
  <c r="L66" i="10"/>
  <c r="L24" i="10"/>
  <c r="L314" i="10"/>
  <c r="L298" i="10"/>
  <c r="L284" i="10"/>
  <c r="L241" i="10"/>
  <c r="L230" i="10"/>
  <c r="L202" i="10"/>
  <c r="L179" i="10"/>
  <c r="L165" i="10"/>
  <c r="L143" i="10"/>
  <c r="L15" i="10"/>
  <c r="L118" i="10"/>
  <c r="L76" i="10"/>
  <c r="L43" i="10"/>
  <c r="L251" i="10"/>
  <c r="L163" i="10"/>
  <c r="L84" i="10"/>
  <c r="L50" i="10"/>
  <c r="L264" i="10"/>
  <c r="L224" i="10"/>
  <c r="L186" i="10"/>
  <c r="L161" i="10"/>
  <c r="L125" i="10"/>
  <c r="L95" i="10"/>
  <c r="L30" i="10"/>
  <c r="L138" i="10"/>
  <c r="L62" i="10"/>
  <c r="L296" i="10"/>
  <c r="L268" i="10"/>
  <c r="L255" i="10"/>
  <c r="L214" i="10"/>
  <c r="L201" i="10"/>
  <c r="L164" i="10"/>
  <c r="L151" i="10"/>
  <c r="L140" i="10"/>
  <c r="L98" i="10"/>
  <c r="L52" i="10"/>
  <c r="L307" i="10"/>
  <c r="L200" i="10"/>
  <c r="L295" i="10"/>
  <c r="L281" i="10"/>
  <c r="L239" i="10"/>
  <c r="L225" i="10"/>
  <c r="L212" i="10"/>
  <c r="L187" i="10"/>
  <c r="L129" i="10"/>
  <c r="L117" i="10"/>
  <c r="L75" i="10"/>
  <c r="L63" i="10"/>
  <c r="L42" i="10"/>
  <c r="L31" i="10"/>
  <c r="L22" i="10"/>
  <c r="L282" i="10"/>
  <c r="L238" i="10"/>
  <c r="L83" i="10"/>
  <c r="L20" i="10"/>
  <c r="L289" i="10"/>
  <c r="L263" i="10"/>
  <c r="L208" i="10"/>
  <c r="L183" i="10"/>
  <c r="L171" i="10"/>
  <c r="L147" i="10"/>
  <c r="L124" i="10"/>
  <c r="L112" i="10"/>
  <c r="L94" i="10"/>
  <c r="L82" i="10"/>
  <c r="L70" i="10"/>
  <c r="L59" i="10"/>
  <c r="L232" i="10"/>
  <c r="L28" i="10"/>
  <c r="L305" i="10"/>
  <c r="L274" i="10"/>
  <c r="L247" i="10"/>
  <c r="L220" i="10"/>
  <c r="L158" i="10"/>
  <c r="L145" i="10"/>
  <c r="L136" i="10"/>
  <c r="L92" i="10"/>
  <c r="L48" i="10"/>
  <c r="L37" i="10"/>
  <c r="L150" i="10"/>
  <c r="L316" i="10"/>
  <c r="L288" i="10"/>
  <c r="L246" i="10"/>
  <c r="L207" i="10"/>
  <c r="L181" i="10"/>
  <c r="L170" i="10"/>
  <c r="L123" i="10"/>
  <c r="L81" i="10"/>
  <c r="L69" i="10"/>
  <c r="L57" i="10"/>
  <c r="L46" i="10"/>
  <c r="L17" i="10"/>
  <c r="L313" i="10"/>
  <c r="L280" i="10"/>
  <c r="L270" i="10"/>
  <c r="L240" i="10"/>
  <c r="L227" i="10"/>
  <c r="L188" i="10"/>
  <c r="L130" i="10"/>
  <c r="L88" i="10"/>
  <c r="L33" i="10"/>
  <c r="L315" i="10"/>
  <c r="L301" i="10"/>
  <c r="L273" i="10"/>
  <c r="L231" i="10"/>
  <c r="L218" i="10"/>
  <c r="L205" i="10"/>
  <c r="L193" i="10"/>
  <c r="L168" i="10"/>
  <c r="L157" i="10"/>
  <c r="L144" i="10"/>
  <c r="L90" i="10"/>
  <c r="L79" i="10"/>
  <c r="L36" i="10"/>
  <c r="L26" i="10"/>
  <c r="L16" i="10"/>
  <c r="L64" i="10"/>
  <c r="L185" i="10"/>
  <c r="L49" i="10"/>
  <c r="L172" i="10"/>
  <c r="L306" i="10"/>
  <c r="L39" i="10"/>
  <c r="L159" i="10"/>
  <c r="L249" i="10"/>
  <c r="L290" i="10"/>
  <c r="L149" i="10"/>
  <c r="L137" i="10"/>
  <c r="L209" i="10"/>
  <c r="S41" i="8" l="1"/>
  <c r="H109" i="10"/>
  <c r="H108" i="10" s="1"/>
  <c r="H257" i="10"/>
  <c r="H215" i="10"/>
  <c r="H173" i="10"/>
  <c r="H152" i="10"/>
  <c r="H194" i="10"/>
  <c r="H299" i="10"/>
  <c r="H278" i="10"/>
  <c r="H131" i="10"/>
  <c r="L104" i="10"/>
  <c r="L237" i="10"/>
  <c r="L236" i="10" s="1"/>
  <c r="L153" i="10"/>
  <c r="L152" i="10" s="1"/>
  <c r="C105" i="11"/>
  <c r="C350" i="11"/>
  <c r="L195" i="10"/>
  <c r="L194" i="10" s="1"/>
  <c r="K350" i="10"/>
  <c r="K108" i="10" s="1"/>
  <c r="L132" i="10"/>
  <c r="L131" i="10" s="1"/>
  <c r="K54" i="10"/>
  <c r="K13" i="10" s="1"/>
  <c r="K12" i="10" s="1"/>
  <c r="L216" i="10"/>
  <c r="L215" i="10" s="1"/>
  <c r="L111" i="10"/>
  <c r="L110" i="10" s="1"/>
  <c r="L109" i="10" s="1"/>
  <c r="L14" i="10"/>
  <c r="H13" i="10"/>
  <c r="L279" i="10"/>
  <c r="L278" i="10" s="1"/>
  <c r="L258" i="10"/>
  <c r="L257" i="10" s="1"/>
  <c r="L97" i="10"/>
  <c r="L96" i="10" s="1"/>
  <c r="G108" i="10"/>
  <c r="D106" i="11"/>
  <c r="L174" i="10"/>
  <c r="L173" i="10" s="1"/>
  <c r="L55" i="10"/>
  <c r="L300" i="10"/>
  <c r="L299" i="10" s="1"/>
  <c r="L108" i="10" l="1"/>
  <c r="H12" i="10"/>
  <c r="O317" i="11"/>
  <c r="O105" i="11"/>
  <c r="O347" i="11"/>
  <c r="O343" i="11"/>
  <c r="D105" i="11"/>
  <c r="G353" i="10"/>
  <c r="D350" i="11" s="1"/>
  <c r="L54" i="10"/>
  <c r="L13" i="10" s="1"/>
  <c r="L12" i="10" s="1"/>
  <c r="H353" i="10" l="1"/>
  <c r="L353" i="10"/>
</calcChain>
</file>

<file path=xl/comments1.xml><?xml version="1.0" encoding="utf-8"?>
<comments xmlns="http://schemas.openxmlformats.org/spreadsheetml/2006/main">
  <authors>
    <author>Helena</author>
  </authors>
  <commentList>
    <comment ref="B2" authorId="0" shapeId="0">
      <text>
        <r>
          <rPr>
            <b/>
            <sz val="16"/>
            <color indexed="81"/>
            <rFont val="Tahoma"/>
            <family val="2"/>
            <charset val="204"/>
          </rPr>
          <t xml:space="preserve">форма навчання: </t>
        </r>
        <r>
          <rPr>
            <sz val="16"/>
            <color indexed="81"/>
            <rFont val="Tahoma"/>
            <family val="2"/>
            <charset val="204"/>
          </rPr>
          <t>денна - не вказується, з-заочна; і-іноземці; d-додатковий прийом; скорочена назва мови викладання (.е – англійська мова, .f – французький мова)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  <charset val="204"/>
          </rPr>
          <t>Helena: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<sst xmlns="http://schemas.openxmlformats.org/spreadsheetml/2006/main" count="1742" uniqueCount="1050">
  <si>
    <t>Підрозділ</t>
  </si>
  <si>
    <t>№ підрозділу</t>
  </si>
  <si>
    <t>Кафедра</t>
  </si>
  <si>
    <t>новий №</t>
  </si>
  <si>
    <t>Е</t>
  </si>
  <si>
    <t>Парогенераторобудування</t>
  </si>
  <si>
    <t>Турбінобудування</t>
  </si>
  <si>
    <t>Теплотехніка та енергоефективні технології</t>
  </si>
  <si>
    <t>Двигуни та гібридні енергетичні установки</t>
  </si>
  <si>
    <t>Електричний транспорт та тепловозобудування</t>
  </si>
  <si>
    <t>Електричні машини</t>
  </si>
  <si>
    <t>Електричні апарати</t>
  </si>
  <si>
    <t>Промислова і біомедична електроніка</t>
  </si>
  <si>
    <t>Автоматизовані електромеханічні системи</t>
  </si>
  <si>
    <t>Електричні станції</t>
  </si>
  <si>
    <t>Передача електричної енергії</t>
  </si>
  <si>
    <t>Автоматизація та кібербезпека енергосистем</t>
  </si>
  <si>
    <t>Електроізоляційна та кабельна техніка</t>
  </si>
  <si>
    <t>Технічна кріофізика</t>
  </si>
  <si>
    <t>Інженерна електрофізика</t>
  </si>
  <si>
    <t>Загальна електротехніка</t>
  </si>
  <si>
    <t>Теоретичні основи електротехніки</t>
  </si>
  <si>
    <t>МІТ</t>
  </si>
  <si>
    <t>Комп’ютерне моделювання та інтегровані технології обробки тиском</t>
  </si>
  <si>
    <t>Ливарне виробництво</t>
  </si>
  <si>
    <t>Матеріалознавство</t>
  </si>
  <si>
    <t>Безпека праці та навколишнього середовища</t>
  </si>
  <si>
    <t>Зварювання</t>
  </si>
  <si>
    <t>Технологія машинобудування та металорізальні верстати</t>
  </si>
  <si>
    <t>Інтегровані технології машинобудування ім. М.Ф. Семка</t>
  </si>
  <si>
    <t>Деталі машин та гідропневмосистеми</t>
  </si>
  <si>
    <t>Підйомно-транспортні машини і обладнання</t>
  </si>
  <si>
    <t>Гідравлічні машини ім. Г.Ф. Проскури</t>
  </si>
  <si>
    <t>Теорія і системи автоматизованого проектування механізмів і машин</t>
  </si>
  <si>
    <t>Автомобіле- і тракторобудування</t>
  </si>
  <si>
    <t>Інформаційні технології і системи колісних та гусеничних машин ім. О.О. Морозова</t>
  </si>
  <si>
    <t>Хімічна техніка та промислова екологія</t>
  </si>
  <si>
    <t>Вища математика</t>
  </si>
  <si>
    <t>ІКМ</t>
  </si>
  <si>
    <t>Математичне моделювання та інтелектуальне обчислення в інженерії</t>
  </si>
  <si>
    <t>Комп’ютерне моделювання процесів та систем</t>
  </si>
  <si>
    <t>Геометричне моделювання та комп’ютерна графіка</t>
  </si>
  <si>
    <t>Радіоелектроніка</t>
  </si>
  <si>
    <t>Фізика металів і напівпровідників</t>
  </si>
  <si>
    <t>Теоретична механіка та опір матеріалів</t>
  </si>
  <si>
    <t>Мікро-та наноелектроніка</t>
  </si>
  <si>
    <t>Фізика</t>
  </si>
  <si>
    <t>Системи інформації ім. В.О. Кравця</t>
  </si>
  <si>
    <t>Прикладна математика</t>
  </si>
  <si>
    <t>Комп′ютерні та радіоелектронні системи контролю та діагностики</t>
  </si>
  <si>
    <t>Автоматика та управління в технічних системах</t>
  </si>
  <si>
    <t>Інформаційно-вимірювальні технології і системи</t>
  </si>
  <si>
    <t>Автоматизація технологічних систем та екологічного моніторингу</t>
  </si>
  <si>
    <t>ХТ</t>
  </si>
  <si>
    <t>Хімічна технологія неорганічних речовин, каталізу та екології</t>
  </si>
  <si>
    <t>Технічна електрохімія</t>
  </si>
  <si>
    <t>Технологія кераміки, вогнетривів, скла та емалей</t>
  </si>
  <si>
    <t>Органічний синтез та фармацевтичні технології</t>
  </si>
  <si>
    <t>Технологія жирів та продуктів бродіння</t>
  </si>
  <si>
    <t>Технологія переробки нафти, газу і твердого палива</t>
  </si>
  <si>
    <t>Біотехнологія, біофізика та аналітична хімія</t>
  </si>
  <si>
    <t>Видобування нафти, газу та конденсату</t>
  </si>
  <si>
    <t>Технологія пластичних мас і біологічно активних полімерів</t>
  </si>
  <si>
    <t>Інтегровані технології, процеси і апарати</t>
  </si>
  <si>
    <t>Загальна та неорганічна хімія</t>
  </si>
  <si>
    <t>Органічної хімії, біохімії лакофарбових матеріалів та покрить</t>
  </si>
  <si>
    <t>Фізична хімія</t>
  </si>
  <si>
    <t>БЕМ</t>
  </si>
  <si>
    <t>Маркетинг</t>
  </si>
  <si>
    <t>Економіка бізнесу і міжнародні економічні відносини</t>
  </si>
  <si>
    <t>Туризм і готельно-ресторанний бізнес</t>
  </si>
  <si>
    <t>Менеджмент</t>
  </si>
  <si>
    <t>Облік і фінанси</t>
  </si>
  <si>
    <t>Підприємництво, торгівля і логістика</t>
  </si>
  <si>
    <t>Загальна економічна теорія</t>
  </si>
  <si>
    <t>МО</t>
  </si>
  <si>
    <t>Природничі науки</t>
  </si>
  <si>
    <t>Гуманітарні науки</t>
  </si>
  <si>
    <t>Українська мова</t>
  </si>
  <si>
    <t>Освітній центр Німецький технічний факультет</t>
  </si>
  <si>
    <t>Іноземні мови</t>
  </si>
  <si>
    <t>Міжкультурна комунікація та іноземна мова</t>
  </si>
  <si>
    <t>СГТ</t>
  </si>
  <si>
    <t>Педагогіка та психологія управління соціальними системами ім. ак. І.А. Зязюна</t>
  </si>
  <si>
    <t>Фізичне виховання</t>
  </si>
  <si>
    <t>Ділова іноземна мова та переклад</t>
  </si>
  <si>
    <t>Інтелектуальні комп’ютерні системи</t>
  </si>
  <si>
    <t>Соціологія і публічне управління</t>
  </si>
  <si>
    <t>Право</t>
  </si>
  <si>
    <t>Філософія</t>
  </si>
  <si>
    <t>Українознавство, культурологія та історія науки</t>
  </si>
  <si>
    <t>КН</t>
  </si>
  <si>
    <t>Програмна інженерія та інтелектуальні технології управління ім. А.В. Дабагяна</t>
  </si>
  <si>
    <t>Системний аналіз та інформаційно-аналітичні технології</t>
  </si>
  <si>
    <t>Стратегічне управління</t>
  </si>
  <si>
    <t>Комп’ютерна математика і аналіз даних</t>
  </si>
  <si>
    <t>Комп’ютерна інженерія та програмування</t>
  </si>
  <si>
    <t>Мультимедійні та інтернет технології і системи</t>
  </si>
  <si>
    <t>Кібербезпека</t>
  </si>
  <si>
    <t>Інформаційні системи та технології</t>
  </si>
  <si>
    <t>МЕД</t>
  </si>
  <si>
    <t>Загальна фармація</t>
  </si>
  <si>
    <t>Клінічна інформатика, функціональна діагностика та інформаційні технології в управлінні охороною здоров′я</t>
  </si>
  <si>
    <t>Клінічна лабораторна діагностика та імунологія</t>
  </si>
  <si>
    <t>Організація та управління охороною здоров′я і соціальної медицини</t>
  </si>
  <si>
    <t>Внутрішні хвороби і сімейна медицина</t>
  </si>
  <si>
    <t>Інфекційні хвороби та дерматовенерологія</t>
  </si>
  <si>
    <t>Неврологія і рефлексотерапія</t>
  </si>
  <si>
    <t>Фізична і реабілітаційна медицина, фізіотерапія і курортологія</t>
  </si>
  <si>
    <t>Радіологія</t>
  </si>
  <si>
    <t>Хірургія, нормальна та топографічна анатомія</t>
  </si>
  <si>
    <t>Психіатрія, аддиктологія, психотерапія та клінічна психологія</t>
  </si>
  <si>
    <t>Акушерство, гінекологія та репродуктологія</t>
  </si>
  <si>
    <t>Мікробіології, бактеріології, вірусології та мікології</t>
  </si>
  <si>
    <t>Ортопедії і травматології</t>
  </si>
  <si>
    <t>Медицини невідкладних станів, анестезіології та інтенсивної терапії</t>
  </si>
  <si>
    <t>Стоматології</t>
  </si>
  <si>
    <t>Додаток 2</t>
  </si>
  <si>
    <t>до наказу № 330 ОД від 12.08.2019 р.</t>
  </si>
  <si>
    <t>Освітні програми</t>
  </si>
  <si>
    <t>Навчально-науковий інститут комп'ютерних наук та інформаційних технологій (КН)</t>
  </si>
  <si>
    <t>Спеціальність</t>
  </si>
  <si>
    <t>Назва освітньої програми</t>
  </si>
  <si>
    <t>№ з/п</t>
  </si>
  <si>
    <t>Рівень освіти</t>
  </si>
  <si>
    <t>Бакалавр</t>
  </si>
  <si>
    <t>Магістр 1,4</t>
  </si>
  <si>
    <t>Магістр 1,9</t>
  </si>
  <si>
    <t>F1 – Прикладна математика</t>
  </si>
  <si>
    <t>Інтелектуальний аналіз даних</t>
  </si>
  <si>
    <t>КН-124</t>
  </si>
  <si>
    <t>КН-М124</t>
  </si>
  <si>
    <t>КН-Н124</t>
  </si>
  <si>
    <t>F2 – Інженерія програмного забезпечення</t>
  </si>
  <si>
    <t>Інженерія програмного забезпечення</t>
  </si>
  <si>
    <t>КН-224</t>
  </si>
  <si>
    <t>КН-М224</t>
  </si>
  <si>
    <t>КН-Н224</t>
  </si>
  <si>
    <t>F3 – Комп’ютерні науки</t>
  </si>
  <si>
    <t xml:space="preserve">1) Комп'ютерні науки                                   2)Комп’ютерні науки та інтелектуальні системи                                3)Комп'ютерні науки. Штучниф інтелект та управління проєктами       4)Штучний інтелект    </t>
  </si>
  <si>
    <t xml:space="preserve">3                     4                   12            16                        </t>
  </si>
  <si>
    <t>КН-424       КН-1224                                                                      КН-1624</t>
  </si>
  <si>
    <t>КН-М324      КН-М424</t>
  </si>
  <si>
    <t>КН-Н424</t>
  </si>
  <si>
    <t>F4 – Системний аналіз та науки про дані</t>
  </si>
  <si>
    <t>Системний аналіз і управління</t>
  </si>
  <si>
    <t>КН-624</t>
  </si>
  <si>
    <t>КН-М624</t>
  </si>
  <si>
    <t>F5  – Кібербезпека та захист інформації</t>
  </si>
  <si>
    <t>КН-1124</t>
  </si>
  <si>
    <t>КН-М1124</t>
  </si>
  <si>
    <t>КН-Н1124</t>
  </si>
  <si>
    <t>F6 – Інформаційні системи та технології</t>
  </si>
  <si>
    <t>Програмне забезпечення інформаційних систем</t>
  </si>
  <si>
    <t>КН-724</t>
  </si>
  <si>
    <t>КН-М724</t>
  </si>
  <si>
    <t>КН-Н724</t>
  </si>
  <si>
    <t>F7 – Комп'ютерна інженерія</t>
  </si>
  <si>
    <t>1)Сучасне програмування, мобільні пристрої та комп'ютерні технології   2)Прикладна комп'ютерна інженерія</t>
  </si>
  <si>
    <t xml:space="preserve">                        9                                   10</t>
  </si>
  <si>
    <t xml:space="preserve">                         КН-924          КН-1024</t>
  </si>
  <si>
    <t xml:space="preserve">                          КН-М924        КН-М1024</t>
  </si>
  <si>
    <t>КН-Н924</t>
  </si>
  <si>
    <t>G20 – Видавництво та поліграфія</t>
  </si>
  <si>
    <t>Інформаційні технології в медіаіндустрії</t>
  </si>
  <si>
    <t>КН-824</t>
  </si>
  <si>
    <t>K3 - Національна безпека</t>
  </si>
  <si>
    <t xml:space="preserve">Національна безпека у сфері кіберзахисту </t>
  </si>
  <si>
    <t>КН-1324</t>
  </si>
  <si>
    <t>К4 - Управління інформаційною безпекою</t>
  </si>
  <si>
    <t>Управління інформаційною безпекою</t>
  </si>
  <si>
    <t>КН-1424</t>
  </si>
  <si>
    <t>Навчально-науковий інститут хімічних технологій та інженерії. (ХТ)</t>
  </si>
  <si>
    <t>161 – Хімічні технології та інженерія</t>
  </si>
  <si>
    <t>Хімічні технології та інженерія</t>
  </si>
  <si>
    <t>ХТ-118</t>
  </si>
  <si>
    <t>ХТ-М118</t>
  </si>
  <si>
    <t>ХТ-Н118</t>
  </si>
  <si>
    <t>Технології органічних речовин, харчових добавок та косметичних засобів</t>
  </si>
  <si>
    <t>ХТ-218</t>
  </si>
  <si>
    <t>ХТ-М218</t>
  </si>
  <si>
    <t>ХТ-Н218</t>
  </si>
  <si>
    <t>Технології переробки нафти, газу і твердого палива</t>
  </si>
  <si>
    <t>ХТ-318</t>
  </si>
  <si>
    <t>ХТ-М318</t>
  </si>
  <si>
    <t>ХТ-Н318</t>
  </si>
  <si>
    <t>162 – Біотехнології та біоінженерія</t>
  </si>
  <si>
    <t>Біотехнології та біоінженерія (промислова біотехнологія, фармацевтична біотехнологія)</t>
  </si>
  <si>
    <t>ХТ-418</t>
  </si>
  <si>
    <t>ХТ-М418</t>
  </si>
  <si>
    <t>181 – Харчові технології</t>
  </si>
  <si>
    <t>Технології жирів, продуктів бродіння і виноробства</t>
  </si>
  <si>
    <t>ХТ-518</t>
  </si>
  <si>
    <t>ХТ-М518</t>
  </si>
  <si>
    <t>185 – Нафтогазова інженерія та технології</t>
  </si>
  <si>
    <t>Видобування нафти і газу</t>
  </si>
  <si>
    <t>ХТ-618</t>
  </si>
  <si>
    <t>ХТ-М618</t>
  </si>
  <si>
    <t>226 – Фармація, промислова фармація</t>
  </si>
  <si>
    <t>Фармація, промислова фармація</t>
  </si>
  <si>
    <t>ХТ-718</t>
  </si>
  <si>
    <t>Навчально-науковий інженерно-фізичний інститут. (ІКМ)</t>
  </si>
  <si>
    <t>113 – Прикладна математика</t>
  </si>
  <si>
    <t>Комп'ютерне та математичне моделювання</t>
  </si>
  <si>
    <t>І-118</t>
  </si>
  <si>
    <t>І-М118</t>
  </si>
  <si>
    <t>122 – Комп’ютерні науки</t>
  </si>
  <si>
    <t>Комп'ютерні науки. Моделювання, проектування та комп'ютерна графіка</t>
  </si>
  <si>
    <t>І-218</t>
  </si>
  <si>
    <t>І-М218</t>
  </si>
  <si>
    <t>І-Н218</t>
  </si>
  <si>
    <t>105 – Прикладна фізика та наноматеріали</t>
  </si>
  <si>
    <t>Прикладна фізика та наноматеріали для електроніки, енергетики і медицини</t>
  </si>
  <si>
    <t>І-318</t>
  </si>
  <si>
    <t>І-М318</t>
  </si>
  <si>
    <t>153 – Мікро- та наносистемна техніка</t>
  </si>
  <si>
    <t>Мікро- та наносистемна техніка</t>
  </si>
  <si>
    <t>І-418</t>
  </si>
  <si>
    <t>І-М418</t>
  </si>
  <si>
    <t>Навчально-науковий інститут енергетики, електроніки та електромеханіки. (ЕЕЕ)</t>
  </si>
  <si>
    <t>141 – Електроенергетика, електротехніка та електромеханіка</t>
  </si>
  <si>
    <t>Електроенергетика</t>
  </si>
  <si>
    <t>Е-118</t>
  </si>
  <si>
    <t>Е-М118</t>
  </si>
  <si>
    <t>Е-Н118</t>
  </si>
  <si>
    <t>Електромеханіка</t>
  </si>
  <si>
    <t>Е-218</t>
  </si>
  <si>
    <t>Е-М218</t>
  </si>
  <si>
    <t>Е-Н218</t>
  </si>
  <si>
    <t>Електропривод, мехатроніка та робототехніка</t>
  </si>
  <si>
    <t>Е-318</t>
  </si>
  <si>
    <t>Е-М318</t>
  </si>
  <si>
    <t>Е-Н318</t>
  </si>
  <si>
    <t>142 – Енергетичне машинобудування</t>
  </si>
  <si>
    <t>Енергетика</t>
  </si>
  <si>
    <t>Е-418</t>
  </si>
  <si>
    <t>Е-М418</t>
  </si>
  <si>
    <t>Е-Н418</t>
  </si>
  <si>
    <t>144 – Теплоенергетика</t>
  </si>
  <si>
    <t>Промислова та комунальна теплоенергетика. Енергетичний менеджмент та енергоефективність</t>
  </si>
  <si>
    <t>Е-518</t>
  </si>
  <si>
    <t>Е-М518</t>
  </si>
  <si>
    <t>171 – Електроніка</t>
  </si>
  <si>
    <t>Електроніка</t>
  </si>
  <si>
    <t>Е-618</t>
  </si>
  <si>
    <t>Е-М618</t>
  </si>
  <si>
    <t>Е-Н618</t>
  </si>
  <si>
    <t>273 – Залізничний транспорт</t>
  </si>
  <si>
    <t>Локомотиви та локомотивне господарство</t>
  </si>
  <si>
    <t>Е-718</t>
  </si>
  <si>
    <t>Е-М718</t>
  </si>
  <si>
    <t>Е-Н718</t>
  </si>
  <si>
    <t>Навчально-науковий інститут механічної інженерії і транспорту.(МІТ)</t>
  </si>
  <si>
    <t>101 – Екологія</t>
  </si>
  <si>
    <t>Інженерна екологія</t>
  </si>
  <si>
    <t>МІТ-118</t>
  </si>
  <si>
    <t>МІТ-М118</t>
  </si>
  <si>
    <t>МІТ-Н118</t>
  </si>
  <si>
    <t>131 – Прикладна механіка</t>
  </si>
  <si>
    <t>Прикладна механіка</t>
  </si>
  <si>
    <t>МІТ-218</t>
  </si>
  <si>
    <t>МІТ-М218</t>
  </si>
  <si>
    <t>МІТ-Н218</t>
  </si>
  <si>
    <t>132 – Матеріалознавство</t>
  </si>
  <si>
    <t>Прикладне матеріалознавство, новітні технології та комп’ютерний дизайн матеріалів</t>
  </si>
  <si>
    <t>МІТ-318</t>
  </si>
  <si>
    <t>МІТ-М318</t>
  </si>
  <si>
    <t>МІТ-Н318</t>
  </si>
  <si>
    <t>133 – Галузеве машинобудування</t>
  </si>
  <si>
    <t>Галузеве машинобудування</t>
  </si>
  <si>
    <t>МІТ-418</t>
  </si>
  <si>
    <t>МІТ-М418</t>
  </si>
  <si>
    <t>МІТ-Н418</t>
  </si>
  <si>
    <t>145 – Гідроенергетика</t>
  </si>
  <si>
    <t>Гідроенергетика</t>
  </si>
  <si>
    <t>МІТ-518</t>
  </si>
  <si>
    <t>МІТ-М518</t>
  </si>
  <si>
    <t>МІТ-Н518</t>
  </si>
  <si>
    <t>263 – Цивільна безпека</t>
  </si>
  <si>
    <t>Охорона праці</t>
  </si>
  <si>
    <t>МІТ-618</t>
  </si>
  <si>
    <t>МІТ-М618</t>
  </si>
  <si>
    <t>МІТ-Н618</t>
  </si>
  <si>
    <t>274 – Автомобільний транспорт</t>
  </si>
  <si>
    <t>Автомобілі та автомобільне господарство</t>
  </si>
  <si>
    <t>МІТ-718</t>
  </si>
  <si>
    <t>МІТ-М718</t>
  </si>
  <si>
    <t>Факультет соціально-гуманітарних технологій. (СГТ)</t>
  </si>
  <si>
    <t>017 – Фізична культура і спорт</t>
  </si>
  <si>
    <t>Фізична культура і спорт</t>
  </si>
  <si>
    <t>СГТ-118</t>
  </si>
  <si>
    <t>СГТ-М118</t>
  </si>
  <si>
    <t>035 – Філологія</t>
  </si>
  <si>
    <t>Германські мови та літератури</t>
  </si>
  <si>
    <t>СГТ-218</t>
  </si>
  <si>
    <t>СГТ-М218</t>
  </si>
  <si>
    <t>Прикладна та комп'ютерна лінгвістика</t>
  </si>
  <si>
    <t>СГТ-318</t>
  </si>
  <si>
    <t>СГТ-М318</t>
  </si>
  <si>
    <t>053 – Психологія</t>
  </si>
  <si>
    <t>Психологія</t>
  </si>
  <si>
    <t>СГТ-418</t>
  </si>
  <si>
    <t>СГТ-М418</t>
  </si>
  <si>
    <t>054 – Соціологія</t>
  </si>
  <si>
    <t>Соціологія управління</t>
  </si>
  <si>
    <t>СГТ-518</t>
  </si>
  <si>
    <t>011 - Освітні, педагогічні науки</t>
  </si>
  <si>
    <t>Педагогіка вищої школи</t>
  </si>
  <si>
    <t>СГТ-М618</t>
  </si>
  <si>
    <t>281 - Публічне управління та адміністрування</t>
  </si>
  <si>
    <t>Адміністратівний менеджмент</t>
  </si>
  <si>
    <t>СГТ-М718</t>
  </si>
  <si>
    <t>Навчально-науковий інститут економіки, менеджменту і міжнародного бізнесу. (БЕМ)</t>
  </si>
  <si>
    <t>051 – Економіка</t>
  </si>
  <si>
    <t>Економіка</t>
  </si>
  <si>
    <t>БЕМ-118</t>
  </si>
  <si>
    <t>БЕМ-М118</t>
  </si>
  <si>
    <t>061 – Журналістика</t>
  </si>
  <si>
    <t>Медіа-комунікації</t>
  </si>
  <si>
    <t>БЕМ-М218</t>
  </si>
  <si>
    <t>071 – Облік і оподаткування</t>
  </si>
  <si>
    <t>Облік і оподаткування</t>
  </si>
  <si>
    <t>БЕМ-318</t>
  </si>
  <si>
    <t>БЕМ-М318</t>
  </si>
  <si>
    <t>072 – Фінанси, банківська справа та страхування</t>
  </si>
  <si>
    <t>Фінанси і банківська справа</t>
  </si>
  <si>
    <t>БЕМ-418</t>
  </si>
  <si>
    <t>БЕМ-М418</t>
  </si>
  <si>
    <t>073 – Менеджмент</t>
  </si>
  <si>
    <t>Менеджмент організацій і адміністрування</t>
  </si>
  <si>
    <t>БЕМ-518</t>
  </si>
  <si>
    <t>БЕМ-М518</t>
  </si>
  <si>
    <t>Бізнес-адміністрування</t>
  </si>
  <si>
    <t>БЕМ-618</t>
  </si>
  <si>
    <t>БЕМ-М618</t>
  </si>
  <si>
    <t>Міжнародний бізнес</t>
  </si>
  <si>
    <t>БЕМ-718</t>
  </si>
  <si>
    <t>БЕМ-М718</t>
  </si>
  <si>
    <t>Менеджмент підприємств та організацій</t>
  </si>
  <si>
    <t>БЕМ-818</t>
  </si>
  <si>
    <t>БЕМ-М818</t>
  </si>
  <si>
    <t>075 – Маркетинг</t>
  </si>
  <si>
    <t>БЕМ-918</t>
  </si>
  <si>
    <t>БЕМ-М918</t>
  </si>
  <si>
    <t>076 – Підприємництво, торгівля та біржова діяльність</t>
  </si>
  <si>
    <t>Підприємництво, торгівля та біржова діяльність</t>
  </si>
  <si>
    <t>БЕМ-1018</t>
  </si>
  <si>
    <t>БЕМ-М1018</t>
  </si>
  <si>
    <t>292 – Міжнародні економічні відносини</t>
  </si>
  <si>
    <t>Міжнародні економічні відносини</t>
  </si>
  <si>
    <t>БЕМ-1118</t>
  </si>
  <si>
    <t>НАВЧАЛЬНИЙ ПЛАН №</t>
  </si>
  <si>
    <t xml:space="preserve">Форма навчання та інше </t>
  </si>
  <si>
    <t xml:space="preserve">Шифр інституту </t>
  </si>
  <si>
    <t xml:space="preserve">Скорочена назва інституту </t>
  </si>
  <si>
    <t>Номер освітньої програми</t>
  </si>
  <si>
    <t>Шифр галузі знань</t>
  </si>
  <si>
    <t>G</t>
  </si>
  <si>
    <t>Назва галузі</t>
  </si>
  <si>
    <t>Код спеціальністі</t>
  </si>
  <si>
    <t>Назва спеціальністі</t>
  </si>
  <si>
    <t>Шифр спеціалізації</t>
  </si>
  <si>
    <t>Назва спеціалізації</t>
  </si>
  <si>
    <t>Рівень вищої освіти: </t>
  </si>
  <si>
    <t>першого (бакалаврського) рівня</t>
  </si>
  <si>
    <t>Кваліфікація:</t>
  </si>
  <si>
    <t>Рік (останні 2 цифри)</t>
  </si>
  <si>
    <t>25</t>
  </si>
  <si>
    <t>Відповідальний за інформацію, телефон</t>
  </si>
  <si>
    <t>e</t>
  </si>
  <si>
    <t>c</t>
  </si>
  <si>
    <t>i</t>
  </si>
  <si>
    <t>i.e</t>
  </si>
  <si>
    <t>di</t>
  </si>
  <si>
    <t>di.e</t>
  </si>
  <si>
    <t>з</t>
  </si>
  <si>
    <t>зі</t>
  </si>
  <si>
    <t>зі.е</t>
  </si>
  <si>
    <t>зdі</t>
  </si>
  <si>
    <t>зdі.е</t>
  </si>
  <si>
    <t>МІНІСТЕРСТВО ОСВІТИ І НАУКИ УКРАЇНИ</t>
  </si>
  <si>
    <t>НАЦІОНАЛЬНИЙ ТЕХНІЧНИЙ УНІВЕРСИТЕТ "ХАРКІВСЬКИЙ ПОЛІТЕХНІЧНИЙ ІНСТИТУТ"</t>
  </si>
  <si>
    <t>НАВЧАЛЬНИЙ   ПЛАН</t>
  </si>
  <si>
    <t>освітньо-професійна програма</t>
  </si>
  <si>
    <t>ЗАТВЕРДЖУЮ</t>
  </si>
  <si>
    <t>Ректор НТУ "ХПІ"</t>
  </si>
  <si>
    <t xml:space="preserve">підготовки </t>
  </si>
  <si>
    <t>з галузі знань</t>
  </si>
  <si>
    <t>(рівень вищої освіти)</t>
  </si>
  <si>
    <t>(шифр і назва галузі знань)</t>
  </si>
  <si>
    <t>_______________________________________</t>
  </si>
  <si>
    <t>Євген СОКОЛ</t>
  </si>
  <si>
    <t>за спеціальністю</t>
  </si>
  <si>
    <t>-</t>
  </si>
  <si>
    <t xml:space="preserve">Кваліфікація  </t>
  </si>
  <si>
    <t>за спеціалізацією</t>
  </si>
  <si>
    <t>Строк навчання</t>
  </si>
  <si>
    <t>3 роки 10 місяців</t>
  </si>
  <si>
    <t>на основі</t>
  </si>
  <si>
    <t>повної середньої освіти</t>
  </si>
  <si>
    <t xml:space="preserve">Форма навчання </t>
  </si>
  <si>
    <t>денна</t>
  </si>
  <si>
    <t>І.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</si>
  <si>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</si>
  <si>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</si>
  <si>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</si>
  <si>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</si>
  <si>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</si>
  <si>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</si>
  <si>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</si>
  <si>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</si>
  <si>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</si>
  <si>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</si>
  <si>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</si>
  <si>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</si>
  <si>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</si>
  <si>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сум</t>
  </si>
  <si>
    <t>буквы укр</t>
  </si>
  <si>
    <t>I</t>
  </si>
  <si>
    <t>Т</t>
  </si>
  <si>
    <t>З</t>
  </si>
  <si>
    <t>С</t>
  </si>
  <si>
    <t>К</t>
  </si>
  <si>
    <t>Т теор.навчання</t>
  </si>
  <si>
    <t>II</t>
  </si>
  <si>
    <t>С сесія</t>
  </si>
  <si>
    <t>III</t>
  </si>
  <si>
    <t>П</t>
  </si>
  <si>
    <t>П практика</t>
  </si>
  <si>
    <t>IV</t>
  </si>
  <si>
    <t>А</t>
  </si>
  <si>
    <t>Д диплом.проект</t>
  </si>
  <si>
    <t>К каникули</t>
  </si>
  <si>
    <t>А атестація</t>
  </si>
  <si>
    <t>Позначення:</t>
  </si>
  <si>
    <t>Всього</t>
  </si>
  <si>
    <t>Теоретичне навчання</t>
  </si>
  <si>
    <t>Теоретично-практичне навчання</t>
  </si>
  <si>
    <t>Атестація</t>
  </si>
  <si>
    <t>Канікули</t>
  </si>
  <si>
    <t>Заліковий тиждень</t>
  </si>
  <si>
    <t>Практика</t>
  </si>
  <si>
    <t>Екзаменаційна сесія</t>
  </si>
  <si>
    <t>ІІ. Зведені бюджети часу (у тижнях)</t>
  </si>
  <si>
    <t>III. Практика</t>
  </si>
  <si>
    <t>IV. Атестація</t>
  </si>
  <si>
    <t>Екзамен. сесія</t>
  </si>
  <si>
    <t>Вид практики</t>
  </si>
  <si>
    <t>Тривалість      (у тижнях)</t>
  </si>
  <si>
    <t>Семестр</t>
  </si>
  <si>
    <t>Форма атестації</t>
  </si>
  <si>
    <t>Захист кваліфікаційної роботи</t>
  </si>
  <si>
    <t>Разом</t>
  </si>
  <si>
    <t xml:space="preserve">V. ПЛАН НАВЧАЛЬНОГО ПРОЦЕСУ </t>
  </si>
  <si>
    <t>Шифр за ОПП</t>
  </si>
  <si>
    <t>Назва освітнього компоненту</t>
  </si>
  <si>
    <t>Розподіл за семестрами</t>
  </si>
  <si>
    <t>Кількість  кредитів ЕCTS</t>
  </si>
  <si>
    <t>Кількість годин</t>
  </si>
  <si>
    <t xml:space="preserve">Розподіл аудиторних годин на тиждень та  кредитів ECTS за семестрами </t>
  </si>
  <si>
    <t>Екзамени</t>
  </si>
  <si>
    <t>Заліки</t>
  </si>
  <si>
    <t>Індивідуальні завдання</t>
  </si>
  <si>
    <t>Загальний обсяг</t>
  </si>
  <si>
    <t>Аудиторних</t>
  </si>
  <si>
    <t>Самостійна робота</t>
  </si>
  <si>
    <t>І курс</t>
  </si>
  <si>
    <t>ІІ курс</t>
  </si>
  <si>
    <t>ІІІ курс</t>
  </si>
  <si>
    <t>IV курс</t>
  </si>
  <si>
    <t>у тому числі</t>
  </si>
  <si>
    <t>С е м е с т р и</t>
  </si>
  <si>
    <t>лекції</t>
  </si>
  <si>
    <t>лабораторні</t>
  </si>
  <si>
    <t>практичні</t>
  </si>
  <si>
    <t>Кількість тижнів в семестрі</t>
  </si>
  <si>
    <t>Аудиторні години</t>
  </si>
  <si>
    <t>Кредити ECTS</t>
  </si>
  <si>
    <t>Обов'язкові освітні компоненти</t>
  </si>
  <si>
    <t>1.1</t>
  </si>
  <si>
    <t>Загальна підготовка</t>
  </si>
  <si>
    <t>ЗП 1</t>
  </si>
  <si>
    <t>Історія та культура України</t>
  </si>
  <si>
    <t>РЕ</t>
  </si>
  <si>
    <t>ЗП 2</t>
  </si>
  <si>
    <t>Українська мова (професійного спрямування)</t>
  </si>
  <si>
    <t>ЗП 3</t>
  </si>
  <si>
    <t>Іноземна мова</t>
  </si>
  <si>
    <t>ЗП 4</t>
  </si>
  <si>
    <t>ЗП 5</t>
  </si>
  <si>
    <t>Правознавство</t>
  </si>
  <si>
    <t>ЗП 6</t>
  </si>
  <si>
    <t>ЗП 7</t>
  </si>
  <si>
    <t>ЗП 8</t>
  </si>
  <si>
    <t>ЗП 9</t>
  </si>
  <si>
    <t>ЗП 10</t>
  </si>
  <si>
    <t>ЗП 11</t>
  </si>
  <si>
    <t>ЗП 12</t>
  </si>
  <si>
    <t>ЗП 13</t>
  </si>
  <si>
    <t>ЗП 14</t>
  </si>
  <si>
    <t>ЗП 15</t>
  </si>
  <si>
    <t>ЗП 16</t>
  </si>
  <si>
    <t>ЗП 17</t>
  </si>
  <si>
    <t>ЗП 18</t>
  </si>
  <si>
    <t>ЗП 19</t>
  </si>
  <si>
    <t>ЗП 20</t>
  </si>
  <si>
    <t>ЗП 21</t>
  </si>
  <si>
    <t>ЗП 22</t>
  </si>
  <si>
    <t>ЗП 23</t>
  </si>
  <si>
    <t>ЗП 24</t>
  </si>
  <si>
    <t>ЗП 25</t>
  </si>
  <si>
    <t>ЗП 26</t>
  </si>
  <si>
    <t>ЗП 27</t>
  </si>
  <si>
    <t>ЗП 28</t>
  </si>
  <si>
    <t>ЗП 29</t>
  </si>
  <si>
    <t>ЗП 30</t>
  </si>
  <si>
    <t>ЗП 31</t>
  </si>
  <si>
    <t>ЗП 32</t>
  </si>
  <si>
    <t>ЗП 33</t>
  </si>
  <si>
    <t>ЗП 34</t>
  </si>
  <si>
    <t>ЗП 35</t>
  </si>
  <si>
    <t>ЗП 36</t>
  </si>
  <si>
    <t>ЗП 37</t>
  </si>
  <si>
    <t>ЗП 38</t>
  </si>
  <si>
    <t>ЗП 39</t>
  </si>
  <si>
    <t>ЗП 40</t>
  </si>
  <si>
    <t>1 - 2</t>
  </si>
  <si>
    <t>1.2</t>
  </si>
  <si>
    <t>Спеціальна (фахова) підготовка</t>
  </si>
  <si>
    <t>СП 1</t>
  </si>
  <si>
    <t>СП 2</t>
  </si>
  <si>
    <t>СП 3</t>
  </si>
  <si>
    <t>СП 4</t>
  </si>
  <si>
    <t>СП 5</t>
  </si>
  <si>
    <t>СП 6</t>
  </si>
  <si>
    <t>СП 7</t>
  </si>
  <si>
    <t>СП 8</t>
  </si>
  <si>
    <t>СП 9</t>
  </si>
  <si>
    <t>СП 10</t>
  </si>
  <si>
    <t>СП 11</t>
  </si>
  <si>
    <t>СП 12</t>
  </si>
  <si>
    <t>СП 13</t>
  </si>
  <si>
    <t>СП 14</t>
  </si>
  <si>
    <t>СП 15</t>
  </si>
  <si>
    <t>СП 16</t>
  </si>
  <si>
    <t>СП 17</t>
  </si>
  <si>
    <t>СП 18</t>
  </si>
  <si>
    <t>СП 19</t>
  </si>
  <si>
    <t>СП 20</t>
  </si>
  <si>
    <t>СП 21</t>
  </si>
  <si>
    <t>СП 22</t>
  </si>
  <si>
    <t>СП 23</t>
  </si>
  <si>
    <t>СП 24</t>
  </si>
  <si>
    <t>СП 25</t>
  </si>
  <si>
    <t>СП 26</t>
  </si>
  <si>
    <t>СП 27</t>
  </si>
  <si>
    <t>СП 28</t>
  </si>
  <si>
    <t>СП 29</t>
  </si>
  <si>
    <t>СП 30</t>
  </si>
  <si>
    <t>СП 31</t>
  </si>
  <si>
    <t>СП 32</t>
  </si>
  <si>
    <t>СП 33</t>
  </si>
  <si>
    <t>СП 34</t>
  </si>
  <si>
    <t>СП 35</t>
  </si>
  <si>
    <t>СП 36</t>
  </si>
  <si>
    <t>СП 37</t>
  </si>
  <si>
    <t>СП 38</t>
  </si>
  <si>
    <t>СП 39</t>
  </si>
  <si>
    <t>СП 40</t>
  </si>
  <si>
    <t>Практична підготовка</t>
  </si>
  <si>
    <t>ПП 1</t>
  </si>
  <si>
    <t>Виробнича практика*</t>
  </si>
  <si>
    <t>ПП 2</t>
  </si>
  <si>
    <t>Переддипломна практика*</t>
  </si>
  <si>
    <t>ПП 3</t>
  </si>
  <si>
    <t>ПП 4</t>
  </si>
  <si>
    <t>ПП 5</t>
  </si>
  <si>
    <t>ПП 6</t>
  </si>
  <si>
    <t>А1</t>
  </si>
  <si>
    <t>не заповнювати</t>
  </si>
  <si>
    <t>А2</t>
  </si>
  <si>
    <t>А3</t>
  </si>
  <si>
    <t>А4</t>
  </si>
  <si>
    <t>Вибіркові освітні компоненти</t>
  </si>
  <si>
    <t>4.1</t>
  </si>
  <si>
    <t>Профільна підготовка</t>
  </si>
  <si>
    <t>4.1.1</t>
  </si>
  <si>
    <t>ВП1.1</t>
  </si>
  <si>
    <t>ВП1.2</t>
  </si>
  <si>
    <t>ВП1.3</t>
  </si>
  <si>
    <t>ВП1.4</t>
  </si>
  <si>
    <t>ВП1.5</t>
  </si>
  <si>
    <t>ВП1.6</t>
  </si>
  <si>
    <t>ВП1.7</t>
  </si>
  <si>
    <t>ВП1.8</t>
  </si>
  <si>
    <t>ВП1.9</t>
  </si>
  <si>
    <t>ВП1.10</t>
  </si>
  <si>
    <t>ВП1.11</t>
  </si>
  <si>
    <t>ВП1.12</t>
  </si>
  <si>
    <t>ВП1.13</t>
  </si>
  <si>
    <t>ВП1.14</t>
  </si>
  <si>
    <t>ВП1.15</t>
  </si>
  <si>
    <t>ВП1.16</t>
  </si>
  <si>
    <t>ВП1.17</t>
  </si>
  <si>
    <t>ВП1.18</t>
  </si>
  <si>
    <t>ВП1.19</t>
  </si>
  <si>
    <t>ВП1.20</t>
  </si>
  <si>
    <t>4.1.2</t>
  </si>
  <si>
    <t>ВП2.1</t>
  </si>
  <si>
    <t>ВП2.2</t>
  </si>
  <si>
    <t>ВП2.3</t>
  </si>
  <si>
    <t>ВП2.4</t>
  </si>
  <si>
    <t>ВП2.5</t>
  </si>
  <si>
    <t>ВП2.6</t>
  </si>
  <si>
    <t>ВП2.7</t>
  </si>
  <si>
    <t>ВП2.8</t>
  </si>
  <si>
    <t>ВП2.9</t>
  </si>
  <si>
    <t>ВП2.10</t>
  </si>
  <si>
    <t>ВП2.11</t>
  </si>
  <si>
    <t>ВП2.12</t>
  </si>
  <si>
    <t>ВП2.13</t>
  </si>
  <si>
    <t>ВП2.14</t>
  </si>
  <si>
    <t>ВП2.15</t>
  </si>
  <si>
    <t>ВП2.16</t>
  </si>
  <si>
    <t>ВП2.17</t>
  </si>
  <si>
    <t>ВП2.18</t>
  </si>
  <si>
    <t>ВП2.19</t>
  </si>
  <si>
    <t>ВП2.20</t>
  </si>
  <si>
    <t>4.1.3</t>
  </si>
  <si>
    <t>Профільований пакет освітніх компонентів 03 "Назва пакету"</t>
  </si>
  <si>
    <t>ВП3.1</t>
  </si>
  <si>
    <t>ВП3.2</t>
  </si>
  <si>
    <t>ВП3.3</t>
  </si>
  <si>
    <t>ВП3.4</t>
  </si>
  <si>
    <t>ВП3.5</t>
  </si>
  <si>
    <t>ВП3.6</t>
  </si>
  <si>
    <t>ВП3.7</t>
  </si>
  <si>
    <t>ВП3.8</t>
  </si>
  <si>
    <t>ВП3.9</t>
  </si>
  <si>
    <t>ВП3.10</t>
  </si>
  <si>
    <t>ВП3.11</t>
  </si>
  <si>
    <t>ВП3.12</t>
  </si>
  <si>
    <t>ВП3.13</t>
  </si>
  <si>
    <t>ВП3.14</t>
  </si>
  <si>
    <t>ВП3.15</t>
  </si>
  <si>
    <t>ВП3.16</t>
  </si>
  <si>
    <t>ВП3.17</t>
  </si>
  <si>
    <t>ВП3.18</t>
  </si>
  <si>
    <t>ВП3.19</t>
  </si>
  <si>
    <t>ВП3.20</t>
  </si>
  <si>
    <t>4.1.4</t>
  </si>
  <si>
    <t>Профільований пакет освітніх компонентів 04 "Назва пакету"</t>
  </si>
  <si>
    <t>ВП4.1</t>
  </si>
  <si>
    <t>ВП4.2</t>
  </si>
  <si>
    <t>ВП4.3</t>
  </si>
  <si>
    <t>ВП4.4</t>
  </si>
  <si>
    <t>ВП4.5</t>
  </si>
  <si>
    <t>ВП4.6</t>
  </si>
  <si>
    <t>ВП4.7</t>
  </si>
  <si>
    <t>ВП4.8</t>
  </si>
  <si>
    <t>ВП4.9</t>
  </si>
  <si>
    <t>ВП4.10</t>
  </si>
  <si>
    <t>ВП4.11</t>
  </si>
  <si>
    <t>ВП4.12</t>
  </si>
  <si>
    <t>ВП4.13</t>
  </si>
  <si>
    <t>ВП4.14</t>
  </si>
  <si>
    <t>ВП4.15</t>
  </si>
  <si>
    <t>ВП4.16</t>
  </si>
  <si>
    <t>ВП4.17</t>
  </si>
  <si>
    <t>ВП4.18</t>
  </si>
  <si>
    <t>ВП4.19</t>
  </si>
  <si>
    <t>ВП4.20</t>
  </si>
  <si>
    <t>4.1.5</t>
  </si>
  <si>
    <t>Профільований пакет освітніх компонентів 05 "Назва пакету"</t>
  </si>
  <si>
    <t>ВП5.1</t>
  </si>
  <si>
    <t>ВП5.2</t>
  </si>
  <si>
    <t>ВП5.3</t>
  </si>
  <si>
    <t>ВП5.4</t>
  </si>
  <si>
    <t>ВП5.5</t>
  </si>
  <si>
    <t>ВП5.6</t>
  </si>
  <si>
    <t>ВП5.7</t>
  </si>
  <si>
    <t>ВП5.8</t>
  </si>
  <si>
    <t>ВП5.9</t>
  </si>
  <si>
    <t>ВП5.10</t>
  </si>
  <si>
    <t>ВП5.11</t>
  </si>
  <si>
    <t>ВП5.12</t>
  </si>
  <si>
    <t>ВП5.13</t>
  </si>
  <si>
    <t>ВП5.14</t>
  </si>
  <si>
    <t>ВП5.15</t>
  </si>
  <si>
    <t>ВП5.16</t>
  </si>
  <si>
    <t>ВП5.17</t>
  </si>
  <si>
    <t>ВП5.18</t>
  </si>
  <si>
    <t>ВП5.19</t>
  </si>
  <si>
    <t>ВП5.20</t>
  </si>
  <si>
    <t>4.1.6</t>
  </si>
  <si>
    <t>Профільній пакет освітніх компонентів 06 "Назва пакету"</t>
  </si>
  <si>
    <t>ВП6.1</t>
  </si>
  <si>
    <t>ВП6.2</t>
  </si>
  <si>
    <t>ВП6.3</t>
  </si>
  <si>
    <t>ВП6.4</t>
  </si>
  <si>
    <t>ВП6.5</t>
  </si>
  <si>
    <t>ВП6.6</t>
  </si>
  <si>
    <t>ВП6.7</t>
  </si>
  <si>
    <t>ВП6.8</t>
  </si>
  <si>
    <t>ВП6.9</t>
  </si>
  <si>
    <t>ВП6.10</t>
  </si>
  <si>
    <t>ВП6.11</t>
  </si>
  <si>
    <t>ВП6.12</t>
  </si>
  <si>
    <t>ВП6.13</t>
  </si>
  <si>
    <t>ВП6.14</t>
  </si>
  <si>
    <t>ВП6.15</t>
  </si>
  <si>
    <t>ВП6.16</t>
  </si>
  <si>
    <t>ВП6.17</t>
  </si>
  <si>
    <t>ВП6.18</t>
  </si>
  <si>
    <t>ВП6.19</t>
  </si>
  <si>
    <t>ВП6.20</t>
  </si>
  <si>
    <t>4.1.7</t>
  </si>
  <si>
    <t>Профільований пакет освітніх компонентів 07 "Назва пакету"</t>
  </si>
  <si>
    <t>ВП7.1</t>
  </si>
  <si>
    <t>ВП7.2</t>
  </si>
  <si>
    <t>ВП7.3</t>
  </si>
  <si>
    <t>ВП7.4</t>
  </si>
  <si>
    <t>ВП7.5</t>
  </si>
  <si>
    <t>ВП7.6</t>
  </si>
  <si>
    <t>ВП7.7</t>
  </si>
  <si>
    <t>ВП7.8</t>
  </si>
  <si>
    <t>ВП7.9</t>
  </si>
  <si>
    <t>ВП7.10</t>
  </si>
  <si>
    <t>ВП7.11</t>
  </si>
  <si>
    <t>ВП7.12</t>
  </si>
  <si>
    <t>ВП7.13</t>
  </si>
  <si>
    <t>ВП7.14</t>
  </si>
  <si>
    <t>ВП7.15</t>
  </si>
  <si>
    <t>ВП7.16</t>
  </si>
  <si>
    <t>ВП7.17</t>
  </si>
  <si>
    <t>ВП7.18</t>
  </si>
  <si>
    <t>ВП7.19</t>
  </si>
  <si>
    <t>ВП7.20</t>
  </si>
  <si>
    <t>4.1.8</t>
  </si>
  <si>
    <t>ВП8.1</t>
  </si>
  <si>
    <t>ВП8.2</t>
  </si>
  <si>
    <t>ВП8.3</t>
  </si>
  <si>
    <t>ВП8.4</t>
  </si>
  <si>
    <t>ВП8.5</t>
  </si>
  <si>
    <t>ВП8.6</t>
  </si>
  <si>
    <t>ВП8.7</t>
  </si>
  <si>
    <t>ВП8.8</t>
  </si>
  <si>
    <t>ВП8.9</t>
  </si>
  <si>
    <t>ВП8.10</t>
  </si>
  <si>
    <t>ВП8.11</t>
  </si>
  <si>
    <t>ВП8.12</t>
  </si>
  <si>
    <t>ВП8.13</t>
  </si>
  <si>
    <t>ВП8.14</t>
  </si>
  <si>
    <t>ВП8.15</t>
  </si>
  <si>
    <t>ВП8.16</t>
  </si>
  <si>
    <t>ВП8.17</t>
  </si>
  <si>
    <t>ВП8.18</t>
  </si>
  <si>
    <t>ВП8.19</t>
  </si>
  <si>
    <t>ВП8.20</t>
  </si>
  <si>
    <t>4.1.9</t>
  </si>
  <si>
    <t>Профільований пакет освітніх компонентів 09 "Назва пакету"</t>
  </si>
  <si>
    <t>ВП9.1</t>
  </si>
  <si>
    <t>ВП9.2</t>
  </si>
  <si>
    <t>ВП9.3</t>
  </si>
  <si>
    <t>ВП9.4</t>
  </si>
  <si>
    <t>ВП9.5</t>
  </si>
  <si>
    <t>ВП9.6</t>
  </si>
  <si>
    <t>ВП9.7</t>
  </si>
  <si>
    <t>ВП9.8</t>
  </si>
  <si>
    <t>ВП9.9</t>
  </si>
  <si>
    <t>ВП9.10</t>
  </si>
  <si>
    <t>ВП9.11</t>
  </si>
  <si>
    <t>ВП9.12</t>
  </si>
  <si>
    <t>ВП9.13</t>
  </si>
  <si>
    <t>ВП9.14</t>
  </si>
  <si>
    <t>ВП9.15</t>
  </si>
  <si>
    <t>ВП9.16</t>
  </si>
  <si>
    <t>ВП9.17</t>
  </si>
  <si>
    <t>ВП9.18</t>
  </si>
  <si>
    <t>ВП9.19</t>
  </si>
  <si>
    <t>ВП9.20</t>
  </si>
  <si>
    <t>4.1.10</t>
  </si>
  <si>
    <t>Профільований пакет освітніх компонентів 10 "Назва пакету"</t>
  </si>
  <si>
    <t>ВП10.1</t>
  </si>
  <si>
    <t>ВП10.2</t>
  </si>
  <si>
    <t>ВП10.3</t>
  </si>
  <si>
    <t>ВП10.4</t>
  </si>
  <si>
    <t>ВП10.5</t>
  </si>
  <si>
    <t>ВП10.6</t>
  </si>
  <si>
    <t>ВП10.7</t>
  </si>
  <si>
    <t>ВП10.8</t>
  </si>
  <si>
    <t>ВП10.9</t>
  </si>
  <si>
    <t>ВП10.10</t>
  </si>
  <si>
    <t>ВП10.11</t>
  </si>
  <si>
    <t>ВП10.12</t>
  </si>
  <si>
    <t>ВП10.13</t>
  </si>
  <si>
    <t>ВП10.14</t>
  </si>
  <si>
    <t>ВП10.15</t>
  </si>
  <si>
    <t>ВП10.16</t>
  </si>
  <si>
    <t>ВП10.17</t>
  </si>
  <si>
    <t>ВП10.18</t>
  </si>
  <si>
    <t>ВП10.19</t>
  </si>
  <si>
    <t>ВП10.20</t>
  </si>
  <si>
    <t>4.2</t>
  </si>
  <si>
    <t>Освітні компоненти вільного вибору  професійної підготовки загальноінститутського каталогу</t>
  </si>
  <si>
    <t>ОКВП 1</t>
  </si>
  <si>
    <t>ОК ВВ ПК 1</t>
  </si>
  <si>
    <t>3</t>
  </si>
  <si>
    <t>ОКВП 2</t>
  </si>
  <si>
    <t>ОК ВВ ПК 2</t>
  </si>
  <si>
    <t>4</t>
  </si>
  <si>
    <t>ОКВП 3</t>
  </si>
  <si>
    <t>ОК ВВ ПК 3</t>
  </si>
  <si>
    <t>5</t>
  </si>
  <si>
    <t>ОКВП 4</t>
  </si>
  <si>
    <t>ОК ВВ ПК 4</t>
  </si>
  <si>
    <t>6</t>
  </si>
  <si>
    <t>ОКВП 5</t>
  </si>
  <si>
    <t>ОК ВВ ПК 5</t>
  </si>
  <si>
    <t>ОКВП 6</t>
  </si>
  <si>
    <t>ОК ВВ ПК 6</t>
  </si>
  <si>
    <t>7</t>
  </si>
  <si>
    <t>ОКВП 7</t>
  </si>
  <si>
    <t>ОК ВВ ПК 7</t>
  </si>
  <si>
    <t>ОКВП 8</t>
  </si>
  <si>
    <t>ОК ВВ ПК 8</t>
  </si>
  <si>
    <t>ОКВП 9</t>
  </si>
  <si>
    <t>ОК ВВ ПК 9</t>
  </si>
  <si>
    <t>ОКВП 10</t>
  </si>
  <si>
    <t>ОК ВВ ПК 10</t>
  </si>
  <si>
    <t>8</t>
  </si>
  <si>
    <t>ОКВП 11</t>
  </si>
  <si>
    <t>ОК ВВ ПК 11</t>
  </si>
  <si>
    <t>ОКВП 12</t>
  </si>
  <si>
    <t>ОК ВВ ПК 12</t>
  </si>
  <si>
    <t>ОКВП 13</t>
  </si>
  <si>
    <t>ОК ВВ ПК 13</t>
  </si>
  <si>
    <t>ОКВП 14</t>
  </si>
  <si>
    <t>ОК ВВ ПК 14</t>
  </si>
  <si>
    <t>ОКВП 15</t>
  </si>
  <si>
    <t>ОК ВВ ПК 15</t>
  </si>
  <si>
    <t>ОКВП 16</t>
  </si>
  <si>
    <t>ОК ВВ ПК 16</t>
  </si>
  <si>
    <t>ОКВП 17</t>
  </si>
  <si>
    <t>ОК ВВ ПК 17</t>
  </si>
  <si>
    <t>ОКВП 18</t>
  </si>
  <si>
    <t>ОК ВВ ПК 18</t>
  </si>
  <si>
    <t>ОКВП 19</t>
  </si>
  <si>
    <t>ОК ВВ ПК 19</t>
  </si>
  <si>
    <t>ОКВП 20</t>
  </si>
  <si>
    <t>ОК ВВ ПК 20</t>
  </si>
  <si>
    <t>ОКВП 21</t>
  </si>
  <si>
    <t>ОК ВВ ПК 21</t>
  </si>
  <si>
    <t>ОКВП 22</t>
  </si>
  <si>
    <t>ОК ВВ ПК 22</t>
  </si>
  <si>
    <t>ОКВП 23</t>
  </si>
  <si>
    <t>ОК ВВ ПК 23</t>
  </si>
  <si>
    <t>ОКВП 24</t>
  </si>
  <si>
    <t>ОК ВВ ПК 24</t>
  </si>
  <si>
    <t>ОКВП 25</t>
  </si>
  <si>
    <t>ОК ВВ ПК 25</t>
  </si>
  <si>
    <t>4.3</t>
  </si>
  <si>
    <t xml:space="preserve">Освітні компоненти вільного вибору загальноуніверситетського каталогу  </t>
  </si>
  <si>
    <t>ОКВЗ 1</t>
  </si>
  <si>
    <t>ОК ВВ ЗК 1</t>
  </si>
  <si>
    <t>ОКВЗ 2</t>
  </si>
  <si>
    <t>ОК ВВ ЗК 2</t>
  </si>
  <si>
    <t>ОКВЗ 3</t>
  </si>
  <si>
    <t>ОК ВВ ЗК 3</t>
  </si>
  <si>
    <t>4.4</t>
  </si>
  <si>
    <t>Освітні компоненти спеціального вибору університету</t>
  </si>
  <si>
    <t xml:space="preserve">ОКСВУ </t>
  </si>
  <si>
    <t xml:space="preserve">ОК СВУ </t>
  </si>
  <si>
    <t>Загальна кількість за термін підготовки</t>
  </si>
  <si>
    <t>Кількість годин на тиждень</t>
  </si>
  <si>
    <t>Кількість екзаменів</t>
  </si>
  <si>
    <t>Кількість заліків</t>
  </si>
  <si>
    <t>Кількість курсових проєктів (робіт)</t>
  </si>
  <si>
    <t xml:space="preserve">Кількість освітніх компонентів у семестрі </t>
  </si>
  <si>
    <t>Р</t>
  </si>
  <si>
    <t>Розрахункове завдання</t>
  </si>
  <si>
    <t>РГ</t>
  </si>
  <si>
    <t>Розрахунково-графічне завдання</t>
  </si>
  <si>
    <t>Реферат</t>
  </si>
  <si>
    <t>КП</t>
  </si>
  <si>
    <t>Курсовий проєкт</t>
  </si>
  <si>
    <t>КР</t>
  </si>
  <si>
    <t>Курсова робота</t>
  </si>
  <si>
    <t>Затверджено Вченою радою НТУ "ХПІ"</t>
  </si>
  <si>
    <t>Проректор з науково-педагогічної роботи</t>
  </si>
  <si>
    <t>__________________________</t>
  </si>
  <si>
    <t>___________________________</t>
  </si>
  <si>
    <t>підпис                                                                 ІП</t>
  </si>
  <si>
    <t>назва інституту</t>
  </si>
  <si>
    <t>Завідувач кафедри</t>
  </si>
  <si>
    <t xml:space="preserve">назва кафедри </t>
  </si>
  <si>
    <t>* Практики та атестацію проводять випускові кафедри</t>
  </si>
  <si>
    <t>Перелік. Освітні компоненти спеціального вибору університету 3 семестр</t>
  </si>
  <si>
    <t>ОКСВУ 1</t>
  </si>
  <si>
    <t>Теоретична підготовка БЗВП</t>
  </si>
  <si>
    <t>ОКСВУ 2</t>
  </si>
  <si>
    <t>ОКСВУ 3</t>
  </si>
  <si>
    <t>Силова підготовка: сучасні види</t>
  </si>
  <si>
    <t>ОКСВУ 4</t>
  </si>
  <si>
    <t>Оздоровче-відновлювальні практики</t>
  </si>
  <si>
    <t>ОКСВУ 5</t>
  </si>
  <si>
    <t>Фізична підготовка з елементами самозахисту</t>
  </si>
  <si>
    <t>ОКСВУ 6</t>
  </si>
  <si>
    <t>Оздоровче плавання</t>
  </si>
  <si>
    <t>Інструкція з формування навчального плану в електронному вигляді.</t>
  </si>
  <si>
    <r>
      <t xml:space="preserve">Починати формування навчального плану необхідно з заповнення </t>
    </r>
    <r>
      <rPr>
        <u/>
        <sz val="12"/>
        <rFont val="Times New Roman"/>
        <family val="1"/>
        <charset val="204"/>
      </rPr>
      <t>другого рядка</t>
    </r>
    <r>
      <rPr>
        <sz val="12"/>
        <rFont val="Times New Roman"/>
        <family val="1"/>
        <charset val="204"/>
      </rPr>
      <t xml:space="preserve"> листа «Основні дані» , а саме:</t>
    </r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</si>
  <si>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форма навчання;</t>
    </r>
  </si>
  <si>
    <t>форма навчання: денна-не вказується, з-заочна, с-скорочена;д- дистанційна; і-іноземці; di-додатковий прийом; скорочена назва мови викладання (.е – англійська мова, .f – французький мова)</t>
  </si>
  <si>
    <t>і далі</t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</si>
  <si>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шифр факультету;</t>
    </r>
  </si>
  <si>
    <r>
      <t xml:space="preserve"> </t>
    </r>
    <r>
      <rPr>
        <sz val="12"/>
        <rFont val="Times New Roman"/>
        <family val="1"/>
        <charset val="204"/>
      </rPr>
      <t>шифр інституту (факультету);</t>
    </r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</si>
  <si>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назва факультету;</t>
    </r>
  </si>
  <si>
    <t>скорочена назва інституту (факультету);</t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</si>
  <si>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шифр галузі знань;</t>
    </r>
  </si>
  <si>
    <t>номер освітньої програми;</t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</si>
  <si>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назва галузі;</t>
    </r>
  </si>
  <si>
    <t>назва освітньої програми;</t>
  </si>
  <si>
    <t>шифр галузі знань;</t>
  </si>
  <si>
    <t>назва галузі;</t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</si>
  <si>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код напряму;</t>
    </r>
  </si>
  <si>
    <t>шифр спеціальності;</t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</si>
  <si>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назва напряму;</t>
    </r>
  </si>
  <si>
    <t>назва спеціальності;</t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</si>
  <si>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освітньо-кваліфікаційний рівень ;</t>
    </r>
  </si>
  <si>
    <t>рівень вищої освіти ;</t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</si>
  <si>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кваліфікація;</t>
    </r>
  </si>
  <si>
    <t>кваліфікація;</t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</si>
  <si>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рік;</t>
    </r>
  </si>
  <si>
    <t>рік;</t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</si>
  <si>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відповідальний за інформацію, телефон.</t>
    </r>
  </si>
  <si>
    <t>відповідальний за інформацію, телефон.</t>
  </si>
  <si>
    <r>
      <t>Усі поля обов’язкові до заповнення</t>
    </r>
    <r>
      <rPr>
        <sz val="12"/>
        <rFont val="Times New Roman"/>
        <family val="1"/>
        <charset val="204"/>
      </rPr>
      <t xml:space="preserve">. </t>
    </r>
  </si>
  <si>
    <t xml:space="preserve">Зі скороченої назви інституту (факультету),номера освітноьї програми, року та форми навчання автоматично формується  № навчального плану (перше, зелене поле). Саме так потрібно назвати і файл з навчальним планом в електронному вигляді. </t>
  </si>
  <si>
    <t>Шифри і назви факультету і кафедри можна звірити з «Довідником» (перший лист електронної форми навчального плану).</t>
  </si>
  <si>
    <t>Після заповнення листа «Основні дані» автоматично заповнюються відповідні поля у листах «Титул», «План НП» і «Зміст».</t>
  </si>
  <si>
    <t>Далі потрібно ретельно звірити відповідність графіка навчального процесу на листі «Титул» тієї спеціальності, для якої формується цей навчальний план. Формули, за якими проводяться підрахунки в плані навчального процесу, безпосередньо залежать від графіку навчального процесу.</t>
  </si>
  <si>
    <t>У графи I, II, III, IV вносити зміни заборонено!</t>
  </si>
  <si>
    <t>Якщо графік має відмінності – звертайтесь до відповідального методисту навчального відділу (к.30 Ректорського корпусу або за тел.707-64-80)</t>
  </si>
  <si>
    <t>Заповнення розділу V- лист «План НП»:</t>
  </si>
  <si>
    <t>колонка 2 - назва дисципліни;</t>
  </si>
  <si>
    <r>
      <t xml:space="preserve">колонки 3, 4 – </t>
    </r>
    <r>
      <rPr>
        <b/>
        <i/>
        <sz val="12"/>
        <rFont val="Times New Roman"/>
        <family val="1"/>
        <charset val="204"/>
      </rPr>
      <t>номер</t>
    </r>
    <r>
      <rPr>
        <sz val="12"/>
        <rFont val="Times New Roman"/>
        <family val="1"/>
        <charset val="204"/>
      </rPr>
      <t xml:space="preserve"> семестру, в якому складається екзамен чи залік;</t>
    </r>
  </si>
  <si>
    <t>колонка 5 – вид індивідуального завдання, для багатосеместрових з вказівкою семестру, в якому воно виконується;</t>
  </si>
  <si>
    <r>
      <t xml:space="preserve">колонки 14, 16, 18…. – кредити EKTS </t>
    </r>
    <r>
      <rPr>
        <b/>
        <i/>
        <sz val="12"/>
        <rFont val="Times New Roman"/>
        <family val="1"/>
        <charset val="204"/>
      </rPr>
      <t>за семестр</t>
    </r>
    <r>
      <rPr>
        <sz val="12"/>
        <rFont val="Times New Roman"/>
        <family val="1"/>
        <charset val="204"/>
      </rPr>
      <t>, кількість має бути кратна 0,5;</t>
    </r>
  </si>
  <si>
    <r>
      <t xml:space="preserve">колонки 13, 15, 17…. – аудиторні години </t>
    </r>
    <r>
      <rPr>
        <b/>
        <i/>
        <sz val="12"/>
        <rFont val="Times New Roman"/>
        <family val="1"/>
        <charset val="204"/>
      </rPr>
      <t>за тиждень</t>
    </r>
    <r>
      <rPr>
        <sz val="12"/>
        <rFont val="Times New Roman"/>
        <family val="1"/>
        <charset val="204"/>
      </rPr>
      <t xml:space="preserve"> - цілі числа, тільки в деяких випадках  їх кількість буде кратна 0,5;</t>
    </r>
  </si>
  <si>
    <r>
      <t xml:space="preserve">колонки 9, 10, 11 – розподіл загальної кількості аудиторних годин за видами </t>
    </r>
    <r>
      <rPr>
        <b/>
        <i/>
        <sz val="12"/>
        <rFont val="Times New Roman"/>
        <family val="1"/>
        <charset val="204"/>
      </rPr>
      <t>за семестр</t>
    </r>
    <r>
      <rPr>
        <sz val="12"/>
        <rFont val="Times New Roman"/>
        <family val="1"/>
        <charset val="204"/>
      </rPr>
      <t xml:space="preserve"> або декілька семестрів;</t>
    </r>
  </si>
  <si>
    <t>колонка 29 – код кафедри, яка викладає.</t>
  </si>
  <si>
    <t>Якщо сумарна кількість аудиторних годин за видами (графи 9, 10, 11) не дорівнюватиме сумі аудиторних годин за тижнями (графа 8), у графі 12 з'явиться напис «ошибка».</t>
  </si>
  <si>
    <t xml:space="preserve"> При цьому сума кредитів ЕCTS як правило дорівнює 30.</t>
  </si>
  <si>
    <t>І не в якому разі кількість аудиторних годин з певної дисципліни за семестр не повинна перевищувати кількість кредитів у цьому семестрі, крім семестрів з практикою.</t>
  </si>
  <si>
    <t>Усі види практик вже занесені згідно з графіком навчального процесу.</t>
  </si>
  <si>
    <t>Далі треба заповнити рядки «Кількість екзаменів», «Кількість заліків», «Кількість курсових проектів (робіт)».</t>
  </si>
  <si>
    <t>Заповнювати потрібно тільки білі поля, усі зафарбовані містять формули, тому їх торкатися не треба.</t>
  </si>
  <si>
    <t>Зміни у формули не вносити!</t>
  </si>
  <si>
    <t>Після заповнення цього листа буде заповнено лист «Зміст».</t>
  </si>
  <si>
    <r>
      <t xml:space="preserve">        </t>
    </r>
    <r>
      <rPr>
        <b/>
        <i/>
        <sz val="12"/>
        <rFont val="Times New Roman"/>
        <family val="1"/>
        <charset val="204"/>
      </rPr>
      <t>Рядки, які залишилися незаповненими у «Плані НП» та «Змісті», потрібно прибрати не видаляючи , а приховуючи їх!</t>
    </r>
  </si>
  <si>
    <t>Перелік. Освітні компоненти спеціального вибору університету 4 семестр</t>
  </si>
  <si>
    <t>Перелік 1 - Освітні компоненти вільного вибору студента професійної підготовки</t>
  </si>
  <si>
    <t xml:space="preserve">Освітні компоненти вільного вибору студента професійної підготовки </t>
  </si>
  <si>
    <t>ЗМІСТ НАВЧАЛЬНОГО ПЛАНУ</t>
  </si>
  <si>
    <r>
      <t>підготовки першого (бакалаврського) рівня:</t>
    </r>
    <r>
      <rPr>
        <b/>
        <sz val="20"/>
        <rFont val="Arial"/>
        <family val="2"/>
        <charset val="204"/>
      </rPr>
      <t xml:space="preserve">
</t>
    </r>
    <r>
      <rPr>
        <b/>
        <sz val="12"/>
        <rFont val="Arial"/>
        <family val="2"/>
        <charset val="204"/>
      </rPr>
      <t>за спеціальністю</t>
    </r>
  </si>
  <si>
    <t>Загальна кількість</t>
  </si>
  <si>
    <t xml:space="preserve"> Код кафедри</t>
  </si>
  <si>
    <t>Кредитів ECTS</t>
  </si>
  <si>
    <t>Годин</t>
  </si>
  <si>
    <t>Семестри</t>
  </si>
  <si>
    <t>Екз</t>
  </si>
  <si>
    <t>Зал</t>
  </si>
  <si>
    <t>180</t>
  </si>
  <si>
    <t>2</t>
  </si>
  <si>
    <t>Інженерія, виробництво та будівництво</t>
  </si>
  <si>
    <t>G1</t>
  </si>
  <si>
    <t>бакалавр з хімічних технологій та інженерії</t>
  </si>
  <si>
    <t>Тетяна ОВСЯННІКОВА 050 672 4992</t>
  </si>
  <si>
    <t>виробнича</t>
  </si>
  <si>
    <t>переддипломна</t>
  </si>
  <si>
    <t>1,2,7,8</t>
  </si>
  <si>
    <t>Вища математика, ч.1</t>
  </si>
  <si>
    <t>Вища математика, ч.2</t>
  </si>
  <si>
    <t>Фізика, ч.1</t>
  </si>
  <si>
    <t>Фізика, ч.2</t>
  </si>
  <si>
    <t>Загальна та неорганічна хімія, ч.2</t>
  </si>
  <si>
    <t>Загальна та неорганічна хімія, ч.1</t>
  </si>
  <si>
    <t>Органічна хімія</t>
  </si>
  <si>
    <t xml:space="preserve">Вступ до спеціальності. Ознайомча практика </t>
  </si>
  <si>
    <t>Інженерна графіка</t>
  </si>
  <si>
    <t>Промислова екологія</t>
  </si>
  <si>
    <t>Аналітична хімія</t>
  </si>
  <si>
    <t>Фізична і колоїдна хімія</t>
  </si>
  <si>
    <t>Інформаційні технології в хімічних технологіях та інженерії</t>
  </si>
  <si>
    <t>Процеси та апарати хімічних виробництв, ч.1</t>
  </si>
  <si>
    <t>Основи тонкого органічного синтезу</t>
  </si>
  <si>
    <t>Процеси та апарати хімічних виробництв, ч.2</t>
  </si>
  <si>
    <t>Загальна хімічна технологія</t>
  </si>
  <si>
    <t>Основи штучного інтелекту</t>
  </si>
  <si>
    <t>Математичне моделювання та оптимізація об'єктів хімічної технології</t>
  </si>
  <si>
    <t>Теоретичні основи кольоровості органічних сполук</t>
  </si>
  <si>
    <t>Хімія харчових добавок та компонентів косметичних засобів</t>
  </si>
  <si>
    <t>Контроль та керування хіміко-технологічними процесами</t>
  </si>
  <si>
    <t>Основи наукових досліджень галузі</t>
  </si>
  <si>
    <t>Економіка підприємства</t>
  </si>
  <si>
    <t>Принципи "зеленої" хімії</t>
  </si>
  <si>
    <t>Основи проектування виробництва галузі</t>
  </si>
  <si>
    <t>Основи процесів виробництва харчових добавок та косметичних засобів</t>
  </si>
  <si>
    <t>Профільований пакет освітніх компонентів 01"Технології органічних речовин"</t>
  </si>
  <si>
    <t>Профільований пакет освітніх компонентів 02 "Технології харчових добавок та косметичних засобів"</t>
  </si>
  <si>
    <t>Хімія і технологія основного органічного синтезу</t>
  </si>
  <si>
    <t>Методи аналізу в органічному синтезі</t>
  </si>
  <si>
    <t>Хімія і технологія ненасичених вуглеводнів</t>
  </si>
  <si>
    <t>Хімія гетороциклічни сполук та продукти на їх основі</t>
  </si>
  <si>
    <t>Хімія і технологія синтетичних лікарських сполук</t>
  </si>
  <si>
    <t>Хімічна інженерія біологічно активних добавок</t>
  </si>
  <si>
    <t>Технології харчових добавок та компонентів косметичних засобів</t>
  </si>
  <si>
    <t xml:space="preserve">Основи біохімії виробництв харчових добавок і косметичних засобів </t>
  </si>
  <si>
    <t>Контроль якості у виробництві харчових добавок та косметичних засобів</t>
  </si>
  <si>
    <t>Технології косметичних виробництв</t>
  </si>
  <si>
    <t>Теоретичні основи застосування харчових добавок</t>
  </si>
  <si>
    <t>Хімія органічних природних сполук</t>
  </si>
  <si>
    <t>Хімія і технологія ароматичних сполук</t>
  </si>
  <si>
    <t>Загальна технологія фармацевтичних виробництв</t>
  </si>
  <si>
    <t>Хімічна інженерія поверхнево активних речовин</t>
  </si>
  <si>
    <t>Устаткування виробництв галузі</t>
  </si>
  <si>
    <t>Належні виробничі практики</t>
  </si>
  <si>
    <t>Загальна хімічна технологія органічних речовин</t>
  </si>
  <si>
    <t>Технологія сировини косметичних виробництв</t>
  </si>
  <si>
    <t>Інструментальні методи хімічного аналізу в галузі</t>
  </si>
  <si>
    <t>Основи водопідготовки хіміко-фармацевтични, косметичних та харчових виробництв</t>
  </si>
  <si>
    <t>Історія науки і техніки</t>
  </si>
  <si>
    <t>Теорія хіміко-технологічних процесів органічного синтезу</t>
  </si>
  <si>
    <t>Поверхневі явища та дисперсні системи</t>
  </si>
  <si>
    <t>Обрані глави органічної хімії</t>
  </si>
  <si>
    <t>Колоїдна хімія</t>
  </si>
  <si>
    <t>Фізична хімія конденсованих і молекулярних систем</t>
  </si>
  <si>
    <t>Додаткові розділи фізичної хімії</t>
  </si>
  <si>
    <t>Поглиблений курс органічної хімії</t>
  </si>
  <si>
    <t>Основи органічного синтезу</t>
  </si>
  <si>
    <t>Додаткові розділи органічної хімії</t>
  </si>
  <si>
    <r>
      <t>_________________</t>
    </r>
    <r>
      <rPr>
        <sz val="21"/>
        <rFont val="Arial"/>
        <family val="2"/>
        <charset val="204"/>
      </rPr>
      <t>_________</t>
    </r>
  </si>
  <si>
    <t>Завідувач кафедри органічного синтезу та фармацевтичних технологій</t>
  </si>
  <si>
    <t>Директор ННІ Хімічних технологій та інженерії</t>
  </si>
  <si>
    <t>___________Руслан МИГУЩЕНКО</t>
  </si>
  <si>
    <t>_____________Ігор РИЩЕНКО</t>
  </si>
  <si>
    <r>
      <t>_______________</t>
    </r>
    <r>
      <rPr>
        <b/>
        <sz val="21"/>
        <rFont val="Arial"/>
        <family val="2"/>
        <charset val="204"/>
      </rPr>
      <t>Тетяна ОВСЯННІКОВА</t>
    </r>
  </si>
  <si>
    <r>
      <t>_________________</t>
    </r>
    <r>
      <rPr>
        <b/>
        <sz val="21"/>
        <rFont val="Arial"/>
        <family val="2"/>
        <charset val="204"/>
      </rPr>
      <t>Оксана СТРІЛЕЦЬ</t>
    </r>
  </si>
  <si>
    <t>Гарант освітньої програми Технології органічних речовин, харчових добавок та косметичних засобів</t>
  </si>
  <si>
    <t>протокол №__5_______  від _18_квітня_2025_р.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</si>
</sst>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8" x14ac:knownFonts="1">
    <font>
      <sz val="10"/>
      <name val="Arial Cyr"/>
      <charset val="204"/>
    </font>
    <font>
      <sz val="10"/>
      <name val="Arial"/>
      <family val="2"/>
      <charset val="204"/>
    </font>
    <font>
      <sz val="36"/>
      <name val="Arial"/>
      <family val="2"/>
      <charset val="204"/>
    </font>
    <font>
      <b/>
      <sz val="20"/>
      <name val="Arial"/>
      <family val="2"/>
      <charset val="204"/>
    </font>
    <font>
      <b/>
      <sz val="10"/>
      <name val="Arial"/>
      <family val="2"/>
      <charset val="204"/>
    </font>
    <font>
      <b/>
      <sz val="16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2"/>
      <name val="Arial"/>
      <family val="2"/>
      <charset val="204"/>
    </font>
    <font>
      <sz val="14"/>
      <name val="Arial Cyr"/>
      <charset val="204"/>
    </font>
    <font>
      <b/>
      <sz val="11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4"/>
      <name val="Arial Cyr"/>
      <charset val="204"/>
    </font>
    <font>
      <sz val="16"/>
      <name val="Arial"/>
      <family val="2"/>
      <charset val="204"/>
    </font>
    <font>
      <sz val="16"/>
      <name val="Arial Cyr"/>
      <charset val="204"/>
    </font>
    <font>
      <sz val="16"/>
      <name val="Arial"/>
      <family val="2"/>
    </font>
    <font>
      <b/>
      <sz val="18"/>
      <name val="Arial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2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10"/>
      <name val="Arial"/>
      <family val="2"/>
      <charset val="204"/>
    </font>
    <font>
      <b/>
      <sz val="22"/>
      <name val="Arial"/>
      <family val="2"/>
      <charset val="204"/>
    </font>
    <font>
      <b/>
      <sz val="24"/>
      <color indexed="10"/>
      <name val="Arial"/>
      <family val="2"/>
      <charset val="204"/>
    </font>
    <font>
      <b/>
      <sz val="16"/>
      <color indexed="12"/>
      <name val="Arial"/>
      <family val="2"/>
      <charset val="204"/>
    </font>
    <font>
      <b/>
      <sz val="18"/>
      <color indexed="12"/>
      <name val="Arial Cyr"/>
      <family val="2"/>
      <charset val="204"/>
    </font>
    <font>
      <b/>
      <sz val="16"/>
      <color indexed="16"/>
      <name val="Arial"/>
      <family val="2"/>
      <charset val="204"/>
    </font>
    <font>
      <b/>
      <sz val="18"/>
      <color indexed="16"/>
      <name val="Arial Cyr"/>
      <charset val="204"/>
    </font>
    <font>
      <b/>
      <sz val="18"/>
      <color indexed="16"/>
      <name val="Arial Cyr"/>
      <family val="2"/>
      <charset val="204"/>
    </font>
    <font>
      <b/>
      <sz val="16"/>
      <color indexed="59"/>
      <name val="Arial"/>
      <family val="2"/>
      <charset val="204"/>
    </font>
    <font>
      <b/>
      <sz val="18"/>
      <color indexed="59"/>
      <name val="Arial Cyr"/>
      <family val="2"/>
      <charset val="204"/>
    </font>
    <font>
      <b/>
      <sz val="16"/>
      <color indexed="59"/>
      <name val="Arial Cyr"/>
      <family val="2"/>
      <charset val="204"/>
    </font>
    <font>
      <b/>
      <sz val="18"/>
      <color indexed="59"/>
      <name val="Arial"/>
      <family val="2"/>
      <charset val="204"/>
    </font>
    <font>
      <b/>
      <sz val="18"/>
      <color indexed="12"/>
      <name val="Arial"/>
      <family val="2"/>
      <charset val="204"/>
    </font>
    <font>
      <b/>
      <sz val="18"/>
      <name val="Arial Cyr"/>
      <family val="2"/>
      <charset val="204"/>
    </font>
    <font>
      <b/>
      <sz val="18"/>
      <color indexed="16"/>
      <name val="Arial"/>
      <family val="2"/>
      <charset val="204"/>
    </font>
    <font>
      <b/>
      <sz val="16"/>
      <color indexed="56"/>
      <name val="Arial"/>
      <family val="2"/>
      <charset val="204"/>
    </font>
    <font>
      <b/>
      <sz val="18"/>
      <color indexed="56"/>
      <name val="Arial Cyr"/>
      <family val="2"/>
      <charset val="204"/>
    </font>
    <font>
      <b/>
      <sz val="18"/>
      <color indexed="10"/>
      <name val="Arial"/>
      <family val="2"/>
      <charset val="204"/>
    </font>
    <font>
      <b/>
      <sz val="16"/>
      <color indexed="12"/>
      <name val="Arial Cyr"/>
      <family val="2"/>
      <charset val="204"/>
    </font>
    <font>
      <sz val="18"/>
      <name val="Arial Cyr"/>
      <charset val="204"/>
    </font>
    <font>
      <sz val="22"/>
      <name val="Arial"/>
      <family val="2"/>
      <charset val="204"/>
    </font>
    <font>
      <sz val="18"/>
      <name val="Arial"/>
      <family val="2"/>
      <charset val="204"/>
    </font>
    <font>
      <sz val="20"/>
      <name val="Arial"/>
      <family val="2"/>
      <charset val="204"/>
    </font>
    <font>
      <b/>
      <sz val="21"/>
      <name val="Arial"/>
      <family val="2"/>
      <charset val="204"/>
    </font>
    <font>
      <sz val="21"/>
      <name val="Arial"/>
      <family val="2"/>
      <charset val="204"/>
    </font>
    <font>
      <sz val="21"/>
      <name val="Times New Roman"/>
      <family val="1"/>
      <charset val="204"/>
    </font>
    <font>
      <b/>
      <sz val="16"/>
      <name val="Arial Cyr"/>
      <charset val="204"/>
    </font>
    <font>
      <b/>
      <sz val="12"/>
      <name val="Arial Cyr"/>
      <charset val="204"/>
    </font>
    <font>
      <sz val="11"/>
      <name val="Arial Cyr"/>
      <charset val="204"/>
    </font>
    <font>
      <b/>
      <sz val="10"/>
      <name val="Arial Cyr"/>
      <charset val="204"/>
    </font>
    <font>
      <u/>
      <sz val="12"/>
      <name val="Times New Roman"/>
      <family val="1"/>
      <charset val="204"/>
    </font>
    <font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b/>
      <sz val="12"/>
      <color indexed="12"/>
      <name val="Arial"/>
      <family val="2"/>
      <charset val="204"/>
    </font>
    <font>
      <b/>
      <sz val="16"/>
      <name val="Times New Roman"/>
      <family val="1"/>
      <charset val="204"/>
    </font>
    <font>
      <b/>
      <sz val="24"/>
      <name val="Arial"/>
      <family val="2"/>
      <charset val="204"/>
    </font>
    <font>
      <b/>
      <sz val="26"/>
      <name val="Arial"/>
      <family val="2"/>
      <charset val="204"/>
    </font>
    <font>
      <sz val="10"/>
      <color indexed="12"/>
      <name val="Arial"/>
      <family val="2"/>
      <charset val="204"/>
    </font>
    <font>
      <b/>
      <sz val="14"/>
      <color indexed="12"/>
      <name val="Arial"/>
      <family val="2"/>
      <charset val="204"/>
    </font>
    <font>
      <b/>
      <sz val="11"/>
      <color indexed="12"/>
      <name val="Arial"/>
      <family val="2"/>
      <charset val="204"/>
    </font>
    <font>
      <sz val="11"/>
      <color indexed="12"/>
      <name val="Arial"/>
      <family val="2"/>
      <charset val="204"/>
    </font>
    <font>
      <sz val="12"/>
      <color indexed="12"/>
      <name val="Arial"/>
      <family val="2"/>
      <charset val="204"/>
    </font>
    <font>
      <b/>
      <sz val="16"/>
      <color indexed="10"/>
      <name val="Arial"/>
      <family val="2"/>
      <charset val="204"/>
    </font>
    <font>
      <vertAlign val="superscript"/>
      <sz val="16"/>
      <name val="Arial"/>
      <family val="2"/>
      <charset val="204"/>
    </font>
    <font>
      <b/>
      <i/>
      <sz val="11"/>
      <name val="Arial Cyr"/>
      <charset val="204"/>
    </font>
    <font>
      <sz val="12"/>
      <name val="Arial Cyr"/>
      <charset val="204"/>
    </font>
    <font>
      <vertAlign val="subscript"/>
      <sz val="20"/>
      <name val="Arial"/>
      <family val="2"/>
      <charset val="204"/>
    </font>
    <font>
      <sz val="20"/>
      <name val="Arial Cyr"/>
      <charset val="204"/>
    </font>
    <font>
      <b/>
      <i/>
      <sz val="8"/>
      <color indexed="10"/>
      <name val="Arial Cyr"/>
      <charset val="204"/>
    </font>
    <font>
      <b/>
      <sz val="18"/>
      <name val="Arial Cyr"/>
      <charset val="204"/>
    </font>
    <font>
      <sz val="10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 tint="0.34998626667073579"/>
      <name val="Arial"/>
      <family val="2"/>
    </font>
    <font>
      <b/>
      <sz val="13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6"/>
      <color indexed="81"/>
      <name val="Tahoma"/>
      <family val="2"/>
      <charset val="204"/>
    </font>
    <font>
      <b/>
      <sz val="16"/>
      <color indexed="81"/>
      <name val="Tahoma"/>
      <family val="2"/>
      <charset val="204"/>
    </font>
    <font>
      <b/>
      <sz val="20"/>
      <color rgb="FFFF0000"/>
      <name val="Arial"/>
      <family val="2"/>
      <charset val="204"/>
    </font>
    <font>
      <sz val="24"/>
      <name val="Arial"/>
      <family val="2"/>
      <charset val="204"/>
    </font>
    <font>
      <b/>
      <sz val="20"/>
      <color theme="4" tint="0.59999389629810485"/>
      <name val="Arial"/>
      <family val="2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8" fillId="0" borderId="0"/>
    <xf numFmtId="9" fontId="28" fillId="0" borderId="0" applyFont="0" applyFill="0" applyBorder="0" applyAlignment="0" applyProtection="0"/>
  </cellStyleXfs>
  <cellXfs count="903">
    <xf numFmtId="0" fontId="0" fillId="0" borderId="0" xfId="0"/>
    <xf numFmtId="0" fontId="0" fillId="0" borderId="0" xfId="0" applyAlignment="1">
      <alignment horizontal="center" vertical="center"/>
    </xf>
    <xf numFmtId="0" fontId="36" fillId="2" borderId="1" xfId="0" applyFont="1" applyFill="1" applyBorder="1" applyProtection="1">
      <protection hidden="1"/>
    </xf>
    <xf numFmtId="0" fontId="37" fillId="2" borderId="2" xfId="0" applyFont="1" applyFill="1" applyBorder="1" applyAlignment="1" applyProtection="1">
      <alignment wrapText="1"/>
      <protection hidden="1"/>
    </xf>
    <xf numFmtId="0" fontId="38" fillId="3" borderId="3" xfId="0" applyFont="1" applyFill="1" applyBorder="1" applyAlignment="1" applyProtection="1">
      <alignment vertical="top" shrinkToFit="1"/>
      <protection hidden="1"/>
    </xf>
    <xf numFmtId="49" fontId="39" fillId="0" borderId="4" xfId="0" applyNumberFormat="1" applyFont="1" applyBorder="1" applyAlignment="1" applyProtection="1">
      <alignment vertical="top" wrapText="1"/>
      <protection locked="0"/>
    </xf>
    <xf numFmtId="0" fontId="40" fillId="4" borderId="5" xfId="0" applyFont="1" applyFill="1" applyBorder="1" applyAlignment="1" applyProtection="1">
      <alignment vertical="top" shrinkToFit="1"/>
      <protection hidden="1"/>
    </xf>
    <xf numFmtId="49" fontId="41" fillId="0" borderId="6" xfId="0" applyNumberFormat="1" applyFont="1" applyBorder="1" applyAlignment="1" applyProtection="1">
      <alignment horizontal="left" wrapText="1"/>
      <protection locked="0"/>
    </xf>
    <xf numFmtId="49" fontId="44" fillId="0" borderId="7" xfId="0" applyNumberFormat="1" applyFont="1" applyBorder="1" applyAlignment="1" applyProtection="1">
      <alignment horizontal="left" wrapText="1"/>
      <protection locked="0"/>
    </xf>
    <xf numFmtId="49" fontId="46" fillId="0" borderId="8" xfId="0" applyNumberFormat="1" applyFont="1" applyBorder="1" applyAlignment="1" applyProtection="1">
      <alignment vertical="top" wrapText="1"/>
      <protection locked="0"/>
    </xf>
    <xf numFmtId="49" fontId="39" fillId="0" borderId="8" xfId="0" applyNumberFormat="1" applyFont="1" applyBorder="1" applyAlignment="1" applyProtection="1">
      <alignment wrapText="1"/>
      <protection locked="0"/>
    </xf>
    <xf numFmtId="0" fontId="5" fillId="0" borderId="5" xfId="0" applyFont="1" applyBorder="1" applyAlignment="1" applyProtection="1">
      <alignment shrinkToFit="1"/>
      <protection hidden="1"/>
    </xf>
    <xf numFmtId="49" fontId="27" fillId="0" borderId="7" xfId="0" applyNumberFormat="1" applyFont="1" applyBorder="1" applyAlignment="1" applyProtection="1">
      <alignment horizontal="left" wrapText="1"/>
      <protection locked="0"/>
    </xf>
    <xf numFmtId="49" fontId="52" fillId="0" borderId="4" xfId="0" applyNumberFormat="1" applyFont="1" applyBorder="1" applyAlignment="1" applyProtection="1">
      <alignment horizontal="left" wrapText="1"/>
      <protection locked="0"/>
    </xf>
    <xf numFmtId="0" fontId="54" fillId="0" borderId="9" xfId="0" applyFont="1" applyBorder="1" applyAlignment="1" applyProtection="1">
      <alignment wrapText="1"/>
      <protection locked="0"/>
    </xf>
    <xf numFmtId="0" fontId="0" fillId="5" borderId="0" xfId="0" applyFill="1" applyAlignment="1" applyProtection="1">
      <alignment shrinkToFit="1"/>
      <protection hidden="1"/>
    </xf>
    <xf numFmtId="49" fontId="0" fillId="0" borderId="0" xfId="0" applyNumberFormat="1"/>
    <xf numFmtId="49" fontId="5" fillId="0" borderId="0" xfId="0" applyNumberFormat="1" applyFont="1" applyAlignment="1" applyProtection="1">
      <alignment horizontal="center" wrapText="1"/>
      <protection hidden="1"/>
    </xf>
    <xf numFmtId="0" fontId="56" fillId="0" borderId="0" xfId="0" applyFont="1" applyAlignment="1" applyProtection="1">
      <alignment horizontal="right" wrapText="1"/>
      <protection hidden="1"/>
    </xf>
    <xf numFmtId="0" fontId="6" fillId="0" borderId="0" xfId="0" applyFont="1" applyAlignment="1" applyProtection="1">
      <alignment horizontal="center" wrapText="1"/>
      <protection hidden="1"/>
    </xf>
    <xf numFmtId="0" fontId="9" fillId="0" borderId="10" xfId="0" applyFont="1" applyBorder="1" applyAlignment="1" applyProtection="1">
      <alignment horizontal="center" vertical="center" wrapText="1"/>
      <protection hidden="1"/>
    </xf>
    <xf numFmtId="0" fontId="33" fillId="0" borderId="0" xfId="0" applyFont="1"/>
    <xf numFmtId="0" fontId="5" fillId="0" borderId="0" xfId="0" applyFont="1" applyAlignment="1" applyProtection="1">
      <alignment horizontal="center" wrapText="1"/>
      <protection hidden="1"/>
    </xf>
    <xf numFmtId="49" fontId="47" fillId="0" borderId="11" xfId="0" applyNumberFormat="1" applyFont="1" applyBorder="1" applyAlignment="1" applyProtection="1">
      <alignment horizontal="left" wrapText="1"/>
      <protection locked="0"/>
    </xf>
    <xf numFmtId="0" fontId="45" fillId="6" borderId="12" xfId="0" applyFont="1" applyFill="1" applyBorder="1" applyAlignment="1" applyProtection="1">
      <alignment shrinkToFit="1"/>
      <protection hidden="1"/>
    </xf>
    <xf numFmtId="0" fontId="7" fillId="3" borderId="3" xfId="0" applyFont="1" applyFill="1" applyBorder="1" applyAlignment="1" applyProtection="1">
      <alignment horizontal="left" vertical="top" wrapText="1"/>
      <protection hidden="1"/>
    </xf>
    <xf numFmtId="164" fontId="6" fillId="3" borderId="13" xfId="0" applyNumberFormat="1" applyFont="1" applyFill="1" applyBorder="1" applyAlignment="1" applyProtection="1">
      <alignment horizontal="center" vertical="top" wrapText="1"/>
      <protection hidden="1"/>
    </xf>
    <xf numFmtId="0" fontId="7" fillId="3" borderId="14" xfId="0" applyFont="1" applyFill="1" applyBorder="1" applyAlignment="1" applyProtection="1">
      <alignment horizontal="center" vertical="top" wrapText="1"/>
      <protection hidden="1"/>
    </xf>
    <xf numFmtId="0" fontId="7" fillId="3" borderId="15" xfId="0" applyFont="1" applyFill="1" applyBorder="1" applyAlignment="1" applyProtection="1">
      <alignment horizontal="center" vertical="top" wrapText="1"/>
      <protection hidden="1"/>
    </xf>
    <xf numFmtId="0" fontId="7" fillId="3" borderId="16" xfId="0" applyFont="1" applyFill="1" applyBorder="1" applyAlignment="1" applyProtection="1">
      <alignment horizontal="center" vertical="top" wrapText="1"/>
      <protection hidden="1"/>
    </xf>
    <xf numFmtId="0" fontId="6" fillId="3" borderId="13" xfId="0" applyFont="1" applyFill="1" applyBorder="1" applyAlignment="1" applyProtection="1">
      <alignment horizontal="center" vertical="top" wrapText="1"/>
      <protection hidden="1"/>
    </xf>
    <xf numFmtId="0" fontId="6" fillId="0" borderId="17" xfId="0" applyFont="1" applyBorder="1" applyAlignment="1" applyProtection="1">
      <alignment vertical="top" shrinkToFit="1"/>
      <protection hidden="1"/>
    </xf>
    <xf numFmtId="49" fontId="48" fillId="0" borderId="18" xfId="0" applyNumberFormat="1" applyFont="1" applyBorder="1" applyAlignment="1" applyProtection="1">
      <alignment vertical="top" wrapText="1"/>
      <protection locked="0"/>
    </xf>
    <xf numFmtId="49" fontId="51" fillId="0" borderId="7" xfId="0" applyNumberFormat="1" applyFont="1" applyBorder="1" applyAlignment="1" applyProtection="1">
      <alignment horizontal="left" wrapText="1"/>
      <protection locked="0"/>
    </xf>
    <xf numFmtId="0" fontId="51" fillId="0" borderId="8" xfId="0" applyFont="1" applyBorder="1" applyAlignment="1" applyProtection="1">
      <alignment horizontal="left" wrapText="1"/>
      <protection locked="0"/>
    </xf>
    <xf numFmtId="0" fontId="53" fillId="5" borderId="19" xfId="0" applyFont="1" applyFill="1" applyBorder="1" applyAlignment="1" applyProtection="1">
      <alignment shrinkToFit="1"/>
      <protection hidden="1"/>
    </xf>
    <xf numFmtId="0" fontId="35" fillId="3" borderId="3" xfId="0" applyFont="1" applyFill="1" applyBorder="1" applyAlignment="1" applyProtection="1">
      <alignment shrinkToFit="1"/>
      <protection hidden="1"/>
    </xf>
    <xf numFmtId="0" fontId="62" fillId="4" borderId="3" xfId="0" applyFont="1" applyFill="1" applyBorder="1" applyAlignment="1" applyProtection="1">
      <alignment shrinkToFit="1"/>
      <protection hidden="1"/>
    </xf>
    <xf numFmtId="49" fontId="54" fillId="0" borderId="4" xfId="0" applyNumberFormat="1" applyFont="1" applyBorder="1" applyAlignment="1" applyProtection="1">
      <alignment wrapText="1"/>
      <protection locked="0"/>
    </xf>
    <xf numFmtId="0" fontId="52" fillId="0" borderId="7" xfId="0" applyFont="1" applyBorder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center" wrapText="1"/>
      <protection hidden="1"/>
    </xf>
    <xf numFmtId="0" fontId="9" fillId="0" borderId="0" xfId="0" applyFont="1" applyAlignment="1" applyProtection="1">
      <alignment horizontal="left" wrapText="1"/>
      <protection hidden="1"/>
    </xf>
    <xf numFmtId="0" fontId="33" fillId="0" borderId="0" xfId="0" applyFont="1" applyAlignment="1">
      <alignment horizontal="left" indent="4"/>
    </xf>
    <xf numFmtId="0" fontId="33" fillId="0" borderId="0" xfId="0" applyFont="1" applyAlignment="1">
      <alignment horizontal="left" indent="2"/>
    </xf>
    <xf numFmtId="0" fontId="65" fillId="0" borderId="0" xfId="0" applyFont="1" applyAlignment="1">
      <alignment horizontal="left" indent="2"/>
    </xf>
    <xf numFmtId="0" fontId="69" fillId="0" borderId="0" xfId="0" applyFont="1"/>
    <xf numFmtId="0" fontId="36" fillId="0" borderId="0" xfId="0" applyFont="1" applyAlignment="1" applyProtection="1">
      <alignment horizontal="center"/>
      <protection hidden="1"/>
    </xf>
    <xf numFmtId="0" fontId="24" fillId="0" borderId="0" xfId="0" applyFont="1" applyAlignment="1" applyProtection="1">
      <alignment horizontal="left"/>
      <protection hidden="1"/>
    </xf>
    <xf numFmtId="0" fontId="56" fillId="0" borderId="0" xfId="0" applyFont="1" applyProtection="1">
      <protection hidden="1"/>
    </xf>
    <xf numFmtId="49" fontId="56" fillId="0" borderId="0" xfId="0" applyNumberFormat="1" applyFont="1" applyProtection="1">
      <protection hidden="1"/>
    </xf>
    <xf numFmtId="0" fontId="57" fillId="0" borderId="20" xfId="0" applyFont="1" applyBorder="1" applyAlignment="1" applyProtection="1">
      <alignment horizontal="center" textRotation="90" wrapText="1"/>
      <protection hidden="1"/>
    </xf>
    <xf numFmtId="0" fontId="59" fillId="0" borderId="21" xfId="0" applyFont="1" applyBorder="1" applyAlignment="1" applyProtection="1">
      <alignment horizontal="center" vertical="center"/>
      <protection hidden="1"/>
    </xf>
    <xf numFmtId="0" fontId="59" fillId="0" borderId="22" xfId="0" applyFont="1" applyBorder="1" applyAlignment="1" applyProtection="1">
      <alignment horizontal="center" vertical="center"/>
      <protection hidden="1"/>
    </xf>
    <xf numFmtId="0" fontId="59" fillId="0" borderId="0" xfId="0" applyFont="1" applyProtection="1">
      <protection hidden="1"/>
    </xf>
    <xf numFmtId="0" fontId="59" fillId="0" borderId="23" xfId="0" applyFont="1" applyBorder="1" applyAlignment="1" applyProtection="1">
      <alignment horizontal="center" vertical="center"/>
      <protection hidden="1"/>
    </xf>
    <xf numFmtId="0" fontId="55" fillId="0" borderId="0" xfId="0" applyFont="1" applyProtection="1">
      <protection hidden="1"/>
    </xf>
    <xf numFmtId="0" fontId="68" fillId="0" borderId="0" xfId="0" applyFont="1"/>
    <xf numFmtId="0" fontId="54" fillId="0" borderId="0" xfId="0" applyFont="1" applyAlignment="1" applyProtection="1">
      <alignment wrapText="1" shrinkToFit="1"/>
      <protection hidden="1"/>
    </xf>
    <xf numFmtId="0" fontId="0" fillId="0" borderId="0" xfId="0" applyProtection="1">
      <protection hidden="1"/>
    </xf>
    <xf numFmtId="0" fontId="61" fillId="0" borderId="24" xfId="0" applyFont="1" applyBorder="1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left" vertical="top" wrapText="1"/>
      <protection hidden="1"/>
    </xf>
    <xf numFmtId="0" fontId="1" fillId="0" borderId="0" xfId="0" applyFont="1" applyAlignment="1" applyProtection="1">
      <alignment vertical="top" wrapText="1"/>
      <protection hidden="1"/>
    </xf>
    <xf numFmtId="49" fontId="1" fillId="0" borderId="0" xfId="0" applyNumberFormat="1" applyFont="1" applyProtection="1">
      <protection hidden="1"/>
    </xf>
    <xf numFmtId="0" fontId="9" fillId="0" borderId="0" xfId="0" applyFont="1" applyProtection="1">
      <protection hidden="1"/>
    </xf>
    <xf numFmtId="0" fontId="4" fillId="0" borderId="0" xfId="0" applyFont="1" applyAlignment="1" applyProtection="1">
      <alignment horizontal="centerContinuous"/>
      <protection hidden="1"/>
    </xf>
    <xf numFmtId="0" fontId="19" fillId="0" borderId="0" xfId="0" applyFont="1" applyProtection="1">
      <protection hidden="1"/>
    </xf>
    <xf numFmtId="0" fontId="4" fillId="0" borderId="0" xfId="0" applyFont="1" applyProtection="1">
      <protection hidden="1"/>
    </xf>
    <xf numFmtId="49" fontId="9" fillId="0" borderId="0" xfId="0" applyNumberFormat="1" applyFont="1" applyProtection="1">
      <protection hidden="1"/>
    </xf>
    <xf numFmtId="0" fontId="7" fillId="0" borderId="0" xfId="0" applyFont="1" applyProtection="1">
      <protection hidden="1"/>
    </xf>
    <xf numFmtId="0" fontId="7" fillId="0" borderId="0" xfId="0" applyFont="1" applyAlignment="1" applyProtection="1">
      <alignment horizontal="left" vertical="top" wrapText="1"/>
      <protection hidden="1"/>
    </xf>
    <xf numFmtId="0" fontId="6" fillId="0" borderId="0" xfId="0" applyFont="1" applyAlignment="1" applyProtection="1">
      <alignment horizontal="left" vertical="top" wrapText="1"/>
      <protection hidden="1"/>
    </xf>
    <xf numFmtId="0" fontId="16" fillId="0" borderId="17" xfId="0" applyFont="1" applyBorder="1" applyAlignment="1" applyProtection="1">
      <alignment horizontal="center" vertical="center" wrapText="1"/>
      <protection hidden="1"/>
    </xf>
    <xf numFmtId="0" fontId="16" fillId="0" borderId="19" xfId="0" applyFont="1" applyBorder="1" applyAlignment="1" applyProtection="1">
      <alignment horizontal="center" vertical="center" wrapText="1"/>
      <protection hidden="1"/>
    </xf>
    <xf numFmtId="0" fontId="16" fillId="0" borderId="18" xfId="0" applyFont="1" applyBorder="1" applyAlignment="1" applyProtection="1">
      <alignment horizontal="center" vertical="center" wrapText="1"/>
      <protection hidden="1"/>
    </xf>
    <xf numFmtId="0" fontId="16" fillId="0" borderId="25" xfId="0" applyFont="1" applyBorder="1" applyAlignment="1" applyProtection="1">
      <alignment horizontal="center" vertical="center" wrapText="1"/>
      <protection hidden="1"/>
    </xf>
    <xf numFmtId="0" fontId="16" fillId="0" borderId="26" xfId="0" applyFont="1" applyBorder="1" applyAlignment="1" applyProtection="1">
      <alignment horizontal="center" vertical="center" wrapText="1"/>
      <protection hidden="1"/>
    </xf>
    <xf numFmtId="0" fontId="16" fillId="0" borderId="27" xfId="0" applyFont="1" applyBorder="1" applyAlignment="1" applyProtection="1">
      <alignment horizontal="center" vertical="center" wrapText="1"/>
      <protection hidden="1"/>
    </xf>
    <xf numFmtId="0" fontId="16" fillId="0" borderId="0" xfId="0" applyFont="1" applyAlignment="1" applyProtection="1">
      <alignment horizontal="center" vertical="center" wrapText="1"/>
      <protection hidden="1"/>
    </xf>
    <xf numFmtId="0" fontId="16" fillId="0" borderId="28" xfId="0" applyFont="1" applyBorder="1" applyAlignment="1" applyProtection="1">
      <alignment horizontal="center" wrapText="1"/>
      <protection hidden="1"/>
    </xf>
    <xf numFmtId="0" fontId="16" fillId="0" borderId="30" xfId="0" applyFont="1" applyBorder="1" applyAlignment="1" applyProtection="1">
      <alignment horizontal="center" wrapText="1"/>
      <protection hidden="1"/>
    </xf>
    <xf numFmtId="0" fontId="16" fillId="0" borderId="32" xfId="0" applyFont="1" applyBorder="1" applyAlignment="1" applyProtection="1">
      <alignment horizontal="center" wrapText="1"/>
      <protection hidden="1"/>
    </xf>
    <xf numFmtId="0" fontId="19" fillId="0" borderId="0" xfId="0" applyFont="1" applyAlignment="1" applyProtection="1">
      <alignment horizontal="left"/>
      <protection hidden="1"/>
    </xf>
    <xf numFmtId="0" fontId="19" fillId="0" borderId="0" xfId="0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left"/>
      <protection hidden="1"/>
    </xf>
    <xf numFmtId="0" fontId="18" fillId="0" borderId="0" xfId="0" applyFont="1" applyProtection="1">
      <protection hidden="1"/>
    </xf>
    <xf numFmtId="0" fontId="18" fillId="0" borderId="0" xfId="0" applyFont="1" applyAlignment="1" applyProtection="1">
      <alignment horizontal="center"/>
      <protection hidden="1"/>
    </xf>
    <xf numFmtId="0" fontId="19" fillId="0" borderId="0" xfId="0" applyFont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vertical="center"/>
      <protection hidden="1"/>
    </xf>
    <xf numFmtId="49" fontId="7" fillId="0" borderId="0" xfId="0" applyNumberFormat="1" applyFont="1" applyAlignment="1" applyProtection="1">
      <alignment vertical="center" wrapText="1"/>
      <protection hidden="1"/>
    </xf>
    <xf numFmtId="0" fontId="6" fillId="0" borderId="0" xfId="0" applyFont="1" applyAlignment="1" applyProtection="1">
      <alignment horizontal="center"/>
      <protection hidden="1"/>
    </xf>
    <xf numFmtId="0" fontId="16" fillId="0" borderId="0" xfId="0" applyFont="1" applyProtection="1">
      <protection hidden="1"/>
    </xf>
    <xf numFmtId="49" fontId="20" fillId="0" borderId="0" xfId="0" applyNumberFormat="1" applyFont="1" applyProtection="1">
      <protection hidden="1"/>
    </xf>
    <xf numFmtId="49" fontId="20" fillId="0" borderId="0" xfId="0" applyNumberFormat="1" applyFont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5" fillId="0" borderId="13" xfId="0" applyFont="1" applyBorder="1" applyAlignment="1" applyProtection="1">
      <alignment horizontal="center"/>
      <protection hidden="1"/>
    </xf>
    <xf numFmtId="0" fontId="5" fillId="0" borderId="34" xfId="0" applyFont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9" fillId="0" borderId="35" xfId="0" applyFont="1" applyBorder="1" applyAlignment="1" applyProtection="1">
      <alignment horizontal="center" vertical="center" wrapText="1"/>
      <protection hidden="1"/>
    </xf>
    <xf numFmtId="0" fontId="9" fillId="0" borderId="36" xfId="0" applyFont="1" applyBorder="1" applyAlignment="1" applyProtection="1">
      <alignment vertical="center" wrapText="1"/>
      <protection hidden="1"/>
    </xf>
    <xf numFmtId="0" fontId="9" fillId="0" borderId="14" xfId="0" applyFont="1" applyBorder="1" applyAlignment="1" applyProtection="1">
      <alignment vertical="center" wrapText="1"/>
      <protection hidden="1"/>
    </xf>
    <xf numFmtId="0" fontId="9" fillId="0" borderId="16" xfId="0" applyFont="1" applyBorder="1" applyAlignment="1" applyProtection="1">
      <alignment vertical="center" wrapText="1"/>
      <protection hidden="1"/>
    </xf>
    <xf numFmtId="0" fontId="55" fillId="4" borderId="13" xfId="0" applyFont="1" applyFill="1" applyBorder="1" applyProtection="1">
      <protection hidden="1"/>
    </xf>
    <xf numFmtId="0" fontId="72" fillId="4" borderId="13" xfId="0" applyFont="1" applyFill="1" applyBorder="1" applyAlignment="1" applyProtection="1">
      <alignment horizontal="left" vertical="center"/>
      <protection hidden="1"/>
    </xf>
    <xf numFmtId="49" fontId="72" fillId="4" borderId="13" xfId="0" applyNumberFormat="1" applyFont="1" applyFill="1" applyBorder="1" applyAlignment="1" applyProtection="1">
      <alignment horizontal="left" vertical="top" wrapText="1"/>
      <protection hidden="1"/>
    </xf>
    <xf numFmtId="0" fontId="67" fillId="0" borderId="0" xfId="0" applyFont="1" applyAlignment="1">
      <alignment horizontal="left" indent="2"/>
    </xf>
    <xf numFmtId="0" fontId="64" fillId="0" borderId="0" xfId="0" applyFont="1"/>
    <xf numFmtId="164" fontId="59" fillId="8" borderId="21" xfId="0" applyNumberFormat="1" applyFont="1" applyFill="1" applyBorder="1" applyAlignment="1" applyProtection="1">
      <alignment horizontal="center" vertical="center"/>
      <protection hidden="1"/>
    </xf>
    <xf numFmtId="164" fontId="59" fillId="8" borderId="30" xfId="0" applyNumberFormat="1" applyFont="1" applyFill="1" applyBorder="1" applyAlignment="1" applyProtection="1">
      <alignment horizontal="center" vertical="center"/>
      <protection hidden="1"/>
    </xf>
    <xf numFmtId="164" fontId="59" fillId="8" borderId="38" xfId="0" applyNumberFormat="1" applyFont="1" applyFill="1" applyBorder="1" applyAlignment="1" applyProtection="1">
      <alignment horizontal="center" vertical="center"/>
      <protection hidden="1"/>
    </xf>
    <xf numFmtId="164" fontId="59" fillId="8" borderId="39" xfId="0" applyNumberFormat="1" applyFont="1" applyFill="1" applyBorder="1" applyAlignment="1" applyProtection="1">
      <alignment horizontal="center" vertical="center"/>
      <protection hidden="1"/>
    </xf>
    <xf numFmtId="164" fontId="3" fillId="4" borderId="10" xfId="0" applyNumberFormat="1" applyFont="1" applyFill="1" applyBorder="1" applyAlignment="1" applyProtection="1">
      <alignment horizontal="center" vertical="center"/>
      <protection hidden="1"/>
    </xf>
    <xf numFmtId="0" fontId="3" fillId="0" borderId="13" xfId="0" applyFont="1" applyBorder="1" applyAlignment="1" applyProtection="1">
      <alignment wrapText="1"/>
      <protection hidden="1"/>
    </xf>
    <xf numFmtId="0" fontId="6" fillId="4" borderId="3" xfId="0" applyFont="1" applyFill="1" applyBorder="1" applyAlignment="1" applyProtection="1">
      <alignment horizontal="left" vertical="center" wrapText="1"/>
      <protection hidden="1"/>
    </xf>
    <xf numFmtId="164" fontId="6" fillId="4" borderId="13" xfId="0" applyNumberFormat="1" applyFont="1" applyFill="1" applyBorder="1" applyAlignment="1" applyProtection="1">
      <alignment horizontal="center" vertical="center" wrapText="1"/>
      <protection hidden="1"/>
    </xf>
    <xf numFmtId="0" fontId="6" fillId="4" borderId="14" xfId="0" applyFont="1" applyFill="1" applyBorder="1" applyAlignment="1" applyProtection="1">
      <alignment horizontal="left" vertical="center" wrapText="1"/>
      <protection hidden="1"/>
    </xf>
    <xf numFmtId="0" fontId="6" fillId="4" borderId="15" xfId="0" applyFont="1" applyFill="1" applyBorder="1" applyAlignment="1" applyProtection="1">
      <alignment horizontal="left" vertical="center" wrapText="1"/>
      <protection hidden="1"/>
    </xf>
    <xf numFmtId="0" fontId="6" fillId="4" borderId="16" xfId="0" applyFont="1" applyFill="1" applyBorder="1" applyAlignment="1" applyProtection="1">
      <alignment horizontal="left" vertical="center" wrapText="1"/>
      <protection hidden="1"/>
    </xf>
    <xf numFmtId="49" fontId="6" fillId="4" borderId="36" xfId="0" applyNumberFormat="1" applyFont="1" applyFill="1" applyBorder="1" applyAlignment="1" applyProtection="1">
      <alignment horizontal="left" vertical="center" wrapText="1"/>
      <protection hidden="1"/>
    </xf>
    <xf numFmtId="49" fontId="6" fillId="4" borderId="13" xfId="0" applyNumberFormat="1" applyFont="1" applyFill="1" applyBorder="1" applyAlignment="1" applyProtection="1">
      <alignment horizontal="left" vertical="center" wrapText="1"/>
      <protection hidden="1"/>
    </xf>
    <xf numFmtId="49" fontId="8" fillId="0" borderId="41" xfId="0" applyNumberFormat="1" applyFont="1" applyBorder="1" applyAlignment="1" applyProtection="1">
      <alignment horizontal="left" vertical="center" wrapText="1"/>
      <protection hidden="1"/>
    </xf>
    <xf numFmtId="164" fontId="8" fillId="0" borderId="38" xfId="0" applyNumberFormat="1" applyFont="1" applyBorder="1" applyAlignment="1" applyProtection="1">
      <alignment horizontal="center" vertical="center" wrapText="1"/>
      <protection hidden="1"/>
    </xf>
    <xf numFmtId="0" fontId="8" fillId="0" borderId="42" xfId="0" applyFont="1" applyBorder="1" applyAlignment="1" applyProtection="1">
      <alignment horizontal="center" vertical="center" wrapText="1"/>
      <protection hidden="1"/>
    </xf>
    <xf numFmtId="0" fontId="8" fillId="0" borderId="43" xfId="0" applyFont="1" applyBorder="1" applyAlignment="1" applyProtection="1">
      <alignment horizontal="center" vertical="center" wrapText="1"/>
      <protection hidden="1"/>
    </xf>
    <xf numFmtId="0" fontId="8" fillId="0" borderId="44" xfId="0" applyFont="1" applyBorder="1" applyAlignment="1" applyProtection="1">
      <alignment horizontal="center" vertical="center" wrapText="1"/>
      <protection hidden="1"/>
    </xf>
    <xf numFmtId="0" fontId="70" fillId="0" borderId="38" xfId="0" applyFont="1" applyBorder="1" applyAlignment="1" applyProtection="1">
      <alignment horizontal="center" vertical="center" wrapText="1"/>
      <protection hidden="1"/>
    </xf>
    <xf numFmtId="49" fontId="8" fillId="0" borderId="45" xfId="0" applyNumberFormat="1" applyFont="1" applyBorder="1" applyAlignment="1" applyProtection="1">
      <alignment horizontal="left" vertical="center" wrapText="1"/>
      <protection hidden="1"/>
    </xf>
    <xf numFmtId="0" fontId="8" fillId="0" borderId="4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47" xfId="0" applyFont="1" applyBorder="1" applyAlignment="1" applyProtection="1">
      <alignment horizontal="center" vertical="center" wrapText="1"/>
      <protection hidden="1"/>
    </xf>
    <xf numFmtId="0" fontId="11" fillId="0" borderId="48" xfId="0" applyFont="1" applyBorder="1" applyAlignment="1" applyProtection="1">
      <alignment horizontal="center" vertical="center" wrapText="1"/>
      <protection hidden="1"/>
    </xf>
    <xf numFmtId="0" fontId="11" fillId="0" borderId="49" xfId="0" applyFont="1" applyBorder="1" applyAlignment="1" applyProtection="1">
      <alignment horizontal="center" vertical="center" wrapText="1"/>
      <protection hidden="1"/>
    </xf>
    <xf numFmtId="0" fontId="11" fillId="0" borderId="14" xfId="0" applyFont="1" applyBorder="1" applyAlignment="1" applyProtection="1">
      <alignment vertical="center" textRotation="90" wrapText="1"/>
      <protection hidden="1"/>
    </xf>
    <xf numFmtId="0" fontId="11" fillId="0" borderId="15" xfId="0" applyFont="1" applyBorder="1" applyAlignment="1" applyProtection="1">
      <alignment vertical="center" textRotation="90" wrapText="1"/>
      <protection hidden="1"/>
    </xf>
    <xf numFmtId="0" fontId="11" fillId="0" borderId="16" xfId="0" applyFont="1" applyBorder="1" applyAlignment="1" applyProtection="1">
      <alignment vertical="center" textRotation="90" wrapText="1"/>
      <protection hidden="1"/>
    </xf>
    <xf numFmtId="0" fontId="11" fillId="0" borderId="13" xfId="0" applyFont="1" applyBorder="1" applyAlignment="1" applyProtection="1">
      <alignment horizontal="center" vertical="center" wrapText="1"/>
      <protection hidden="1"/>
    </xf>
    <xf numFmtId="49" fontId="8" fillId="0" borderId="38" xfId="0" applyNumberFormat="1" applyFont="1" applyBorder="1" applyAlignment="1" applyProtection="1">
      <alignment horizontal="center" vertical="center" wrapText="1"/>
      <protection hidden="1"/>
    </xf>
    <xf numFmtId="49" fontId="8" fillId="0" borderId="50" xfId="0" applyNumberFormat="1" applyFont="1" applyBorder="1" applyAlignment="1" applyProtection="1">
      <alignment horizontal="center" vertical="center" wrapText="1"/>
      <protection hidden="1"/>
    </xf>
    <xf numFmtId="49" fontId="6" fillId="4" borderId="36" xfId="0" applyNumberFormat="1" applyFont="1" applyFill="1" applyBorder="1" applyAlignment="1" applyProtection="1">
      <alignment horizontal="center" vertical="center" wrapText="1"/>
      <protection hidden="1"/>
    </xf>
    <xf numFmtId="49" fontId="6" fillId="4" borderId="13" xfId="0" applyNumberFormat="1" applyFont="1" applyFill="1" applyBorder="1" applyAlignment="1" applyProtection="1">
      <alignment horizontal="center" vertical="center" wrapText="1"/>
      <protection hidden="1"/>
    </xf>
    <xf numFmtId="49" fontId="7" fillId="3" borderId="36" xfId="0" applyNumberFormat="1" applyFont="1" applyFill="1" applyBorder="1" applyAlignment="1" applyProtection="1">
      <alignment horizontal="center" vertical="top" wrapText="1"/>
      <protection hidden="1"/>
    </xf>
    <xf numFmtId="49" fontId="7" fillId="3" borderId="13" xfId="0" applyNumberFormat="1" applyFont="1" applyFill="1" applyBorder="1" applyAlignment="1" applyProtection="1">
      <alignment horizontal="center" vertical="top" wrapText="1"/>
      <protection hidden="1"/>
    </xf>
    <xf numFmtId="0" fontId="59" fillId="0" borderId="0" xfId="0" applyFont="1" applyAlignment="1" applyProtection="1">
      <alignment vertical="center"/>
      <protection hidden="1"/>
    </xf>
    <xf numFmtId="0" fontId="9" fillId="0" borderId="44" xfId="0" applyFont="1" applyBorder="1" applyAlignment="1" applyProtection="1">
      <alignment horizontal="left" vertical="center" wrapText="1" shrinkToFit="1"/>
      <protection hidden="1"/>
    </xf>
    <xf numFmtId="0" fontId="74" fillId="0" borderId="27" xfId="0" applyFont="1" applyBorder="1" applyProtection="1">
      <protection hidden="1"/>
    </xf>
    <xf numFmtId="0" fontId="74" fillId="0" borderId="0" xfId="0" applyFont="1" applyProtection="1">
      <protection hidden="1"/>
    </xf>
    <xf numFmtId="0" fontId="76" fillId="0" borderId="27" xfId="0" applyFont="1" applyBorder="1" applyAlignment="1" applyProtection="1">
      <alignment horizontal="center" vertical="center"/>
      <protection hidden="1"/>
    </xf>
    <xf numFmtId="0" fontId="76" fillId="0" borderId="0" xfId="0" applyFont="1" applyAlignment="1" applyProtection="1">
      <alignment horizontal="center" vertical="top"/>
      <protection hidden="1"/>
    </xf>
    <xf numFmtId="0" fontId="14" fillId="0" borderId="0" xfId="0" applyFont="1" applyAlignment="1" applyProtection="1">
      <alignment horizontal="center" vertical="top"/>
      <protection hidden="1"/>
    </xf>
    <xf numFmtId="0" fontId="77" fillId="0" borderId="0" xfId="0" applyFont="1" applyAlignment="1" applyProtection="1">
      <alignment horizontal="center" vertical="top"/>
      <protection hidden="1"/>
    </xf>
    <xf numFmtId="0" fontId="15" fillId="0" borderId="0" xfId="0" applyFont="1" applyAlignment="1" applyProtection="1">
      <alignment horizontal="center" vertical="top"/>
      <protection hidden="1"/>
    </xf>
    <xf numFmtId="0" fontId="77" fillId="0" borderId="24" xfId="0" applyFont="1" applyBorder="1" applyAlignment="1" applyProtection="1">
      <alignment horizontal="center"/>
      <protection hidden="1"/>
    </xf>
    <xf numFmtId="0" fontId="77" fillId="0" borderId="24" xfId="0" applyFont="1" applyBorder="1" applyAlignment="1" applyProtection="1">
      <alignment horizontal="left"/>
      <protection hidden="1"/>
    </xf>
    <xf numFmtId="0" fontId="15" fillId="0" borderId="24" xfId="0" applyFont="1" applyBorder="1" applyAlignment="1" applyProtection="1">
      <alignment horizontal="center"/>
      <protection hidden="1"/>
    </xf>
    <xf numFmtId="0" fontId="78" fillId="0" borderId="24" xfId="0" applyFont="1" applyBorder="1" applyAlignment="1" applyProtection="1">
      <alignment horizontal="center"/>
      <protection hidden="1"/>
    </xf>
    <xf numFmtId="0" fontId="78" fillId="0" borderId="24" xfId="0" applyFont="1" applyBorder="1" applyAlignment="1" applyProtection="1">
      <alignment horizontal="left"/>
      <protection hidden="1"/>
    </xf>
    <xf numFmtId="0" fontId="19" fillId="0" borderId="24" xfId="0" applyFont="1" applyBorder="1" applyAlignment="1" applyProtection="1">
      <alignment horizontal="left"/>
      <protection hidden="1"/>
    </xf>
    <xf numFmtId="0" fontId="19" fillId="0" borderId="24" xfId="0" applyFont="1" applyBorder="1" applyAlignment="1" applyProtection="1">
      <alignment horizontal="center"/>
      <protection hidden="1"/>
    </xf>
    <xf numFmtId="0" fontId="77" fillId="0" borderId="30" xfId="0" applyFont="1" applyBorder="1" applyAlignment="1" applyProtection="1">
      <alignment horizontal="center" vertical="center" wrapText="1"/>
      <protection hidden="1"/>
    </xf>
    <xf numFmtId="0" fontId="78" fillId="0" borderId="30" xfId="0" applyFont="1" applyBorder="1" applyAlignment="1" applyProtection="1">
      <alignment horizontal="right"/>
      <protection hidden="1"/>
    </xf>
    <xf numFmtId="0" fontId="77" fillId="0" borderId="51" xfId="0" applyFont="1" applyBorder="1" applyAlignment="1" applyProtection="1">
      <alignment horizontal="right" vertical="center" wrapText="1"/>
      <protection hidden="1"/>
    </xf>
    <xf numFmtId="0" fontId="77" fillId="0" borderId="51" xfId="0" applyFont="1" applyBorder="1" applyAlignment="1" applyProtection="1">
      <alignment horizontal="right"/>
      <protection hidden="1"/>
    </xf>
    <xf numFmtId="0" fontId="78" fillId="0" borderId="51" xfId="0" applyFont="1" applyBorder="1" applyAlignment="1" applyProtection="1">
      <alignment horizontal="right"/>
      <protection hidden="1"/>
    </xf>
    <xf numFmtId="0" fontId="50" fillId="7" borderId="5" xfId="0" applyFont="1" applyFill="1" applyBorder="1" applyAlignment="1" applyProtection="1">
      <alignment horizontal="left" shrinkToFit="1"/>
      <protection hidden="1"/>
    </xf>
    <xf numFmtId="0" fontId="50" fillId="7" borderId="12" xfId="0" applyFont="1" applyFill="1" applyBorder="1" applyAlignment="1" applyProtection="1">
      <alignment horizontal="left" shrinkToFit="1"/>
      <protection hidden="1"/>
    </xf>
    <xf numFmtId="49" fontId="6" fillId="4" borderId="16" xfId="0" applyNumberFormat="1" applyFont="1" applyFill="1" applyBorder="1" applyAlignment="1" applyProtection="1">
      <alignment horizontal="left" vertical="center" wrapText="1"/>
      <protection hidden="1"/>
    </xf>
    <xf numFmtId="0" fontId="66" fillId="0" borderId="0" xfId="0" applyFont="1"/>
    <xf numFmtId="0" fontId="40" fillId="11" borderId="5" xfId="0" applyFont="1" applyFill="1" applyBorder="1" applyAlignment="1" applyProtection="1">
      <alignment vertical="top" shrinkToFit="1"/>
      <protection hidden="1"/>
    </xf>
    <xf numFmtId="0" fontId="79" fillId="11" borderId="5" xfId="0" applyFont="1" applyFill="1" applyBorder="1" applyAlignment="1" applyProtection="1">
      <alignment vertical="top" shrinkToFit="1"/>
      <protection hidden="1"/>
    </xf>
    <xf numFmtId="49" fontId="58" fillId="0" borderId="36" xfId="0" applyNumberFormat="1" applyFont="1" applyBorder="1" applyAlignment="1" applyProtection="1">
      <alignment horizontal="left" vertical="top"/>
      <protection hidden="1"/>
    </xf>
    <xf numFmtId="49" fontId="58" fillId="0" borderId="0" xfId="0" applyNumberFormat="1" applyFont="1" applyAlignment="1" applyProtection="1">
      <alignment horizontal="left" vertical="top"/>
      <protection hidden="1"/>
    </xf>
    <xf numFmtId="49" fontId="6" fillId="3" borderId="16" xfId="0" applyNumberFormat="1" applyFont="1" applyFill="1" applyBorder="1" applyAlignment="1" applyProtection="1">
      <alignment horizontal="left" vertical="top" wrapText="1"/>
      <protection hidden="1"/>
    </xf>
    <xf numFmtId="164" fontId="59" fillId="10" borderId="52" xfId="0" applyNumberFormat="1" applyFont="1" applyFill="1" applyBorder="1" applyAlignment="1" applyProtection="1">
      <alignment horizontal="center" vertical="center"/>
      <protection hidden="1"/>
    </xf>
    <xf numFmtId="164" fontId="59" fillId="10" borderId="27" xfId="0" applyNumberFormat="1" applyFont="1" applyFill="1" applyBorder="1" applyAlignment="1" applyProtection="1">
      <alignment horizontal="center" vertical="center"/>
      <protection hidden="1"/>
    </xf>
    <xf numFmtId="49" fontId="72" fillId="4" borderId="13" xfId="0" applyNumberFormat="1" applyFont="1" applyFill="1" applyBorder="1" applyAlignment="1" applyProtection="1">
      <alignment horizontal="left" vertical="top"/>
      <protection hidden="1"/>
    </xf>
    <xf numFmtId="0" fontId="63" fillId="0" borderId="0" xfId="0" applyFont="1"/>
    <xf numFmtId="0" fontId="63" fillId="0" borderId="50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9" fillId="5" borderId="24" xfId="0" applyFont="1" applyFill="1" applyBorder="1"/>
    <xf numFmtId="0" fontId="81" fillId="5" borderId="24" xfId="0" applyFont="1" applyFill="1" applyBorder="1" applyAlignment="1">
      <alignment horizontal="center"/>
    </xf>
    <xf numFmtId="0" fontId="43" fillId="0" borderId="5" xfId="0" applyFont="1" applyBorder="1" applyAlignment="1" applyProtection="1">
      <alignment vertical="top" shrinkToFit="1"/>
      <protection hidden="1"/>
    </xf>
    <xf numFmtId="0" fontId="50" fillId="0" borderId="5" xfId="0" applyFont="1" applyBorder="1" applyAlignment="1" applyProtection="1">
      <alignment horizontal="left" shrinkToFit="1"/>
      <protection hidden="1"/>
    </xf>
    <xf numFmtId="0" fontId="50" fillId="0" borderId="12" xfId="0" applyFont="1" applyBorder="1" applyAlignment="1" applyProtection="1">
      <alignment horizontal="left" shrinkToFit="1"/>
      <protection hidden="1"/>
    </xf>
    <xf numFmtId="0" fontId="7" fillId="0" borderId="0" xfId="0" applyFont="1" applyAlignment="1" applyProtection="1">
      <alignment horizontal="center"/>
      <protection hidden="1"/>
    </xf>
    <xf numFmtId="164" fontId="3" fillId="2" borderId="21" xfId="0" applyNumberFormat="1" applyFont="1" applyFill="1" applyBorder="1" applyAlignment="1" applyProtection="1">
      <alignment horizontal="center" vertical="center"/>
      <protection hidden="1"/>
    </xf>
    <xf numFmtId="0" fontId="45" fillId="6" borderId="41" xfId="0" applyFont="1" applyFill="1" applyBorder="1" applyAlignment="1" applyProtection="1">
      <alignment shrinkToFit="1"/>
      <protection hidden="1"/>
    </xf>
    <xf numFmtId="49" fontId="46" fillId="0" borderId="11" xfId="0" applyNumberFormat="1" applyFont="1" applyBorder="1" applyAlignment="1" applyProtection="1">
      <alignment vertical="top" wrapText="1"/>
      <protection locked="0"/>
    </xf>
    <xf numFmtId="0" fontId="45" fillId="0" borderId="54" xfId="0" applyFont="1" applyBorder="1" applyAlignment="1" applyProtection="1">
      <alignment shrinkToFit="1"/>
      <protection hidden="1"/>
    </xf>
    <xf numFmtId="49" fontId="46" fillId="0" borderId="55" xfId="0" applyNumberFormat="1" applyFont="1" applyBorder="1" applyAlignment="1" applyProtection="1">
      <alignment vertical="top" wrapText="1"/>
      <protection locked="0"/>
    </xf>
    <xf numFmtId="0" fontId="43" fillId="0" borderId="5" xfId="0" applyFont="1" applyBorder="1" applyAlignment="1" applyProtection="1">
      <alignment vertical="center" shrinkToFit="1"/>
      <protection hidden="1"/>
    </xf>
    <xf numFmtId="49" fontId="44" fillId="0" borderId="7" xfId="0" applyNumberFormat="1" applyFont="1" applyBorder="1" applyAlignment="1" applyProtection="1">
      <alignment horizontal="left" vertical="center" wrapText="1"/>
      <protection locked="0"/>
    </xf>
    <xf numFmtId="0" fontId="45" fillId="0" borderId="12" xfId="0" applyFont="1" applyBorder="1" applyAlignment="1" applyProtection="1">
      <alignment vertical="center" shrinkToFit="1"/>
      <protection hidden="1"/>
    </xf>
    <xf numFmtId="49" fontId="46" fillId="0" borderId="8" xfId="0" applyNumberFormat="1" applyFont="1" applyBorder="1" applyAlignment="1" applyProtection="1">
      <alignment vertical="center" wrapText="1"/>
      <protection locked="0"/>
    </xf>
    <xf numFmtId="49" fontId="42" fillId="0" borderId="8" xfId="0" applyNumberFormat="1" applyFont="1" applyBorder="1" applyAlignment="1" applyProtection="1">
      <alignment horizontal="left" vertical="top" wrapText="1"/>
      <protection locked="0"/>
    </xf>
    <xf numFmtId="0" fontId="33" fillId="0" borderId="0" xfId="0" applyFont="1" applyAlignment="1">
      <alignment vertical="center"/>
    </xf>
    <xf numFmtId="0" fontId="87" fillId="0" borderId="56" xfId="0" applyFont="1" applyBorder="1" applyAlignment="1">
      <alignment horizontal="center" vertical="center" wrapText="1"/>
    </xf>
    <xf numFmtId="0" fontId="87" fillId="0" borderId="20" xfId="0" applyFont="1" applyBorder="1" applyAlignment="1">
      <alignment vertical="center" wrapText="1"/>
    </xf>
    <xf numFmtId="0" fontId="87" fillId="0" borderId="56" xfId="0" applyFont="1" applyBorder="1" applyAlignment="1">
      <alignment vertical="center" wrapText="1"/>
    </xf>
    <xf numFmtId="0" fontId="33" fillId="0" borderId="56" xfId="0" applyFont="1" applyBorder="1" applyAlignment="1">
      <alignment vertical="center" wrapText="1"/>
    </xf>
    <xf numFmtId="49" fontId="72" fillId="8" borderId="13" xfId="0" applyNumberFormat="1" applyFont="1" applyFill="1" applyBorder="1" applyAlignment="1" applyProtection="1">
      <alignment horizontal="center" vertical="center"/>
      <protection hidden="1"/>
    </xf>
    <xf numFmtId="164" fontId="3" fillId="8" borderId="10" xfId="0" applyNumberFormat="1" applyFont="1" applyFill="1" applyBorder="1" applyAlignment="1" applyProtection="1">
      <alignment horizontal="center" vertical="center"/>
      <protection hidden="1"/>
    </xf>
    <xf numFmtId="164" fontId="59" fillId="8" borderId="13" xfId="0" applyNumberFormat="1" applyFont="1" applyFill="1" applyBorder="1" applyAlignment="1" applyProtection="1">
      <alignment horizontal="center" vertical="center"/>
      <protection hidden="1"/>
    </xf>
    <xf numFmtId="164" fontId="57" fillId="8" borderId="10" xfId="0" applyNumberFormat="1" applyFont="1" applyFill="1" applyBorder="1" applyAlignment="1" applyProtection="1">
      <alignment horizontal="center" vertical="center"/>
      <protection hidden="1"/>
    </xf>
    <xf numFmtId="49" fontId="36" fillId="8" borderId="13" xfId="0" applyNumberFormat="1" applyFont="1" applyFill="1" applyBorder="1" applyAlignment="1" applyProtection="1">
      <alignment horizontal="center" vertical="center"/>
      <protection hidden="1"/>
    </xf>
    <xf numFmtId="49" fontId="36" fillId="8" borderId="13" xfId="0" applyNumberFormat="1" applyFont="1" applyFill="1" applyBorder="1" applyAlignment="1" applyProtection="1">
      <alignment horizontal="left" vertical="center"/>
      <protection hidden="1"/>
    </xf>
    <xf numFmtId="49" fontId="36" fillId="8" borderId="13" xfId="0" applyNumberFormat="1" applyFont="1" applyFill="1" applyBorder="1" applyAlignment="1" applyProtection="1">
      <alignment horizontal="center" vertical="center" wrapText="1"/>
      <protection hidden="1"/>
    </xf>
    <xf numFmtId="49" fontId="9" fillId="2" borderId="41" xfId="0" applyNumberFormat="1" applyFont="1" applyFill="1" applyBorder="1" applyAlignment="1" applyProtection="1">
      <alignment horizontal="left" vertical="center" wrapText="1"/>
      <protection hidden="1"/>
    </xf>
    <xf numFmtId="49" fontId="9" fillId="2" borderId="44" xfId="0" applyNumberFormat="1" applyFont="1" applyFill="1" applyBorder="1" applyAlignment="1" applyProtection="1">
      <alignment horizontal="left" vertical="center" wrapText="1"/>
      <protection hidden="1"/>
    </xf>
    <xf numFmtId="164" fontId="9" fillId="2" borderId="38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42" xfId="0" applyFont="1" applyFill="1" applyBorder="1" applyAlignment="1" applyProtection="1">
      <alignment horizontal="center" vertical="center" wrapText="1"/>
      <protection hidden="1"/>
    </xf>
    <xf numFmtId="0" fontId="8" fillId="2" borderId="43" xfId="0" applyFont="1" applyFill="1" applyBorder="1" applyAlignment="1" applyProtection="1">
      <alignment horizontal="center" vertical="center" wrapText="1"/>
      <protection hidden="1"/>
    </xf>
    <xf numFmtId="0" fontId="8" fillId="2" borderId="44" xfId="0" applyFont="1" applyFill="1" applyBorder="1" applyAlignment="1" applyProtection="1">
      <alignment horizontal="center" vertical="center" wrapText="1"/>
      <protection hidden="1"/>
    </xf>
    <xf numFmtId="49" fontId="8" fillId="2" borderId="50" xfId="0" applyNumberFormat="1" applyFont="1" applyFill="1" applyBorder="1" applyAlignment="1" applyProtection="1">
      <alignment horizontal="center" vertical="center" wrapText="1"/>
      <protection hidden="1"/>
    </xf>
    <xf numFmtId="49" fontId="8" fillId="2" borderId="38" xfId="0" applyNumberFormat="1" applyFont="1" applyFill="1" applyBorder="1" applyAlignment="1" applyProtection="1">
      <alignment horizontal="center" vertical="center" wrapText="1"/>
      <protection hidden="1"/>
    </xf>
    <xf numFmtId="2" fontId="62" fillId="2" borderId="40" xfId="0" applyNumberFormat="1" applyFont="1" applyFill="1" applyBorder="1" applyAlignment="1" applyProtection="1">
      <alignment horizontal="center" vertical="center" wrapText="1"/>
      <protection hidden="1"/>
    </xf>
    <xf numFmtId="49" fontId="8" fillId="2" borderId="45" xfId="0" applyNumberFormat="1" applyFont="1" applyFill="1" applyBorder="1" applyAlignment="1" applyProtection="1">
      <alignment horizontal="left" vertical="center" wrapText="1"/>
      <protection hidden="1"/>
    </xf>
    <xf numFmtId="0" fontId="9" fillId="2" borderId="44" xfId="0" applyFont="1" applyFill="1" applyBorder="1" applyAlignment="1" applyProtection="1">
      <alignment horizontal="left" vertical="center" wrapText="1" shrinkToFit="1"/>
      <protection hidden="1"/>
    </xf>
    <xf numFmtId="164" fontId="8" fillId="2" borderId="38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46" xfId="0" applyFont="1" applyFill="1" applyBorder="1" applyAlignment="1" applyProtection="1">
      <alignment horizontal="center" vertical="center" wrapText="1"/>
      <protection hidden="1"/>
    </xf>
    <xf numFmtId="0" fontId="8" fillId="2" borderId="24" xfId="0" applyFont="1" applyFill="1" applyBorder="1" applyAlignment="1" applyProtection="1">
      <alignment horizontal="center" vertical="center" wrapText="1"/>
      <protection hidden="1"/>
    </xf>
    <xf numFmtId="0" fontId="8" fillId="2" borderId="47" xfId="0" applyFont="1" applyFill="1" applyBorder="1" applyAlignment="1" applyProtection="1">
      <alignment horizontal="center" vertical="center" wrapText="1"/>
      <protection hidden="1"/>
    </xf>
    <xf numFmtId="0" fontId="70" fillId="2" borderId="38" xfId="0" applyFont="1" applyFill="1" applyBorder="1" applyAlignment="1" applyProtection="1">
      <alignment horizontal="center" vertical="center" wrapText="1"/>
      <protection hidden="1"/>
    </xf>
    <xf numFmtId="49" fontId="8" fillId="0" borderId="54" xfId="0" applyNumberFormat="1" applyFont="1" applyBorder="1" applyAlignment="1" applyProtection="1">
      <alignment horizontal="left" vertical="center" wrapText="1"/>
      <protection hidden="1"/>
    </xf>
    <xf numFmtId="0" fontId="9" fillId="0" borderId="25" xfId="0" applyFont="1" applyBorder="1" applyAlignment="1" applyProtection="1">
      <alignment horizontal="left" vertical="center" wrapText="1" shrinkToFit="1"/>
      <protection hidden="1"/>
    </xf>
    <xf numFmtId="164" fontId="8" fillId="0" borderId="52" xfId="0" applyNumberFormat="1" applyFont="1" applyBorder="1" applyAlignment="1" applyProtection="1">
      <alignment horizontal="center" vertical="center" wrapText="1"/>
      <protection hidden="1"/>
    </xf>
    <xf numFmtId="0" fontId="8" fillId="0" borderId="57" xfId="0" applyFont="1" applyBorder="1" applyAlignment="1" applyProtection="1">
      <alignment horizontal="center" vertical="center" wrapText="1"/>
      <protection hidden="1"/>
    </xf>
    <xf numFmtId="0" fontId="8" fillId="0" borderId="58" xfId="0" applyFont="1" applyBorder="1" applyAlignment="1" applyProtection="1">
      <alignment horizontal="center" vertical="center" wrapText="1"/>
      <protection hidden="1"/>
    </xf>
    <xf numFmtId="0" fontId="8" fillId="0" borderId="59" xfId="0" applyFont="1" applyBorder="1" applyAlignment="1" applyProtection="1">
      <alignment horizontal="center" vertical="center" wrapText="1"/>
      <protection hidden="1"/>
    </xf>
    <xf numFmtId="49" fontId="8" fillId="0" borderId="0" xfId="0" applyNumberFormat="1" applyFont="1" applyAlignment="1" applyProtection="1">
      <alignment horizontal="center" vertical="center" wrapText="1"/>
      <protection hidden="1"/>
    </xf>
    <xf numFmtId="49" fontId="8" fillId="0" borderId="52" xfId="0" applyNumberFormat="1" applyFont="1" applyBorder="1" applyAlignment="1" applyProtection="1">
      <alignment horizontal="center" vertical="center" wrapText="1"/>
      <protection hidden="1"/>
    </xf>
    <xf numFmtId="0" fontId="70" fillId="0" borderId="52" xfId="0" applyFont="1" applyBorder="1" applyAlignment="1" applyProtection="1">
      <alignment horizontal="center" vertical="center" wrapText="1"/>
      <protection hidden="1"/>
    </xf>
    <xf numFmtId="49" fontId="8" fillId="8" borderId="3" xfId="0" applyNumberFormat="1" applyFont="1" applyFill="1" applyBorder="1" applyAlignment="1" applyProtection="1">
      <alignment horizontal="left" vertical="center" wrapText="1"/>
      <protection hidden="1"/>
    </xf>
    <xf numFmtId="0" fontId="9" fillId="8" borderId="16" xfId="0" applyFont="1" applyFill="1" applyBorder="1" applyAlignment="1" applyProtection="1">
      <alignment horizontal="left" vertical="center" wrapText="1" shrinkToFit="1"/>
      <protection hidden="1"/>
    </xf>
    <xf numFmtId="164" fontId="8" fillId="8" borderId="13" xfId="0" applyNumberFormat="1" applyFont="1" applyFill="1" applyBorder="1" applyAlignment="1" applyProtection="1">
      <alignment horizontal="center" vertical="center" wrapText="1"/>
      <protection hidden="1"/>
    </xf>
    <xf numFmtId="0" fontId="8" fillId="8" borderId="14" xfId="0" applyFont="1" applyFill="1" applyBorder="1" applyAlignment="1" applyProtection="1">
      <alignment horizontal="center" vertical="center" wrapText="1"/>
      <protection hidden="1"/>
    </xf>
    <xf numFmtId="0" fontId="8" fillId="8" borderId="15" xfId="0" applyFont="1" applyFill="1" applyBorder="1" applyAlignment="1" applyProtection="1">
      <alignment horizontal="center" vertical="center" wrapText="1"/>
      <protection hidden="1"/>
    </xf>
    <xf numFmtId="0" fontId="8" fillId="8" borderId="16" xfId="0" applyFont="1" applyFill="1" applyBorder="1" applyAlignment="1" applyProtection="1">
      <alignment horizontal="center" vertical="center" wrapText="1"/>
      <protection hidden="1"/>
    </xf>
    <xf numFmtId="49" fontId="8" fillId="8" borderId="36" xfId="0" applyNumberFormat="1" applyFont="1" applyFill="1" applyBorder="1" applyAlignment="1" applyProtection="1">
      <alignment horizontal="center" vertical="center" wrapText="1"/>
      <protection hidden="1"/>
    </xf>
    <xf numFmtId="49" fontId="8" fillId="8" borderId="13" xfId="0" applyNumberFormat="1" applyFont="1" applyFill="1" applyBorder="1" applyAlignment="1" applyProtection="1">
      <alignment horizontal="center" vertical="center" wrapText="1"/>
      <protection hidden="1"/>
    </xf>
    <xf numFmtId="49" fontId="9" fillId="8" borderId="3" xfId="0" applyNumberFormat="1" applyFont="1" applyFill="1" applyBorder="1" applyAlignment="1" applyProtection="1">
      <alignment horizontal="left" vertical="center" wrapText="1"/>
      <protection hidden="1"/>
    </xf>
    <xf numFmtId="49" fontId="9" fillId="8" borderId="16" xfId="0" applyNumberFormat="1" applyFont="1" applyFill="1" applyBorder="1" applyAlignment="1" applyProtection="1">
      <alignment horizontal="left" vertical="center" wrapText="1"/>
      <protection hidden="1"/>
    </xf>
    <xf numFmtId="164" fontId="9" fillId="8" borderId="13" xfId="0" applyNumberFormat="1" applyFont="1" applyFill="1" applyBorder="1" applyAlignment="1" applyProtection="1">
      <alignment horizontal="center" vertical="center" wrapText="1"/>
      <protection hidden="1"/>
    </xf>
    <xf numFmtId="49" fontId="72" fillId="12" borderId="13" xfId="0" applyNumberFormat="1" applyFont="1" applyFill="1" applyBorder="1" applyAlignment="1" applyProtection="1">
      <alignment horizontal="left" vertical="top" wrapText="1"/>
      <protection hidden="1"/>
    </xf>
    <xf numFmtId="49" fontId="72" fillId="12" borderId="13" xfId="0" applyNumberFormat="1" applyFont="1" applyFill="1" applyBorder="1" applyAlignment="1" applyProtection="1">
      <alignment horizontal="center" vertical="center"/>
      <protection hidden="1"/>
    </xf>
    <xf numFmtId="164" fontId="3" fillId="12" borderId="10" xfId="0" applyNumberFormat="1" applyFont="1" applyFill="1" applyBorder="1" applyAlignment="1" applyProtection="1">
      <alignment horizontal="center" vertical="center"/>
      <protection hidden="1"/>
    </xf>
    <xf numFmtId="0" fontId="59" fillId="12" borderId="0" xfId="0" applyFont="1" applyFill="1" applyProtection="1">
      <protection hidden="1"/>
    </xf>
    <xf numFmtId="10" fontId="23" fillId="4" borderId="10" xfId="0" applyNumberFormat="1" applyFont="1" applyFill="1" applyBorder="1" applyAlignment="1" applyProtection="1">
      <alignment horizontal="center" vertical="center" wrapText="1"/>
      <protection hidden="1"/>
    </xf>
    <xf numFmtId="49" fontId="8" fillId="13" borderId="41" xfId="0" applyNumberFormat="1" applyFont="1" applyFill="1" applyBorder="1" applyAlignment="1" applyProtection="1">
      <alignment horizontal="left" vertical="center" wrapText="1"/>
      <protection hidden="1"/>
    </xf>
    <xf numFmtId="0" fontId="9" fillId="13" borderId="44" xfId="0" applyFont="1" applyFill="1" applyBorder="1" applyAlignment="1" applyProtection="1">
      <alignment horizontal="left" vertical="center" wrapText="1" shrinkToFit="1"/>
      <protection hidden="1"/>
    </xf>
    <xf numFmtId="164" fontId="8" fillId="13" borderId="38" xfId="0" applyNumberFormat="1" applyFont="1" applyFill="1" applyBorder="1" applyAlignment="1" applyProtection="1">
      <alignment horizontal="center" vertical="center" wrapText="1"/>
      <protection hidden="1"/>
    </xf>
    <xf numFmtId="0" fontId="8" fillId="13" borderId="46" xfId="0" applyFont="1" applyFill="1" applyBorder="1" applyAlignment="1" applyProtection="1">
      <alignment horizontal="center" vertical="center" wrapText="1"/>
      <protection hidden="1"/>
    </xf>
    <xf numFmtId="0" fontId="8" fillId="13" borderId="24" xfId="0" applyFont="1" applyFill="1" applyBorder="1" applyAlignment="1" applyProtection="1">
      <alignment horizontal="center" vertical="center" wrapText="1"/>
      <protection hidden="1"/>
    </xf>
    <xf numFmtId="0" fontId="8" fillId="13" borderId="47" xfId="0" applyFont="1" applyFill="1" applyBorder="1" applyAlignment="1" applyProtection="1">
      <alignment horizontal="center" vertical="center" wrapText="1"/>
      <protection hidden="1"/>
    </xf>
    <xf numFmtId="49" fontId="8" fillId="13" borderId="50" xfId="0" applyNumberFormat="1" applyFont="1" applyFill="1" applyBorder="1" applyAlignment="1" applyProtection="1">
      <alignment horizontal="center" vertical="center" wrapText="1"/>
      <protection hidden="1"/>
    </xf>
    <xf numFmtId="49" fontId="8" fillId="13" borderId="38" xfId="0" applyNumberFormat="1" applyFont="1" applyFill="1" applyBorder="1" applyAlignment="1" applyProtection="1">
      <alignment horizontal="center" vertical="center" wrapText="1"/>
      <protection hidden="1"/>
    </xf>
    <xf numFmtId="0" fontId="70" fillId="13" borderId="38" xfId="0" applyFont="1" applyFill="1" applyBorder="1" applyAlignment="1" applyProtection="1">
      <alignment horizontal="center" vertical="center" wrapText="1"/>
      <protection hidden="1"/>
    </xf>
    <xf numFmtId="0" fontId="18" fillId="0" borderId="0" xfId="0" applyFont="1" applyAlignment="1" applyProtection="1">
      <alignment horizontal="center" vertical="top"/>
      <protection hidden="1"/>
    </xf>
    <xf numFmtId="49" fontId="9" fillId="0" borderId="0" xfId="0" applyNumberFormat="1" applyFont="1" applyAlignment="1" applyProtection="1">
      <alignment horizontal="left" vertical="center" wrapText="1"/>
      <protection hidden="1"/>
    </xf>
    <xf numFmtId="0" fontId="9" fillId="0" borderId="13" xfId="0" applyFont="1" applyBorder="1" applyAlignment="1" applyProtection="1">
      <alignment horizontal="center" vertical="center" wrapText="1"/>
      <protection hidden="1"/>
    </xf>
    <xf numFmtId="0" fontId="11" fillId="0" borderId="36" xfId="0" applyFont="1" applyBorder="1" applyAlignment="1" applyProtection="1">
      <alignment horizontal="center" vertical="center" wrapText="1"/>
      <protection hidden="1"/>
    </xf>
    <xf numFmtId="0" fontId="27" fillId="0" borderId="0" xfId="0" applyFont="1" applyAlignment="1" applyProtection="1">
      <alignment horizontal="center"/>
      <protection hidden="1"/>
    </xf>
    <xf numFmtId="0" fontId="22" fillId="0" borderId="0" xfId="0" applyFont="1" applyAlignment="1" applyProtection="1">
      <alignment horizontal="center" vertical="top"/>
      <protection hidden="1"/>
    </xf>
    <xf numFmtId="0" fontId="21" fillId="0" borderId="0" xfId="0" applyFont="1" applyProtection="1">
      <protection hidden="1"/>
    </xf>
    <xf numFmtId="0" fontId="2" fillId="0" borderId="0" xfId="0" applyFont="1" applyAlignment="1" applyProtection="1">
      <alignment horizontal="center" vertical="top" wrapText="1"/>
      <protection hidden="1"/>
    </xf>
    <xf numFmtId="49" fontId="3" fillId="0" borderId="0" xfId="0" applyNumberFormat="1" applyFont="1" applyProtection="1">
      <protection hidden="1"/>
    </xf>
    <xf numFmtId="49" fontId="3" fillId="0" borderId="0" xfId="0" applyNumberFormat="1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left"/>
      <protection hidden="1"/>
    </xf>
    <xf numFmtId="49" fontId="6" fillId="0" borderId="0" xfId="0" applyNumberFormat="1" applyFont="1" applyAlignment="1" applyProtection="1">
      <alignment horizontal="left"/>
      <protection hidden="1"/>
    </xf>
    <xf numFmtId="49" fontId="4" fillId="0" borderId="0" xfId="0" applyNumberFormat="1" applyFont="1" applyProtection="1">
      <protection hidden="1"/>
    </xf>
    <xf numFmtId="49" fontId="19" fillId="0" borderId="0" xfId="0" applyNumberFormat="1" applyFont="1" applyProtection="1">
      <protection hidden="1"/>
    </xf>
    <xf numFmtId="0" fontId="13" fillId="0" borderId="0" xfId="0" applyFont="1" applyAlignment="1" applyProtection="1">
      <alignment horizontal="left"/>
      <protection hidden="1"/>
    </xf>
    <xf numFmtId="49" fontId="1" fillId="0" borderId="0" xfId="0" applyNumberFormat="1" applyFont="1" applyAlignment="1" applyProtection="1">
      <alignment horizontal="left" wrapText="1"/>
      <protection hidden="1"/>
    </xf>
    <xf numFmtId="49" fontId="1" fillId="0" borderId="0" xfId="0" applyNumberFormat="1" applyFont="1" applyAlignment="1" applyProtection="1">
      <alignment wrapText="1"/>
      <protection hidden="1"/>
    </xf>
    <xf numFmtId="49" fontId="8" fillId="0" borderId="0" xfId="0" applyNumberFormat="1" applyFont="1" applyProtection="1">
      <protection hidden="1"/>
    </xf>
    <xf numFmtId="49" fontId="7" fillId="0" borderId="0" xfId="0" applyNumberFormat="1" applyFont="1" applyAlignment="1" applyProtection="1">
      <alignment horizontal="left"/>
      <protection hidden="1"/>
    </xf>
    <xf numFmtId="49" fontId="1" fillId="0" borderId="0" xfId="0" applyNumberFormat="1" applyFont="1" applyAlignment="1" applyProtection="1">
      <alignment horizontal="left"/>
      <protection hidden="1"/>
    </xf>
    <xf numFmtId="49" fontId="1" fillId="0" borderId="0" xfId="0" applyNumberFormat="1" applyFont="1" applyAlignment="1" applyProtection="1">
      <alignment horizontal="center"/>
      <protection hidden="1"/>
    </xf>
    <xf numFmtId="49" fontId="6" fillId="0" borderId="0" xfId="0" applyNumberFormat="1" applyFont="1" applyProtection="1">
      <protection hidden="1"/>
    </xf>
    <xf numFmtId="49" fontId="1" fillId="0" borderId="0" xfId="0" applyNumberFormat="1" applyFont="1" applyAlignment="1" applyProtection="1">
      <alignment horizontal="centerContinuous"/>
      <protection hidden="1"/>
    </xf>
    <xf numFmtId="49" fontId="16" fillId="0" borderId="0" xfId="0" applyNumberFormat="1" applyFont="1" applyAlignment="1" applyProtection="1">
      <alignment horizontal="left"/>
      <protection hidden="1"/>
    </xf>
    <xf numFmtId="49" fontId="16" fillId="0" borderId="0" xfId="0" applyNumberFormat="1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left"/>
      <protection hidden="1"/>
    </xf>
    <xf numFmtId="49" fontId="16" fillId="0" borderId="0" xfId="0" applyNumberFormat="1" applyFont="1" applyProtection="1">
      <protection hidden="1"/>
    </xf>
    <xf numFmtId="49" fontId="35" fillId="0" borderId="0" xfId="0" applyNumberFormat="1" applyFont="1" applyAlignment="1" applyProtection="1">
      <alignment wrapText="1"/>
      <protection hidden="1"/>
    </xf>
    <xf numFmtId="0" fontId="16" fillId="0" borderId="0" xfId="0" applyFont="1" applyAlignment="1" applyProtection="1">
      <alignment horizontal="left"/>
      <protection hidden="1"/>
    </xf>
    <xf numFmtId="49" fontId="35" fillId="0" borderId="0" xfId="0" applyNumberFormat="1" applyFont="1" applyAlignment="1" applyProtection="1">
      <alignment horizontal="left"/>
      <protection hidden="1"/>
    </xf>
    <xf numFmtId="49" fontId="1" fillId="0" borderId="50" xfId="0" applyNumberFormat="1" applyFont="1" applyBorder="1" applyProtection="1">
      <protection hidden="1"/>
    </xf>
    <xf numFmtId="49" fontId="16" fillId="0" borderId="50" xfId="0" applyNumberFormat="1" applyFont="1" applyBorder="1" applyAlignment="1" applyProtection="1">
      <alignment horizontal="left"/>
      <protection hidden="1"/>
    </xf>
    <xf numFmtId="49" fontId="7" fillId="0" borderId="0" xfId="0" applyNumberFormat="1" applyFont="1" applyProtection="1">
      <protection hidden="1"/>
    </xf>
    <xf numFmtId="49" fontId="4" fillId="0" borderId="0" xfId="0" applyNumberFormat="1" applyFont="1" applyAlignment="1" applyProtection="1">
      <alignment horizontal="centerContinuous"/>
      <protection hidden="1"/>
    </xf>
    <xf numFmtId="0" fontId="15" fillId="0" borderId="0" xfId="0" applyFont="1" applyProtection="1">
      <protection hidden="1"/>
    </xf>
    <xf numFmtId="0" fontId="15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Continuous"/>
      <protection hidden="1"/>
    </xf>
    <xf numFmtId="0" fontId="1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horizontal="center" vertical="center" textRotation="90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49" fontId="10" fillId="0" borderId="0" xfId="0" applyNumberFormat="1" applyFont="1" applyAlignment="1" applyProtection="1">
      <alignment horizontal="center" vertical="center" textRotation="90" wrapText="1"/>
      <protection hidden="1"/>
    </xf>
    <xf numFmtId="0" fontId="10" fillId="0" borderId="0" xfId="0" applyFont="1" applyAlignment="1" applyProtection="1">
      <alignment horizontal="center" vertical="center" textRotation="90"/>
      <protection hidden="1"/>
    </xf>
    <xf numFmtId="0" fontId="10" fillId="0" borderId="0" xfId="0" applyFont="1" applyAlignment="1" applyProtection="1">
      <alignment horizontal="center" vertical="center" textRotation="90" wrapText="1"/>
      <protection hidden="1"/>
    </xf>
    <xf numFmtId="49" fontId="10" fillId="0" borderId="0" xfId="0" applyNumberFormat="1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top"/>
      <protection hidden="1"/>
    </xf>
    <xf numFmtId="0" fontId="10" fillId="0" borderId="0" xfId="0" applyFont="1" applyAlignment="1" applyProtection="1">
      <alignment horizontal="centerContinuous" vertical="top" wrapText="1"/>
      <protection hidden="1"/>
    </xf>
    <xf numFmtId="0" fontId="10" fillId="0" borderId="0" xfId="0" applyFont="1" applyAlignment="1" applyProtection="1">
      <alignment horizontal="center" vertical="top" wrapText="1"/>
      <protection hidden="1"/>
    </xf>
    <xf numFmtId="0" fontId="11" fillId="0" borderId="0" xfId="0" applyFont="1" applyAlignment="1" applyProtection="1">
      <alignment horizontal="center" vertical="center" textRotation="90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49" fontId="9" fillId="0" borderId="0" xfId="0" applyNumberFormat="1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wrapText="1"/>
      <protection hidden="1"/>
    </xf>
    <xf numFmtId="0" fontId="11" fillId="0" borderId="0" xfId="0" applyFont="1" applyProtection="1">
      <protection hidden="1"/>
    </xf>
    <xf numFmtId="0" fontId="7" fillId="0" borderId="0" xfId="0" applyFont="1" applyAlignment="1" applyProtection="1">
      <alignment horizontal="center" wrapText="1"/>
      <protection hidden="1"/>
    </xf>
    <xf numFmtId="0" fontId="7" fillId="0" borderId="0" xfId="0" applyFont="1" applyAlignment="1" applyProtection="1">
      <alignment horizontal="left" wrapText="1"/>
      <protection hidden="1"/>
    </xf>
    <xf numFmtId="164" fontId="5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49" fontId="5" fillId="0" borderId="0" xfId="0" applyNumberFormat="1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wrapText="1"/>
      <protection hidden="1"/>
    </xf>
    <xf numFmtId="164" fontId="6" fillId="0" borderId="0" xfId="0" applyNumberFormat="1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wrapText="1"/>
      <protection hidden="1"/>
    </xf>
    <xf numFmtId="0" fontId="14" fillId="0" borderId="0" xfId="0" applyFont="1" applyProtection="1">
      <protection hidden="1"/>
    </xf>
    <xf numFmtId="0" fontId="24" fillId="0" borderId="0" xfId="0" applyFont="1" applyAlignment="1" applyProtection="1">
      <alignment horizontal="center" wrapText="1"/>
      <protection hidden="1"/>
    </xf>
    <xf numFmtId="0" fontId="13" fillId="0" borderId="0" xfId="0" applyFont="1" applyAlignment="1" applyProtection="1">
      <alignment horizontal="left" wrapText="1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164" fontId="18" fillId="0" borderId="0" xfId="0" applyNumberFormat="1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left" wrapText="1"/>
      <protection hidden="1"/>
    </xf>
    <xf numFmtId="164" fontId="9" fillId="0" borderId="0" xfId="0" applyNumberFormat="1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 vertical="center" textRotation="90"/>
      <protection hidden="1"/>
    </xf>
    <xf numFmtId="0" fontId="5" fillId="0" borderId="0" xfId="0" applyFont="1" applyAlignment="1" applyProtection="1">
      <alignment horizontal="right" vertical="top"/>
      <protection hidden="1"/>
    </xf>
    <xf numFmtId="0" fontId="26" fillId="0" borderId="0" xfId="0" applyFont="1" applyAlignment="1" applyProtection="1">
      <alignment horizontal="left" vertical="top" wrapText="1"/>
      <protection hidden="1"/>
    </xf>
    <xf numFmtId="49" fontId="24" fillId="0" borderId="0" xfId="0" applyNumberFormat="1" applyFont="1" applyAlignment="1" applyProtection="1">
      <alignment horizontal="left" wrapText="1"/>
      <protection hidden="1"/>
    </xf>
    <xf numFmtId="0" fontId="15" fillId="0" borderId="0" xfId="0" applyFont="1" applyAlignment="1" applyProtection="1">
      <alignment horizontal="left" vertical="top" wrapText="1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49" fontId="9" fillId="0" borderId="0" xfId="0" applyNumberFormat="1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 vertical="justify" wrapText="1"/>
      <protection hidden="1"/>
    </xf>
    <xf numFmtId="49" fontId="11" fillId="0" borderId="0" xfId="0" applyNumberFormat="1" applyFont="1" applyAlignment="1" applyProtection="1">
      <alignment horizontal="left" vertical="justify" wrapText="1"/>
      <protection hidden="1"/>
    </xf>
    <xf numFmtId="49" fontId="9" fillId="0" borderId="0" xfId="0" applyNumberFormat="1" applyFont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49" fontId="11" fillId="0" borderId="0" xfId="0" applyNumberFormat="1" applyFont="1" applyAlignment="1" applyProtection="1">
      <alignment horizontal="center" vertical="justify" wrapText="1"/>
      <protection hidden="1"/>
    </xf>
    <xf numFmtId="0" fontId="8" fillId="0" borderId="0" xfId="0" applyFont="1" applyAlignment="1" applyProtection="1">
      <alignment horizontal="center" vertical="justify"/>
      <protection hidden="1"/>
    </xf>
    <xf numFmtId="0" fontId="8" fillId="0" borderId="0" xfId="0" applyFont="1" applyAlignment="1" applyProtection="1">
      <alignment horizontal="left" vertical="justify"/>
      <protection hidden="1"/>
    </xf>
    <xf numFmtId="49" fontId="8" fillId="0" borderId="0" xfId="0" applyNumberFormat="1" applyFont="1" applyAlignment="1" applyProtection="1">
      <alignment horizontal="left" vertical="justify"/>
      <protection hidden="1"/>
    </xf>
    <xf numFmtId="49" fontId="8" fillId="0" borderId="0" xfId="0" applyNumberFormat="1" applyFont="1" applyAlignment="1" applyProtection="1">
      <alignment horizontal="center" vertical="center"/>
      <protection hidden="1"/>
    </xf>
    <xf numFmtId="49" fontId="7" fillId="0" borderId="0" xfId="0" applyNumberFormat="1" applyFont="1" applyAlignment="1" applyProtection="1">
      <alignment horizontal="center" vertical="justify"/>
      <protection hidden="1"/>
    </xf>
    <xf numFmtId="49" fontId="7" fillId="0" borderId="0" xfId="0" applyNumberFormat="1" applyFont="1" applyAlignment="1" applyProtection="1">
      <alignment horizontal="left" vertical="justify" wrapText="1"/>
      <protection hidden="1"/>
    </xf>
    <xf numFmtId="11" fontId="11" fillId="0" borderId="0" xfId="0" applyNumberFormat="1" applyFont="1" applyAlignment="1" applyProtection="1">
      <alignment horizontal="left" vertical="justify" wrapText="1"/>
      <protection hidden="1"/>
    </xf>
    <xf numFmtId="0" fontId="9" fillId="0" borderId="0" xfId="0" applyFont="1" applyAlignment="1" applyProtection="1">
      <alignment horizontal="center" vertical="justify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center" vertical="justify"/>
      <protection hidden="1"/>
    </xf>
    <xf numFmtId="0" fontId="6" fillId="0" borderId="0" xfId="0" applyFont="1" applyProtection="1">
      <protection hidden="1"/>
    </xf>
    <xf numFmtId="0" fontId="13" fillId="0" borderId="0" xfId="0" applyFont="1" applyProtection="1">
      <protection hidden="1"/>
    </xf>
    <xf numFmtId="49" fontId="6" fillId="0" borderId="0" xfId="0" applyNumberFormat="1" applyFont="1" applyAlignment="1" applyProtection="1">
      <alignment horizontal="center" vertical="justify" wrapText="1"/>
      <protection hidden="1"/>
    </xf>
    <xf numFmtId="0" fontId="6" fillId="0" borderId="0" xfId="0" applyFont="1" applyAlignment="1" applyProtection="1">
      <alignment horizontal="right"/>
      <protection hidden="1"/>
    </xf>
    <xf numFmtId="0" fontId="23" fillId="0" borderId="0" xfId="0" applyFont="1" applyProtection="1">
      <protection hidden="1"/>
    </xf>
    <xf numFmtId="0" fontId="16" fillId="0" borderId="0" xfId="0" applyFont="1" applyAlignment="1" applyProtection="1">
      <alignment horizontal="right"/>
      <protection hidden="1"/>
    </xf>
    <xf numFmtId="49" fontId="10" fillId="0" borderId="0" xfId="0" applyNumberFormat="1" applyFont="1" applyAlignment="1" applyProtection="1">
      <alignment horizontal="center" vertical="justify" wrapText="1"/>
      <protection hidden="1"/>
    </xf>
    <xf numFmtId="49" fontId="10" fillId="0" borderId="0" xfId="0" applyNumberFormat="1" applyFont="1" applyAlignment="1" applyProtection="1">
      <alignment horizontal="left" vertical="justify"/>
      <protection hidden="1"/>
    </xf>
    <xf numFmtId="0" fontId="10" fillId="0" borderId="0" xfId="0" applyFont="1" applyAlignment="1" applyProtection="1">
      <alignment horizontal="left" vertical="justify"/>
      <protection hidden="1"/>
    </xf>
    <xf numFmtId="0" fontId="6" fillId="0" borderId="0" xfId="0" applyFont="1" applyAlignment="1" applyProtection="1">
      <alignment horizontal="left"/>
      <protection hidden="1"/>
    </xf>
    <xf numFmtId="0" fontId="6" fillId="0" borderId="0" xfId="0" applyFont="1" applyAlignment="1" applyProtection="1">
      <alignment horizontal="left" vertical="justify"/>
      <protection hidden="1"/>
    </xf>
    <xf numFmtId="11" fontId="7" fillId="0" borderId="0" xfId="0" applyNumberFormat="1" applyFont="1" applyAlignment="1" applyProtection="1">
      <alignment horizontal="left" vertical="justify" wrapText="1"/>
      <protection hidden="1"/>
    </xf>
    <xf numFmtId="49" fontId="12" fillId="0" borderId="0" xfId="0" applyNumberFormat="1" applyFont="1" applyAlignment="1" applyProtection="1">
      <alignment horizontal="left" vertical="justify"/>
      <protection hidden="1"/>
    </xf>
    <xf numFmtId="49" fontId="6" fillId="0" borderId="0" xfId="0" applyNumberFormat="1" applyFont="1" applyAlignment="1" applyProtection="1">
      <alignment horizontal="left" vertical="justify"/>
      <protection hidden="1"/>
    </xf>
    <xf numFmtId="11" fontId="15" fillId="0" borderId="0" xfId="0" applyNumberFormat="1" applyFont="1" applyAlignment="1" applyProtection="1">
      <alignment horizontal="left" vertical="justify" wrapText="1"/>
      <protection hidden="1"/>
    </xf>
    <xf numFmtId="0" fontId="10" fillId="0" borderId="0" xfId="0" applyFont="1" applyAlignment="1" applyProtection="1">
      <alignment horizontal="center" vertical="justify"/>
      <protection hidden="1"/>
    </xf>
    <xf numFmtId="49" fontId="10" fillId="0" borderId="0" xfId="0" applyNumberFormat="1" applyFont="1" applyAlignment="1" applyProtection="1">
      <alignment horizontal="center" vertical="justify"/>
      <protection hidden="1"/>
    </xf>
    <xf numFmtId="0" fontId="0" fillId="0" borderId="0" xfId="0" applyAlignment="1" applyProtection="1">
      <alignment horizontal="center" vertical="justify"/>
      <protection hidden="1"/>
    </xf>
    <xf numFmtId="49" fontId="10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justify"/>
      <protection hidden="1"/>
    </xf>
    <xf numFmtId="0" fontId="7" fillId="0" borderId="0" xfId="0" applyFont="1" applyAlignment="1" applyProtection="1">
      <alignment vertical="justify"/>
      <protection hidden="1"/>
    </xf>
    <xf numFmtId="0" fontId="7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vertical="justify" wrapText="1"/>
      <protection hidden="1"/>
    </xf>
    <xf numFmtId="0" fontId="15" fillId="0" borderId="0" xfId="0" applyFont="1" applyAlignment="1" applyProtection="1">
      <alignment horizontal="right"/>
      <protection hidden="1"/>
    </xf>
    <xf numFmtId="0" fontId="23" fillId="0" borderId="0" xfId="0" applyFont="1" applyAlignment="1" applyProtection="1">
      <alignment horizontal="left"/>
      <protection hidden="1"/>
    </xf>
    <xf numFmtId="49" fontId="7" fillId="0" borderId="0" xfId="0" applyNumberFormat="1" applyFont="1" applyAlignment="1" applyProtection="1">
      <alignment horizontal="left" vertical="justify"/>
      <protection hidden="1"/>
    </xf>
    <xf numFmtId="0" fontId="24" fillId="0" borderId="0" xfId="0" applyFont="1" applyProtection="1">
      <protection hidden="1"/>
    </xf>
    <xf numFmtId="0" fontId="7" fillId="0" borderId="0" xfId="0" applyFont="1" applyAlignment="1" applyProtection="1">
      <alignment vertical="top" wrapText="1"/>
      <protection hidden="1"/>
    </xf>
    <xf numFmtId="0" fontId="8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right"/>
      <protection hidden="1"/>
    </xf>
    <xf numFmtId="0" fontId="1" fillId="0" borderId="0" xfId="0" applyFont="1" applyAlignment="1" applyProtection="1">
      <alignment horizontal="center"/>
      <protection hidden="1"/>
    </xf>
    <xf numFmtId="0" fontId="30" fillId="0" borderId="0" xfId="0" applyFont="1" applyProtection="1">
      <protection hidden="1"/>
    </xf>
    <xf numFmtId="0" fontId="32" fillId="0" borderId="0" xfId="0" applyFont="1" applyProtection="1">
      <protection hidden="1"/>
    </xf>
    <xf numFmtId="0" fontId="71" fillId="0" borderId="0" xfId="0" applyFont="1" applyProtection="1">
      <protection hidden="1"/>
    </xf>
    <xf numFmtId="0" fontId="60" fillId="0" borderId="0" xfId="0" applyFont="1" applyProtection="1">
      <protection hidden="1"/>
    </xf>
    <xf numFmtId="49" fontId="36" fillId="8" borderId="13" xfId="0" applyNumberFormat="1" applyFont="1" applyFill="1" applyBorder="1" applyAlignment="1" applyProtection="1">
      <alignment horizontal="left" vertical="center" wrapText="1"/>
      <protection hidden="1"/>
    </xf>
    <xf numFmtId="0" fontId="55" fillId="8" borderId="13" xfId="0" applyFont="1" applyFill="1" applyBorder="1" applyAlignment="1" applyProtection="1">
      <alignment horizontal="center" vertical="center"/>
      <protection hidden="1"/>
    </xf>
    <xf numFmtId="1" fontId="3" fillId="0" borderId="10" xfId="0" applyNumberFormat="1" applyFont="1" applyBorder="1" applyAlignment="1" applyProtection="1">
      <alignment horizontal="center" vertical="center" wrapText="1"/>
      <protection hidden="1"/>
    </xf>
    <xf numFmtId="49" fontId="57" fillId="0" borderId="38" xfId="0" applyNumberFormat="1" applyFont="1" applyBorder="1" applyAlignment="1" applyProtection="1">
      <alignment horizontal="left" vertical="center"/>
      <protection hidden="1"/>
    </xf>
    <xf numFmtId="49" fontId="55" fillId="10" borderId="52" xfId="0" applyNumberFormat="1" applyFont="1" applyFill="1" applyBorder="1" applyAlignment="1" applyProtection="1">
      <alignment horizontal="center" vertical="center" wrapText="1"/>
      <protection hidden="1"/>
    </xf>
    <xf numFmtId="164" fontId="59" fillId="10" borderId="9" xfId="0" applyNumberFormat="1" applyFont="1" applyFill="1" applyBorder="1" applyAlignment="1" applyProtection="1">
      <alignment horizontal="center" vertical="center"/>
      <protection hidden="1"/>
    </xf>
    <xf numFmtId="164" fontId="59" fillId="10" borderId="53" xfId="0" applyNumberFormat="1" applyFont="1" applyFill="1" applyBorder="1" applyAlignment="1" applyProtection="1">
      <alignment horizontal="center" vertical="center"/>
      <protection hidden="1"/>
    </xf>
    <xf numFmtId="0" fontId="60" fillId="10" borderId="0" xfId="0" applyFont="1" applyFill="1" applyProtection="1">
      <protection hidden="1"/>
    </xf>
    <xf numFmtId="0" fontId="60" fillId="12" borderId="0" xfId="0" applyFont="1" applyFill="1" applyProtection="1">
      <protection hidden="1"/>
    </xf>
    <xf numFmtId="0" fontId="60" fillId="0" borderId="51" xfId="0" applyFont="1" applyBorder="1" applyProtection="1">
      <protection hidden="1"/>
    </xf>
    <xf numFmtId="49" fontId="36" fillId="8" borderId="38" xfId="0" applyNumberFormat="1" applyFont="1" applyFill="1" applyBorder="1" applyAlignment="1" applyProtection="1">
      <alignment horizontal="left" vertical="center" wrapText="1"/>
      <protection hidden="1"/>
    </xf>
    <xf numFmtId="49" fontId="55" fillId="8" borderId="38" xfId="0" applyNumberFormat="1" applyFont="1" applyFill="1" applyBorder="1" applyAlignment="1" applyProtection="1">
      <alignment horizontal="center" vertical="center" wrapText="1"/>
      <protection hidden="1"/>
    </xf>
    <xf numFmtId="49" fontId="55" fillId="2" borderId="21" xfId="0" applyNumberFormat="1" applyFont="1" applyFill="1" applyBorder="1" applyAlignment="1" applyProtection="1">
      <alignment horizontal="center" vertical="center" wrapText="1"/>
      <protection hidden="1"/>
    </xf>
    <xf numFmtId="0" fontId="3" fillId="8" borderId="13" xfId="0" applyFont="1" applyFill="1" applyBorder="1" applyAlignment="1" applyProtection="1">
      <alignment horizontal="left" vertical="top" wrapText="1"/>
      <protection hidden="1"/>
    </xf>
    <xf numFmtId="0" fontId="60" fillId="4" borderId="0" xfId="0" applyFont="1" applyFill="1" applyProtection="1">
      <protection hidden="1"/>
    </xf>
    <xf numFmtId="0" fontId="58" fillId="0" borderId="0" xfId="0" applyFont="1" applyProtection="1">
      <protection hidden="1"/>
    </xf>
    <xf numFmtId="1" fontId="59" fillId="0" borderId="0" xfId="0" applyNumberFormat="1" applyFont="1" applyAlignment="1" applyProtection="1">
      <alignment horizontal="center" vertical="center"/>
      <protection hidden="1"/>
    </xf>
    <xf numFmtId="0" fontId="60" fillId="0" borderId="0" xfId="0" applyFont="1" applyAlignment="1" applyProtection="1">
      <alignment vertical="center"/>
      <protection hidden="1"/>
    </xf>
    <xf numFmtId="164" fontId="59" fillId="0" borderId="40" xfId="0" applyNumberFormat="1" applyFont="1" applyBorder="1" applyAlignment="1" applyProtection="1">
      <alignment horizontal="center" vertical="center"/>
      <protection locked="0" hidden="1"/>
    </xf>
    <xf numFmtId="164" fontId="59" fillId="0" borderId="38" xfId="0" applyNumberFormat="1" applyFont="1" applyBorder="1" applyAlignment="1" applyProtection="1">
      <alignment horizontal="center" vertical="center"/>
      <protection locked="0" hidden="1"/>
    </xf>
    <xf numFmtId="164" fontId="59" fillId="0" borderId="39" xfId="0" applyNumberFormat="1" applyFont="1" applyBorder="1" applyAlignment="1" applyProtection="1">
      <alignment horizontal="center" vertical="center"/>
      <protection locked="0" hidden="1"/>
    </xf>
    <xf numFmtId="1" fontId="3" fillId="0" borderId="38" xfId="0" applyNumberFormat="1" applyFont="1" applyBorder="1" applyAlignment="1" applyProtection="1">
      <alignment horizontal="center" vertical="center" wrapText="1"/>
      <protection locked="0" hidden="1"/>
    </xf>
    <xf numFmtId="164" fontId="59" fillId="8" borderId="40" xfId="0" applyNumberFormat="1" applyFont="1" applyFill="1" applyBorder="1" applyAlignment="1" applyProtection="1">
      <alignment horizontal="center" vertical="center"/>
      <protection hidden="1"/>
    </xf>
    <xf numFmtId="49" fontId="57" fillId="0" borderId="24" xfId="0" applyNumberFormat="1" applyFont="1" applyBorder="1" applyAlignment="1" applyProtection="1">
      <alignment horizontal="left" vertical="center"/>
      <protection locked="0" hidden="1"/>
    </xf>
    <xf numFmtId="164" fontId="72" fillId="0" borderId="38" xfId="0" applyNumberFormat="1" applyFont="1" applyBorder="1" applyAlignment="1" applyProtection="1">
      <alignment horizontal="left" vertical="center" wrapText="1"/>
      <protection locked="0" hidden="1"/>
    </xf>
    <xf numFmtId="164" fontId="59" fillId="0" borderId="37" xfId="0" applyNumberFormat="1" applyFont="1" applyBorder="1" applyAlignment="1" applyProtection="1">
      <alignment horizontal="center" vertical="center"/>
      <protection locked="0" hidden="1"/>
    </xf>
    <xf numFmtId="164" fontId="59" fillId="0" borderId="21" xfId="0" applyNumberFormat="1" applyFont="1" applyBorder="1" applyAlignment="1" applyProtection="1">
      <alignment horizontal="center" vertical="center"/>
      <protection locked="0" hidden="1"/>
    </xf>
    <xf numFmtId="164" fontId="59" fillId="0" borderId="30" xfId="0" applyNumberFormat="1" applyFont="1" applyBorder="1" applyAlignment="1" applyProtection="1">
      <alignment horizontal="center" vertical="center"/>
      <protection locked="0" hidden="1"/>
    </xf>
    <xf numFmtId="0" fontId="3" fillId="0" borderId="38" xfId="0" applyFont="1" applyBorder="1" applyAlignment="1" applyProtection="1">
      <alignment horizontal="center" vertical="center" wrapText="1"/>
      <protection locked="0" hidden="1"/>
    </xf>
    <xf numFmtId="49" fontId="3" fillId="8" borderId="13" xfId="0" applyNumberFormat="1" applyFont="1" applyFill="1" applyBorder="1" applyAlignment="1" applyProtection="1">
      <alignment horizontal="left" vertical="top" wrapText="1"/>
      <protection hidden="1"/>
    </xf>
    <xf numFmtId="49" fontId="55" fillId="8" borderId="13" xfId="0" applyNumberFormat="1" applyFont="1" applyFill="1" applyBorder="1" applyAlignment="1" applyProtection="1">
      <alignment horizontal="left" vertical="top"/>
      <protection hidden="1"/>
    </xf>
    <xf numFmtId="49" fontId="55" fillId="8" borderId="13" xfId="0" applyNumberFormat="1" applyFont="1" applyFill="1" applyBorder="1" applyAlignment="1" applyProtection="1">
      <alignment horizontal="left" vertical="top" wrapText="1"/>
      <protection hidden="1"/>
    </xf>
    <xf numFmtId="0" fontId="3" fillId="8" borderId="13" xfId="0" applyFont="1" applyFill="1" applyBorder="1" applyAlignment="1" applyProtection="1">
      <alignment wrapText="1"/>
      <protection hidden="1"/>
    </xf>
    <xf numFmtId="10" fontId="70" fillId="8" borderId="13" xfId="2" applyNumberFormat="1" applyFont="1" applyFill="1" applyBorder="1" applyAlignment="1" applyProtection="1">
      <alignment horizontal="center" vertical="center" wrapText="1"/>
      <protection hidden="1"/>
    </xf>
    <xf numFmtId="10" fontId="62" fillId="8" borderId="10" xfId="2" applyNumberFormat="1" applyFont="1" applyFill="1" applyBorder="1" applyAlignment="1" applyProtection="1">
      <alignment horizontal="center" vertical="center" wrapText="1"/>
      <protection hidden="1"/>
    </xf>
    <xf numFmtId="0" fontId="31" fillId="0" borderId="0" xfId="0" applyFont="1" applyProtection="1">
      <protection hidden="1"/>
    </xf>
    <xf numFmtId="0" fontId="34" fillId="0" borderId="0" xfId="0" applyFont="1" applyProtection="1">
      <protection hidden="1"/>
    </xf>
    <xf numFmtId="0" fontId="33" fillId="0" borderId="0" xfId="0" applyFont="1" applyProtection="1">
      <protection hidden="1"/>
    </xf>
    <xf numFmtId="49" fontId="17" fillId="0" borderId="0" xfId="0" applyNumberFormat="1" applyFont="1" applyAlignment="1" applyProtection="1">
      <alignment horizontal="left"/>
      <protection hidden="1"/>
    </xf>
    <xf numFmtId="49" fontId="6" fillId="0" borderId="0" xfId="0" applyNumberFormat="1" applyFont="1" applyAlignment="1" applyProtection="1">
      <alignment horizontal="center"/>
      <protection hidden="1"/>
    </xf>
    <xf numFmtId="0" fontId="89" fillId="14" borderId="24" xfId="0" applyFont="1" applyFill="1" applyBorder="1" applyAlignment="1" applyProtection="1">
      <alignment horizontal="center"/>
      <protection hidden="1"/>
    </xf>
    <xf numFmtId="0" fontId="6" fillId="0" borderId="24" xfId="0" applyFont="1" applyBorder="1" applyAlignment="1" applyProtection="1">
      <alignment horizontal="center"/>
      <protection hidden="1"/>
    </xf>
    <xf numFmtId="49" fontId="17" fillId="0" borderId="0" xfId="0" applyNumberFormat="1" applyFont="1" applyAlignment="1" applyProtection="1">
      <alignment horizontal="left"/>
      <protection locked="0" hidden="1"/>
    </xf>
    <xf numFmtId="49" fontId="17" fillId="0" borderId="50" xfId="0" applyNumberFormat="1" applyFont="1" applyBorder="1" applyAlignment="1" applyProtection="1">
      <alignment horizontal="left"/>
      <protection locked="0" hidden="1"/>
    </xf>
    <xf numFmtId="0" fontId="16" fillId="0" borderId="0" xfId="0" applyFont="1" applyAlignment="1" applyProtection="1">
      <alignment horizontal="center"/>
      <protection hidden="1"/>
    </xf>
    <xf numFmtId="0" fontId="3" fillId="10" borderId="53" xfId="0" applyFont="1" applyFill="1" applyBorder="1" applyAlignment="1" applyProtection="1">
      <alignment horizontal="center" vertical="center" wrapText="1"/>
      <protection locked="0" hidden="1"/>
    </xf>
    <xf numFmtId="0" fontId="3" fillId="0" borderId="13" xfId="0" applyFont="1" applyBorder="1" applyAlignment="1" applyProtection="1">
      <alignment wrapText="1"/>
      <protection locked="0" hidden="1"/>
    </xf>
    <xf numFmtId="0" fontId="87" fillId="0" borderId="56" xfId="0" applyFont="1" applyBorder="1" applyAlignment="1">
      <alignment vertical="top" wrapText="1"/>
    </xf>
    <xf numFmtId="0" fontId="87" fillId="0" borderId="13" xfId="0" applyFont="1" applyBorder="1" applyAlignment="1">
      <alignment vertical="center" wrapText="1"/>
    </xf>
    <xf numFmtId="0" fontId="87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27" fillId="16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86" fillId="0" borderId="0" xfId="0" applyFont="1" applyAlignment="1">
      <alignment horizontal="center" vertical="center"/>
    </xf>
    <xf numFmtId="0" fontId="49" fillId="0" borderId="7" xfId="0" applyFont="1" applyBorder="1" applyAlignment="1" applyProtection="1">
      <alignment vertical="top" wrapText="1"/>
      <protection locked="0"/>
    </xf>
    <xf numFmtId="0" fontId="6" fillId="4" borderId="70" xfId="0" applyFont="1" applyFill="1" applyBorder="1" applyAlignment="1" applyProtection="1">
      <alignment horizontal="left" vertical="center" wrapText="1"/>
      <protection hidden="1"/>
    </xf>
    <xf numFmtId="49" fontId="6" fillId="4" borderId="69" xfId="0" applyNumberFormat="1" applyFont="1" applyFill="1" applyBorder="1" applyAlignment="1" applyProtection="1">
      <alignment horizontal="left" vertical="center" wrapText="1"/>
      <protection hidden="1"/>
    </xf>
    <xf numFmtId="164" fontId="6" fillId="4" borderId="20" xfId="0" applyNumberFormat="1" applyFont="1" applyFill="1" applyBorder="1" applyAlignment="1" applyProtection="1">
      <alignment horizontal="center" vertical="center" wrapText="1"/>
      <protection hidden="1"/>
    </xf>
    <xf numFmtId="0" fontId="6" fillId="4" borderId="48" xfId="0" applyFont="1" applyFill="1" applyBorder="1" applyAlignment="1" applyProtection="1">
      <alignment horizontal="left" vertical="center" wrapText="1"/>
      <protection hidden="1"/>
    </xf>
    <xf numFmtId="0" fontId="6" fillId="4" borderId="49" xfId="0" applyFont="1" applyFill="1" applyBorder="1" applyAlignment="1" applyProtection="1">
      <alignment horizontal="left" vertical="center" wrapText="1"/>
      <protection hidden="1"/>
    </xf>
    <xf numFmtId="0" fontId="6" fillId="4" borderId="69" xfId="0" applyFont="1" applyFill="1" applyBorder="1" applyAlignment="1" applyProtection="1">
      <alignment horizontal="left" vertical="center" wrapText="1"/>
      <protection hidden="1"/>
    </xf>
    <xf numFmtId="49" fontId="6" fillId="4" borderId="65" xfId="0" applyNumberFormat="1" applyFont="1" applyFill="1" applyBorder="1" applyAlignment="1" applyProtection="1">
      <alignment horizontal="center" vertical="center" wrapText="1"/>
      <protection hidden="1"/>
    </xf>
    <xf numFmtId="49" fontId="6" fillId="4" borderId="20" xfId="0" applyNumberFormat="1" applyFont="1" applyFill="1" applyBorder="1" applyAlignment="1" applyProtection="1">
      <alignment horizontal="center" vertical="center" wrapText="1"/>
      <protection hidden="1"/>
    </xf>
    <xf numFmtId="10" fontId="23" fillId="4" borderId="5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23" xfId="0" applyFont="1" applyBorder="1" applyAlignment="1" applyProtection="1">
      <alignment vertical="center" wrapText="1"/>
      <protection locked="0"/>
    </xf>
    <xf numFmtId="0" fontId="55" fillId="0" borderId="23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vertical="center" wrapText="1"/>
      <protection locked="0"/>
    </xf>
    <xf numFmtId="0" fontId="55" fillId="0" borderId="21" xfId="0" applyFont="1" applyBorder="1" applyAlignment="1" applyProtection="1">
      <alignment horizontal="center" vertical="center"/>
      <protection locked="0"/>
    </xf>
    <xf numFmtId="0" fontId="55" fillId="0" borderId="21" xfId="0" applyFont="1" applyBorder="1" applyAlignment="1" applyProtection="1">
      <alignment horizontal="center" vertical="center" wrapText="1"/>
      <protection locked="0"/>
    </xf>
    <xf numFmtId="164" fontId="59" fillId="0" borderId="37" xfId="0" applyNumberFormat="1" applyFont="1" applyBorder="1" applyAlignment="1" applyProtection="1">
      <alignment horizontal="center" vertical="center"/>
      <protection locked="0"/>
    </xf>
    <xf numFmtId="164" fontId="59" fillId="0" borderId="21" xfId="0" applyNumberFormat="1" applyFont="1" applyBorder="1" applyAlignment="1" applyProtection="1">
      <alignment horizontal="center" vertical="center"/>
      <protection locked="0"/>
    </xf>
    <xf numFmtId="164" fontId="59" fillId="0" borderId="30" xfId="0" applyNumberFormat="1" applyFont="1" applyBorder="1" applyAlignment="1" applyProtection="1">
      <alignment horizontal="center" vertical="center"/>
      <protection locked="0"/>
    </xf>
    <xf numFmtId="1" fontId="3" fillId="0" borderId="21" xfId="0" applyNumberFormat="1" applyFont="1" applyBorder="1" applyAlignment="1" applyProtection="1">
      <alignment horizontal="center" vertical="center" wrapText="1"/>
      <protection locked="0"/>
    </xf>
    <xf numFmtId="49" fontId="9" fillId="0" borderId="63" xfId="0" applyNumberFormat="1" applyFont="1" applyBorder="1" applyAlignment="1" applyProtection="1">
      <alignment vertical="center" wrapText="1"/>
      <protection locked="0" hidden="1"/>
    </xf>
    <xf numFmtId="0" fontId="23" fillId="0" borderId="63" xfId="0" applyFont="1" applyBorder="1" applyAlignment="1" applyProtection="1">
      <alignment vertical="center"/>
      <protection locked="0" hidden="1"/>
    </xf>
    <xf numFmtId="49" fontId="9" fillId="0" borderId="0" xfId="0" applyNumberFormat="1" applyFont="1" applyAlignment="1" applyProtection="1">
      <alignment vertical="center" wrapText="1"/>
      <protection locked="0" hidden="1"/>
    </xf>
    <xf numFmtId="0" fontId="23" fillId="0" borderId="0" xfId="0" applyFont="1" applyAlignment="1" applyProtection="1">
      <alignment vertical="center"/>
      <protection locked="0" hidden="1"/>
    </xf>
    <xf numFmtId="0" fontId="55" fillId="0" borderId="38" xfId="0" applyFont="1" applyBorder="1" applyAlignment="1" applyProtection="1">
      <alignment horizontal="center" vertical="center" wrapText="1"/>
      <protection locked="0" hidden="1"/>
    </xf>
    <xf numFmtId="164" fontId="59" fillId="17" borderId="38" xfId="0" applyNumberFormat="1" applyFont="1" applyFill="1" applyBorder="1" applyAlignment="1" applyProtection="1">
      <alignment horizontal="center" vertical="center"/>
      <protection hidden="1"/>
    </xf>
    <xf numFmtId="49" fontId="3" fillId="2" borderId="21" xfId="0" applyNumberFormat="1" applyFont="1" applyFill="1" applyBorder="1" applyAlignment="1" applyProtection="1">
      <alignment horizontal="left" vertical="top" wrapText="1"/>
      <protection locked="0"/>
    </xf>
    <xf numFmtId="164" fontId="72" fillId="0" borderId="38" xfId="0" applyNumberFormat="1" applyFont="1" applyBorder="1" applyAlignment="1" applyProtection="1">
      <alignment horizontal="left" vertical="center" wrapText="1"/>
      <protection locked="0"/>
    </xf>
    <xf numFmtId="0" fontId="36" fillId="0" borderId="21" xfId="0" applyFont="1" applyBorder="1" applyAlignment="1" applyProtection="1">
      <alignment horizontal="left" vertical="top" wrapText="1"/>
      <protection locked="0"/>
    </xf>
    <xf numFmtId="0" fontId="36" fillId="0" borderId="38" xfId="0" applyFont="1" applyBorder="1" applyAlignment="1" applyProtection="1">
      <alignment horizontal="left" vertical="top" wrapText="1"/>
      <protection locked="0"/>
    </xf>
    <xf numFmtId="49" fontId="55" fillId="10" borderId="52" xfId="0" applyNumberFormat="1" applyFont="1" applyFill="1" applyBorder="1" applyAlignment="1" applyProtection="1">
      <alignment horizontal="left" vertical="top" wrapText="1"/>
      <protection locked="0"/>
    </xf>
    <xf numFmtId="0" fontId="59" fillId="0" borderId="0" xfId="0" applyFont="1" applyProtection="1">
      <protection locked="0"/>
    </xf>
    <xf numFmtId="0" fontId="58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60" fillId="0" borderId="0" xfId="0" applyFont="1" applyProtection="1">
      <protection locked="0"/>
    </xf>
    <xf numFmtId="0" fontId="58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top"/>
      <protection locked="0"/>
    </xf>
    <xf numFmtId="0" fontId="30" fillId="0" borderId="0" xfId="0" applyFont="1" applyProtection="1">
      <protection locked="0"/>
    </xf>
    <xf numFmtId="0" fontId="64" fillId="0" borderId="0" xfId="0" applyFont="1" applyProtection="1">
      <protection locked="0"/>
    </xf>
    <xf numFmtId="0" fontId="83" fillId="0" borderId="0" xfId="0" applyFont="1" applyAlignment="1" applyProtection="1">
      <alignment horizontal="left" vertical="justify"/>
      <protection locked="0"/>
    </xf>
    <xf numFmtId="0" fontId="84" fillId="0" borderId="0" xfId="0" applyFont="1" applyAlignment="1" applyProtection="1">
      <alignment horizontal="left"/>
      <protection locked="0"/>
    </xf>
    <xf numFmtId="49" fontId="8" fillId="0" borderId="5" xfId="0" applyNumberFormat="1" applyFont="1" applyBorder="1" applyAlignment="1" applyProtection="1">
      <alignment horizontal="left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72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71" xfId="0" applyFont="1" applyBorder="1" applyAlignment="1" applyProtection="1">
      <alignment horizontal="center" vertical="center" wrapText="1"/>
      <protection hidden="1"/>
    </xf>
    <xf numFmtId="0" fontId="8" fillId="0" borderId="67" xfId="0" applyFont="1" applyBorder="1" applyAlignment="1" applyProtection="1">
      <alignment horizontal="center" vertical="center" wrapText="1"/>
      <protection hidden="1"/>
    </xf>
    <xf numFmtId="1" fontId="78" fillId="0" borderId="60" xfId="2" applyNumberFormat="1" applyFont="1" applyFill="1" applyBorder="1" applyAlignment="1" applyProtection="1">
      <alignment horizontal="center" vertical="center" wrapText="1"/>
      <protection hidden="1"/>
    </xf>
    <xf numFmtId="0" fontId="8" fillId="0" borderId="47" xfId="0" applyFont="1" applyBorder="1" applyAlignment="1" applyProtection="1">
      <alignment horizontal="left" vertical="center" wrapText="1" shrinkToFit="1"/>
      <protection hidden="1"/>
    </xf>
    <xf numFmtId="0" fontId="8" fillId="0" borderId="21" xfId="0" applyFont="1" applyBorder="1" applyAlignment="1" applyProtection="1">
      <alignment horizontal="center" vertical="center" wrapText="1"/>
      <protection hidden="1"/>
    </xf>
    <xf numFmtId="0" fontId="8" fillId="0" borderId="51" xfId="0" applyFont="1" applyBorder="1" applyAlignment="1" applyProtection="1">
      <alignment horizontal="center" vertical="center" wrapText="1"/>
      <protection hidden="1"/>
    </xf>
    <xf numFmtId="1" fontId="78" fillId="0" borderId="37" xfId="2" applyNumberFormat="1" applyFont="1" applyFill="1" applyBorder="1" applyAlignment="1" applyProtection="1">
      <alignment horizontal="center" vertical="center" wrapText="1"/>
      <protection hidden="1"/>
    </xf>
    <xf numFmtId="49" fontId="8" fillId="0" borderId="12" xfId="0" applyNumberFormat="1" applyFont="1" applyBorder="1" applyAlignment="1" applyProtection="1">
      <alignment horizontal="left" vertical="center" wrapText="1"/>
      <protection hidden="1"/>
    </xf>
    <xf numFmtId="0" fontId="8" fillId="0" borderId="73" xfId="0" applyFont="1" applyBorder="1" applyAlignment="1" applyProtection="1">
      <alignment horizontal="left" vertical="center" wrapText="1" shrinkToFi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8" fillId="0" borderId="74" xfId="0" applyFont="1" applyBorder="1" applyAlignment="1" applyProtection="1">
      <alignment horizontal="center" vertical="center" wrapText="1"/>
      <protection hidden="1"/>
    </xf>
    <xf numFmtId="0" fontId="8" fillId="0" borderId="33" xfId="0" applyFont="1" applyBorder="1" applyAlignment="1" applyProtection="1">
      <alignment horizontal="center" vertical="center" wrapText="1"/>
      <protection hidden="1"/>
    </xf>
    <xf numFmtId="0" fontId="8" fillId="0" borderId="73" xfId="0" applyFont="1" applyBorder="1" applyAlignment="1" applyProtection="1">
      <alignment horizontal="center" vertical="center" wrapText="1"/>
      <protection hidden="1"/>
    </xf>
    <xf numFmtId="0" fontId="8" fillId="0" borderId="68" xfId="0" applyFont="1" applyBorder="1" applyAlignment="1" applyProtection="1">
      <alignment horizontal="center" vertical="center" wrapText="1"/>
      <protection hidden="1"/>
    </xf>
    <xf numFmtId="1" fontId="78" fillId="0" borderId="61" xfId="2" applyNumberFormat="1" applyFont="1" applyFill="1" applyBorder="1" applyAlignment="1" applyProtection="1">
      <alignment horizontal="center" vertical="center" wrapText="1"/>
      <protection hidden="1"/>
    </xf>
    <xf numFmtId="49" fontId="9" fillId="0" borderId="71" xfId="0" applyNumberFormat="1" applyFont="1" applyBorder="1" applyAlignment="1" applyProtection="1">
      <alignment horizontal="left" vertical="center" wrapText="1"/>
      <protection hidden="1"/>
    </xf>
    <xf numFmtId="164" fontId="8" fillId="0" borderId="23" xfId="0" applyNumberFormat="1" applyFont="1" applyBorder="1" applyAlignment="1" applyProtection="1">
      <alignment horizontal="center" vertical="center" wrapText="1"/>
      <protection hidden="1"/>
    </xf>
    <xf numFmtId="0" fontId="8" fillId="0" borderId="72" xfId="0" applyFont="1" applyBorder="1" applyAlignment="1" applyProtection="1">
      <alignment horizontal="left" vertical="center" wrapText="1"/>
      <protection hidden="1"/>
    </xf>
    <xf numFmtId="0" fontId="8" fillId="0" borderId="29" xfId="0" applyFont="1" applyBorder="1" applyAlignment="1" applyProtection="1">
      <alignment horizontal="left" vertical="center" wrapText="1"/>
      <protection hidden="1"/>
    </xf>
    <xf numFmtId="0" fontId="8" fillId="0" borderId="71" xfId="0" applyFont="1" applyBorder="1" applyAlignment="1" applyProtection="1">
      <alignment horizontal="left" vertical="center" wrapText="1"/>
      <protection hidden="1"/>
    </xf>
    <xf numFmtId="49" fontId="8" fillId="0" borderId="67" xfId="0" applyNumberFormat="1" applyFont="1" applyBorder="1" applyAlignment="1" applyProtection="1">
      <alignment horizontal="center" vertical="center" wrapText="1"/>
      <protection hidden="1"/>
    </xf>
    <xf numFmtId="49" fontId="8" fillId="0" borderId="23" xfId="0" applyNumberFormat="1" applyFont="1" applyBorder="1" applyAlignment="1" applyProtection="1">
      <alignment horizontal="center" vertical="center" wrapText="1"/>
      <protection hidden="1"/>
    </xf>
    <xf numFmtId="0" fontId="82" fillId="0" borderId="60" xfId="0" applyFont="1" applyBorder="1" applyAlignment="1" applyProtection="1">
      <alignment horizontal="center" vertical="center" wrapText="1"/>
      <protection hidden="1"/>
    </xf>
    <xf numFmtId="49" fontId="9" fillId="0" borderId="73" xfId="0" applyNumberFormat="1" applyFont="1" applyBorder="1" applyAlignment="1" applyProtection="1">
      <alignment horizontal="left" vertical="center" wrapText="1"/>
      <protection hidden="1"/>
    </xf>
    <xf numFmtId="164" fontId="8" fillId="0" borderId="22" xfId="0" applyNumberFormat="1" applyFont="1" applyBorder="1" applyAlignment="1" applyProtection="1">
      <alignment horizontal="center" vertical="center" wrapText="1"/>
      <protection hidden="1"/>
    </xf>
    <xf numFmtId="0" fontId="8" fillId="0" borderId="74" xfId="0" applyFont="1" applyBorder="1" applyAlignment="1" applyProtection="1">
      <alignment horizontal="left" vertical="center" wrapText="1"/>
      <protection hidden="1"/>
    </xf>
    <xf numFmtId="0" fontId="8" fillId="0" borderId="33" xfId="0" applyFont="1" applyBorder="1" applyAlignment="1" applyProtection="1">
      <alignment horizontal="left" vertical="center" wrapText="1"/>
      <protection hidden="1"/>
    </xf>
    <xf numFmtId="0" fontId="8" fillId="0" borderId="73" xfId="0" applyFont="1" applyBorder="1" applyAlignment="1" applyProtection="1">
      <alignment horizontal="left" vertical="center" wrapText="1"/>
      <protection hidden="1"/>
    </xf>
    <xf numFmtId="49" fontId="8" fillId="0" borderId="68" xfId="0" applyNumberFormat="1" applyFont="1" applyBorder="1" applyAlignment="1" applyProtection="1">
      <alignment horizontal="center" vertical="center" wrapText="1"/>
      <protection hidden="1"/>
    </xf>
    <xf numFmtId="49" fontId="8" fillId="0" borderId="22" xfId="0" applyNumberFormat="1" applyFont="1" applyBorder="1" applyAlignment="1" applyProtection="1">
      <alignment horizontal="center" vertical="center" wrapText="1"/>
      <protection hidden="1"/>
    </xf>
    <xf numFmtId="0" fontId="82" fillId="0" borderId="61" xfId="0" applyFont="1" applyBorder="1" applyAlignment="1" applyProtection="1">
      <alignment horizontal="center" vertical="center" wrapText="1"/>
      <protection hidden="1"/>
    </xf>
    <xf numFmtId="49" fontId="3" fillId="0" borderId="21" xfId="0" applyNumberFormat="1" applyFont="1" applyBorder="1" applyAlignment="1" applyProtection="1">
      <alignment horizontal="left" vertical="top" wrapText="1"/>
      <protection locked="0"/>
    </xf>
    <xf numFmtId="49" fontId="55" fillId="0" borderId="21" xfId="0" applyNumberFormat="1" applyFont="1" applyBorder="1" applyAlignment="1" applyProtection="1">
      <alignment horizontal="center" vertical="center"/>
      <protection locked="0" hidden="1"/>
    </xf>
    <xf numFmtId="49" fontId="57" fillId="0" borderId="21" xfId="0" applyNumberFormat="1" applyFont="1" applyBorder="1" applyAlignment="1" applyProtection="1">
      <alignment horizontal="center" vertical="center"/>
      <protection locked="0" hidden="1"/>
    </xf>
    <xf numFmtId="49" fontId="55" fillId="0" borderId="21" xfId="0" applyNumberFormat="1" applyFont="1" applyBorder="1" applyAlignment="1" applyProtection="1">
      <alignment horizontal="center" vertical="center" wrapText="1"/>
      <protection locked="0" hidden="1"/>
    </xf>
    <xf numFmtId="49" fontId="57" fillId="0" borderId="23" xfId="0" applyNumberFormat="1" applyFont="1" applyBorder="1" applyAlignment="1" applyProtection="1">
      <alignment horizontal="center" vertical="center"/>
      <protection locked="0" hidden="1"/>
    </xf>
    <xf numFmtId="164" fontId="59" fillId="18" borderId="40" xfId="0" applyNumberFormat="1" applyFont="1" applyFill="1" applyBorder="1" applyAlignment="1" applyProtection="1">
      <alignment horizontal="center" vertical="center"/>
      <protection hidden="1"/>
    </xf>
    <xf numFmtId="164" fontId="59" fillId="18" borderId="38" xfId="0" applyNumberFormat="1" applyFont="1" applyFill="1" applyBorder="1" applyAlignment="1" applyProtection="1">
      <alignment horizontal="center" vertical="center"/>
      <protection hidden="1"/>
    </xf>
    <xf numFmtId="164" fontId="57" fillId="18" borderId="37" xfId="0" applyNumberFormat="1" applyFont="1" applyFill="1" applyBorder="1" applyAlignment="1" applyProtection="1">
      <alignment horizontal="center" vertical="center"/>
      <protection hidden="1"/>
    </xf>
    <xf numFmtId="164" fontId="57" fillId="18" borderId="21" xfId="0" applyNumberFormat="1" applyFont="1" applyFill="1" applyBorder="1" applyAlignment="1" applyProtection="1">
      <alignment horizontal="center" vertical="center"/>
      <protection hidden="1"/>
    </xf>
    <xf numFmtId="164" fontId="57" fillId="18" borderId="60" xfId="0" applyNumberFormat="1" applyFont="1" applyFill="1" applyBorder="1" applyAlignment="1" applyProtection="1">
      <alignment horizontal="center" vertical="center"/>
      <protection hidden="1"/>
    </xf>
    <xf numFmtId="1" fontId="57" fillId="10" borderId="52" xfId="0" applyNumberFormat="1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0" fontId="16" fillId="0" borderId="29" xfId="0" applyFont="1" applyBorder="1" applyAlignment="1" applyProtection="1">
      <alignment horizontal="center"/>
      <protection locked="0"/>
    </xf>
    <xf numFmtId="0" fontId="16" fillId="0" borderId="60" xfId="0" applyFont="1" applyBorder="1" applyAlignment="1" applyProtection="1">
      <alignment horizontal="center"/>
      <protection locked="0"/>
    </xf>
    <xf numFmtId="0" fontId="16" fillId="0" borderId="24" xfId="0" applyFont="1" applyBorder="1" applyAlignment="1" applyProtection="1">
      <alignment horizontal="center"/>
      <protection locked="0"/>
    </xf>
    <xf numFmtId="0" fontId="16" fillId="0" borderId="37" xfId="0" applyFont="1" applyBorder="1" applyAlignment="1" applyProtection="1">
      <alignment horizontal="center"/>
      <protection locked="0"/>
    </xf>
    <xf numFmtId="0" fontId="16" fillId="0" borderId="33" xfId="0" applyFont="1" applyBorder="1" applyAlignment="1" applyProtection="1">
      <alignment horizontal="center"/>
      <protection locked="0"/>
    </xf>
    <xf numFmtId="0" fontId="16" fillId="0" borderId="49" xfId="0" applyFont="1" applyBorder="1" applyAlignment="1" applyProtection="1">
      <alignment horizontal="center"/>
      <protection locked="0"/>
    </xf>
    <xf numFmtId="0" fontId="7" fillId="0" borderId="33" xfId="0" applyFont="1" applyBorder="1" applyAlignment="1" applyProtection="1">
      <alignment horizontal="center"/>
      <protection locked="0"/>
    </xf>
    <xf numFmtId="0" fontId="16" fillId="0" borderId="61" xfId="0" applyFont="1" applyBorder="1" applyAlignment="1" applyProtection="1">
      <alignment horizontal="center"/>
      <protection locked="0"/>
    </xf>
    <xf numFmtId="164" fontId="59" fillId="0" borderId="40" xfId="0" applyNumberFormat="1" applyFont="1" applyBorder="1" applyAlignment="1" applyProtection="1">
      <alignment horizontal="center" vertical="center"/>
      <protection locked="0"/>
    </xf>
    <xf numFmtId="164" fontId="59" fillId="0" borderId="38" xfId="0" applyNumberFormat="1" applyFont="1" applyBorder="1" applyAlignment="1" applyProtection="1">
      <alignment horizontal="center" vertical="center"/>
      <protection locked="0"/>
    </xf>
    <xf numFmtId="164" fontId="59" fillId="0" borderId="39" xfId="0" applyNumberFormat="1" applyFont="1" applyBorder="1" applyAlignment="1" applyProtection="1">
      <alignment horizontal="center" vertical="center"/>
      <protection locked="0"/>
    </xf>
    <xf numFmtId="1" fontId="3" fillId="0" borderId="38" xfId="0" applyNumberFormat="1" applyFont="1" applyBorder="1" applyAlignment="1" applyProtection="1">
      <alignment horizontal="center" vertical="center" wrapText="1"/>
      <protection locked="0"/>
    </xf>
    <xf numFmtId="164" fontId="57" fillId="0" borderId="21" xfId="0" applyNumberFormat="1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wrapText="1"/>
      <protection locked="0"/>
    </xf>
    <xf numFmtId="164" fontId="57" fillId="0" borderId="60" xfId="0" applyNumberFormat="1" applyFont="1" applyBorder="1" applyAlignment="1" applyProtection="1">
      <alignment horizontal="center" vertical="center"/>
      <protection locked="0"/>
    </xf>
    <xf numFmtId="0" fontId="55" fillId="0" borderId="38" xfId="0" applyFont="1" applyBorder="1" applyAlignment="1" applyProtection="1">
      <alignment horizontal="center" vertical="center" wrapText="1"/>
      <protection locked="0"/>
    </xf>
    <xf numFmtId="0" fontId="6" fillId="0" borderId="66" xfId="0" applyFont="1" applyBorder="1" applyAlignment="1" applyProtection="1">
      <alignment horizontal="center"/>
      <protection hidden="1"/>
    </xf>
    <xf numFmtId="0" fontId="19" fillId="0" borderId="0" xfId="0" applyFont="1" applyProtection="1">
      <protection locked="0" hidden="1"/>
    </xf>
    <xf numFmtId="49" fontId="72" fillId="12" borderId="20" xfId="0" applyNumberFormat="1" applyFont="1" applyFill="1" applyBorder="1" applyAlignment="1" applyProtection="1">
      <alignment horizontal="left" vertical="top" wrapText="1"/>
      <protection hidden="1"/>
    </xf>
    <xf numFmtId="49" fontId="72" fillId="12" borderId="20" xfId="0" applyNumberFormat="1" applyFont="1" applyFill="1" applyBorder="1" applyAlignment="1" applyProtection="1">
      <alignment horizontal="center" vertical="center"/>
      <protection hidden="1"/>
    </xf>
    <xf numFmtId="164" fontId="3" fillId="12" borderId="56" xfId="0" applyNumberFormat="1" applyFont="1" applyFill="1" applyBorder="1" applyAlignment="1" applyProtection="1">
      <alignment horizontal="center" vertical="center"/>
      <protection hidden="1"/>
    </xf>
    <xf numFmtId="164" fontId="59" fillId="18" borderId="23" xfId="0" applyNumberFormat="1" applyFont="1" applyFill="1" applyBorder="1" applyAlignment="1" applyProtection="1">
      <alignment horizontal="center" vertical="center"/>
      <protection hidden="1"/>
    </xf>
    <xf numFmtId="164" fontId="57" fillId="0" borderId="37" xfId="0" applyNumberFormat="1" applyFont="1" applyBorder="1" applyAlignment="1" applyProtection="1">
      <alignment horizontal="center" vertical="center"/>
      <protection locked="0"/>
    </xf>
    <xf numFmtId="164" fontId="59" fillId="18" borderId="21" xfId="0" applyNumberFormat="1" applyFont="1" applyFill="1" applyBorder="1" applyAlignment="1" applyProtection="1">
      <alignment horizontal="center" vertical="center"/>
      <protection hidden="1"/>
    </xf>
    <xf numFmtId="0" fontId="19" fillId="9" borderId="29" xfId="0" applyFont="1" applyFill="1" applyBorder="1" applyAlignment="1" applyProtection="1">
      <alignment horizontal="center"/>
      <protection locked="0"/>
    </xf>
    <xf numFmtId="0" fontId="19" fillId="9" borderId="24" xfId="0" applyFont="1" applyFill="1" applyBorder="1" applyAlignment="1" applyProtection="1">
      <alignment horizontal="center"/>
      <protection locked="0"/>
    </xf>
    <xf numFmtId="0" fontId="19" fillId="9" borderId="33" xfId="0" applyFont="1" applyFill="1" applyBorder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left" vertical="center" wrapText="1"/>
      <protection hidden="1"/>
    </xf>
    <xf numFmtId="0" fontId="8" fillId="0" borderId="12" xfId="0" applyFont="1" applyBorder="1" applyAlignment="1" applyProtection="1">
      <alignment horizontal="left" vertical="center" wrapText="1"/>
      <protection hidden="1"/>
    </xf>
    <xf numFmtId="0" fontId="9" fillId="0" borderId="31" xfId="0" applyFont="1" applyBorder="1" applyAlignment="1" applyProtection="1">
      <alignment horizontal="left" vertical="center" wrapText="1" shrinkToFit="1"/>
      <protection hidden="1"/>
    </xf>
    <xf numFmtId="0" fontId="8" fillId="0" borderId="45" xfId="0" applyFont="1" applyBorder="1" applyAlignment="1" applyProtection="1">
      <alignment horizontal="left" vertical="center" wrapText="1"/>
      <protection hidden="1"/>
    </xf>
    <xf numFmtId="49" fontId="9" fillId="0" borderId="47" xfId="0" applyNumberFormat="1" applyFont="1" applyBorder="1" applyAlignment="1" applyProtection="1">
      <alignment horizontal="left" vertical="center" wrapText="1"/>
      <protection hidden="1"/>
    </xf>
    <xf numFmtId="164" fontId="8" fillId="0" borderId="21" xfId="0" applyNumberFormat="1" applyFont="1" applyBorder="1" applyAlignment="1" applyProtection="1">
      <alignment horizontal="center" vertical="center" wrapText="1"/>
      <protection hidden="1"/>
    </xf>
    <xf numFmtId="0" fontId="8" fillId="0" borderId="46" xfId="0" applyFont="1" applyBorder="1" applyAlignment="1" applyProtection="1">
      <alignment horizontal="left" vertical="center" wrapText="1"/>
      <protection hidden="1"/>
    </xf>
    <xf numFmtId="0" fontId="8" fillId="0" borderId="24" xfId="0" applyFont="1" applyBorder="1" applyAlignment="1" applyProtection="1">
      <alignment horizontal="left" vertical="center" wrapText="1"/>
      <protection hidden="1"/>
    </xf>
    <xf numFmtId="0" fontId="8" fillId="0" borderId="47" xfId="0" applyFont="1" applyBorder="1" applyAlignment="1" applyProtection="1">
      <alignment horizontal="left" vertical="center" wrapText="1"/>
      <protection hidden="1"/>
    </xf>
    <xf numFmtId="49" fontId="8" fillId="0" borderId="51" xfId="0" applyNumberFormat="1" applyFont="1" applyBorder="1" applyAlignment="1" applyProtection="1">
      <alignment horizontal="center" vertical="center" wrapText="1"/>
      <protection hidden="1"/>
    </xf>
    <xf numFmtId="49" fontId="8" fillId="0" borderId="21" xfId="0" applyNumberFormat="1" applyFont="1" applyBorder="1" applyAlignment="1" applyProtection="1">
      <alignment horizontal="center" vertical="center" wrapText="1"/>
      <protection hidden="1"/>
    </xf>
    <xf numFmtId="0" fontId="82" fillId="0" borderId="37" xfId="0" applyFont="1" applyBorder="1" applyAlignment="1" applyProtection="1">
      <alignment horizontal="center" vertical="center" wrapText="1"/>
      <protection hidden="1"/>
    </xf>
    <xf numFmtId="0" fontId="6" fillId="12" borderId="3" xfId="0" applyFont="1" applyFill="1" applyBorder="1" applyAlignment="1" applyProtection="1">
      <alignment horizontal="left" vertical="center" wrapText="1"/>
      <protection hidden="1"/>
    </xf>
    <xf numFmtId="49" fontId="6" fillId="12" borderId="16" xfId="0" applyNumberFormat="1" applyFont="1" applyFill="1" applyBorder="1" applyAlignment="1" applyProtection="1">
      <alignment horizontal="left" vertical="center" wrapText="1"/>
      <protection hidden="1"/>
    </xf>
    <xf numFmtId="164" fontId="6" fillId="12" borderId="13" xfId="0" applyNumberFormat="1" applyFont="1" applyFill="1" applyBorder="1" applyAlignment="1" applyProtection="1">
      <alignment horizontal="center" vertical="center" wrapText="1"/>
      <protection hidden="1"/>
    </xf>
    <xf numFmtId="0" fontId="6" fillId="12" borderId="14" xfId="0" applyFont="1" applyFill="1" applyBorder="1" applyAlignment="1" applyProtection="1">
      <alignment horizontal="left" vertical="center" wrapText="1"/>
      <protection hidden="1"/>
    </xf>
    <xf numFmtId="0" fontId="6" fillId="12" borderId="15" xfId="0" applyFont="1" applyFill="1" applyBorder="1" applyAlignment="1" applyProtection="1">
      <alignment horizontal="left" vertical="center" wrapText="1"/>
      <protection hidden="1"/>
    </xf>
    <xf numFmtId="0" fontId="6" fillId="12" borderId="16" xfId="0" applyFont="1" applyFill="1" applyBorder="1" applyAlignment="1" applyProtection="1">
      <alignment horizontal="left" vertical="center" wrapText="1"/>
      <protection hidden="1"/>
    </xf>
    <xf numFmtId="49" fontId="6" fillId="12" borderId="36" xfId="0" applyNumberFormat="1" applyFont="1" applyFill="1" applyBorder="1" applyAlignment="1" applyProtection="1">
      <alignment horizontal="center" vertical="center" wrapText="1"/>
      <protection hidden="1"/>
    </xf>
    <xf numFmtId="49" fontId="6" fillId="12" borderId="13" xfId="0" applyNumberFormat="1" applyFont="1" applyFill="1" applyBorder="1" applyAlignment="1" applyProtection="1">
      <alignment horizontal="center" vertical="center" wrapText="1"/>
      <protection hidden="1"/>
    </xf>
    <xf numFmtId="10" fontId="23" fillId="12" borderId="10" xfId="0" applyNumberFormat="1" applyFont="1" applyFill="1" applyBorder="1" applyAlignment="1" applyProtection="1">
      <alignment horizontal="center" vertical="center" wrapText="1"/>
      <protection hidden="1"/>
    </xf>
    <xf numFmtId="0" fontId="19" fillId="9" borderId="24" xfId="0" applyFont="1" applyFill="1" applyBorder="1" applyAlignment="1" applyProtection="1">
      <alignment horizontal="center"/>
      <protection hidden="1"/>
    </xf>
    <xf numFmtId="49" fontId="57" fillId="0" borderId="24" xfId="0" applyNumberFormat="1" applyFont="1" applyBorder="1" applyAlignment="1" applyProtection="1">
      <alignment horizontal="left" vertical="center"/>
      <protection locked="0"/>
    </xf>
    <xf numFmtId="49" fontId="36" fillId="8" borderId="13" xfId="0" applyNumberFormat="1" applyFont="1" applyFill="1" applyBorder="1" applyAlignment="1" applyProtection="1">
      <alignment horizontal="left" vertical="center"/>
      <protection locked="0"/>
    </xf>
    <xf numFmtId="0" fontId="72" fillId="12" borderId="13" xfId="0" applyFont="1" applyFill="1" applyBorder="1" applyAlignment="1" applyProtection="1">
      <alignment horizontal="left" vertical="center"/>
      <protection locked="0"/>
    </xf>
    <xf numFmtId="49" fontId="55" fillId="0" borderId="31" xfId="0" applyNumberFormat="1" applyFont="1" applyBorder="1" applyProtection="1">
      <protection locked="0"/>
    </xf>
    <xf numFmtId="0" fontId="57" fillId="0" borderId="23" xfId="0" applyFont="1" applyBorder="1" applyAlignment="1" applyProtection="1">
      <alignment horizontal="left" vertical="center"/>
      <protection locked="0"/>
    </xf>
    <xf numFmtId="0" fontId="57" fillId="0" borderId="21" xfId="0" applyFont="1" applyBorder="1" applyAlignment="1" applyProtection="1">
      <alignment horizontal="left" vertical="center"/>
      <protection locked="0"/>
    </xf>
    <xf numFmtId="0" fontId="72" fillId="12" borderId="20" xfId="0" applyFont="1" applyFill="1" applyBorder="1" applyAlignment="1" applyProtection="1">
      <alignment horizontal="left" vertical="center"/>
      <protection locked="0"/>
    </xf>
    <xf numFmtId="49" fontId="57" fillId="8" borderId="38" xfId="0" applyNumberFormat="1" applyFont="1" applyFill="1" applyBorder="1" applyAlignment="1" applyProtection="1">
      <alignment horizontal="left" vertical="center"/>
      <protection locked="0"/>
    </xf>
    <xf numFmtId="49" fontId="57" fillId="2" borderId="31" xfId="0" applyNumberFormat="1" applyFont="1" applyFill="1" applyBorder="1" applyAlignment="1" applyProtection="1">
      <alignment horizontal="left" vertical="center"/>
      <protection locked="0"/>
    </xf>
    <xf numFmtId="164" fontId="3" fillId="12" borderId="10" xfId="0" applyNumberFormat="1" applyFont="1" applyFill="1" applyBorder="1" applyAlignment="1" applyProtection="1">
      <alignment horizontal="center" vertical="center"/>
      <protection locked="0"/>
    </xf>
    <xf numFmtId="49" fontId="95" fillId="0" borderId="23" xfId="0" applyNumberFormat="1" applyFont="1" applyBorder="1" applyAlignment="1" applyProtection="1">
      <alignment horizontal="left" vertical="top" wrapText="1"/>
      <protection locked="0"/>
    </xf>
    <xf numFmtId="49" fontId="95" fillId="0" borderId="21" xfId="0" applyNumberFormat="1" applyFont="1" applyBorder="1" applyAlignment="1" applyProtection="1">
      <alignment horizontal="left" vertical="top" wrapText="1"/>
      <protection locked="0"/>
    </xf>
    <xf numFmtId="49" fontId="55" fillId="0" borderId="53" xfId="0" applyNumberFormat="1" applyFont="1" applyBorder="1" applyAlignment="1" applyProtection="1">
      <alignment horizontal="center" vertical="center" wrapText="1"/>
      <protection locked="0" hidden="1"/>
    </xf>
    <xf numFmtId="164" fontId="57" fillId="18" borderId="75" xfId="0" applyNumberFormat="1" applyFont="1" applyFill="1" applyBorder="1" applyAlignment="1" applyProtection="1">
      <alignment horizontal="center" vertical="center"/>
      <protection hidden="1"/>
    </xf>
    <xf numFmtId="164" fontId="57" fillId="18" borderId="53" xfId="0" applyNumberFormat="1" applyFont="1" applyFill="1" applyBorder="1" applyAlignment="1" applyProtection="1">
      <alignment horizontal="center" vertical="center"/>
      <protection hidden="1"/>
    </xf>
    <xf numFmtId="164" fontId="59" fillId="18" borderId="52" xfId="0" applyNumberFormat="1" applyFont="1" applyFill="1" applyBorder="1" applyAlignment="1" applyProtection="1">
      <alignment horizontal="center" vertical="center"/>
      <protection hidden="1"/>
    </xf>
    <xf numFmtId="164" fontId="57" fillId="0" borderId="53" xfId="0" applyNumberFormat="1" applyFont="1" applyBorder="1" applyAlignment="1" applyProtection="1">
      <alignment horizontal="center" vertical="center"/>
      <protection locked="0"/>
    </xf>
    <xf numFmtId="164" fontId="57" fillId="12" borderId="10" xfId="0" applyNumberFormat="1" applyFont="1" applyFill="1" applyBorder="1" applyAlignment="1" applyProtection="1">
      <alignment horizontal="center" vertical="center"/>
      <protection hidden="1"/>
    </xf>
    <xf numFmtId="164" fontId="57" fillId="12" borderId="13" xfId="0" applyNumberFormat="1" applyFont="1" applyFill="1" applyBorder="1" applyAlignment="1" applyProtection="1">
      <alignment horizontal="center" vertical="center"/>
      <protection hidden="1"/>
    </xf>
    <xf numFmtId="164" fontId="59" fillId="12" borderId="13" xfId="0" applyNumberFormat="1" applyFont="1" applyFill="1" applyBorder="1" applyAlignment="1" applyProtection="1">
      <alignment horizontal="center" vertical="center"/>
      <protection hidden="1"/>
    </xf>
    <xf numFmtId="49" fontId="72" fillId="12" borderId="13" xfId="0" applyNumberFormat="1" applyFont="1" applyFill="1" applyBorder="1" applyAlignment="1" applyProtection="1">
      <alignment horizontal="center" vertical="center"/>
      <protection locked="0"/>
    </xf>
    <xf numFmtId="49" fontId="17" fillId="0" borderId="0" xfId="0" applyNumberFormat="1" applyFont="1" applyAlignment="1" applyProtection="1">
      <alignment horizontal="left"/>
      <protection locked="0"/>
    </xf>
    <xf numFmtId="164" fontId="57" fillId="18" borderId="10" xfId="0" applyNumberFormat="1" applyFont="1" applyFill="1" applyBorder="1" applyAlignment="1" applyProtection="1">
      <alignment horizontal="center" vertical="center"/>
      <protection hidden="1"/>
    </xf>
    <xf numFmtId="0" fontId="72" fillId="0" borderId="23" xfId="0" applyFont="1" applyBorder="1" applyAlignment="1" applyProtection="1">
      <alignment horizontal="left" vertical="top" wrapText="1"/>
      <protection hidden="1"/>
    </xf>
    <xf numFmtId="0" fontId="55" fillId="0" borderId="38" xfId="0" applyFont="1" applyBorder="1" applyAlignment="1" applyProtection="1">
      <alignment horizontal="center" vertical="center"/>
      <protection hidden="1"/>
    </xf>
    <xf numFmtId="49" fontId="55" fillId="0" borderId="38" xfId="0" applyNumberFormat="1" applyFont="1" applyBorder="1" applyAlignment="1" applyProtection="1">
      <alignment horizontal="center" vertical="center" wrapText="1"/>
      <protection locked="0" hidden="1"/>
    </xf>
    <xf numFmtId="49" fontId="55" fillId="0" borderId="38" xfId="0" applyNumberFormat="1" applyFont="1" applyBorder="1" applyAlignment="1" applyProtection="1">
      <alignment horizontal="center" vertical="center" wrapText="1"/>
      <protection hidden="1"/>
    </xf>
    <xf numFmtId="164" fontId="59" fillId="18" borderId="39" xfId="0" applyNumberFormat="1" applyFont="1" applyFill="1" applyBorder="1" applyAlignment="1" applyProtection="1">
      <alignment horizontal="center" vertical="center"/>
      <protection hidden="1"/>
    </xf>
    <xf numFmtId="0" fontId="59" fillId="8" borderId="21" xfId="0" applyFont="1" applyFill="1" applyBorder="1" applyAlignment="1" applyProtection="1">
      <alignment horizontal="center" vertical="center"/>
      <protection hidden="1"/>
    </xf>
    <xf numFmtId="164" fontId="59" fillId="0" borderId="37" xfId="0" applyNumberFormat="1" applyFont="1" applyBorder="1" applyAlignment="1" applyProtection="1">
      <alignment horizontal="center" vertical="center"/>
      <protection hidden="1"/>
    </xf>
    <xf numFmtId="164" fontId="59" fillId="0" borderId="21" xfId="0" applyNumberFormat="1" applyFont="1" applyBorder="1" applyAlignment="1" applyProtection="1">
      <alignment horizontal="center" vertical="center"/>
      <protection hidden="1"/>
    </xf>
    <xf numFmtId="164" fontId="59" fillId="0" borderId="39" xfId="0" applyNumberFormat="1" applyFont="1" applyBorder="1" applyAlignment="1" applyProtection="1">
      <alignment horizontal="center" vertical="center"/>
      <protection hidden="1"/>
    </xf>
    <xf numFmtId="0" fontId="72" fillId="0" borderId="21" xfId="0" applyFont="1" applyBorder="1" applyAlignment="1">
      <alignment horizontal="justify" vertical="center" wrapText="1"/>
    </xf>
    <xf numFmtId="0" fontId="55" fillId="0" borderId="21" xfId="0" applyFont="1" applyBorder="1" applyAlignment="1" applyProtection="1">
      <alignment horizontal="center" vertical="center"/>
      <protection hidden="1"/>
    </xf>
    <xf numFmtId="0" fontId="72" fillId="0" borderId="21" xfId="0" applyFont="1" applyBorder="1" applyAlignment="1">
      <alignment wrapText="1"/>
    </xf>
    <xf numFmtId="49" fontId="57" fillId="0" borderId="21" xfId="0" applyNumberFormat="1" applyFont="1" applyBorder="1" applyAlignment="1" applyProtection="1">
      <alignment horizontal="left" vertical="center"/>
      <protection hidden="1"/>
    </xf>
    <xf numFmtId="49" fontId="55" fillId="0" borderId="21" xfId="0" applyNumberFormat="1" applyFont="1" applyBorder="1" applyAlignment="1" applyProtection="1">
      <alignment horizontal="center" vertical="center" wrapText="1"/>
      <protection hidden="1"/>
    </xf>
    <xf numFmtId="49" fontId="57" fillId="0" borderId="0" xfId="0" applyNumberFormat="1" applyFont="1" applyAlignment="1" applyProtection="1">
      <alignment horizontal="left" vertical="center"/>
      <protection hidden="1"/>
    </xf>
    <xf numFmtId="164" fontId="3" fillId="0" borderId="38" xfId="0" applyNumberFormat="1" applyFont="1" applyBorder="1" applyAlignment="1" applyProtection="1">
      <alignment horizontal="left" vertical="center" wrapText="1"/>
      <protection locked="0"/>
    </xf>
    <xf numFmtId="49" fontId="55" fillId="0" borderId="38" xfId="0" applyNumberFormat="1" applyFont="1" applyBorder="1" applyAlignment="1" applyProtection="1">
      <alignment horizontal="center" vertical="center" wrapText="1"/>
      <protection locked="0"/>
    </xf>
    <xf numFmtId="0" fontId="55" fillId="20" borderId="21" xfId="0" applyFont="1" applyFill="1" applyBorder="1" applyAlignment="1" applyProtection="1">
      <alignment horizontal="center" vertical="center"/>
      <protection locked="0"/>
    </xf>
    <xf numFmtId="49" fontId="96" fillId="0" borderId="21" xfId="0" applyNumberFormat="1" applyFont="1" applyBorder="1" applyAlignment="1" applyProtection="1">
      <alignment horizontal="left" vertical="top" wrapText="1"/>
      <protection locked="0"/>
    </xf>
    <xf numFmtId="0" fontId="96" fillId="0" borderId="21" xfId="0" applyFont="1" applyBorder="1" applyAlignment="1" applyProtection="1">
      <alignment vertical="center" wrapText="1"/>
      <protection locked="0"/>
    </xf>
    <xf numFmtId="0" fontId="55" fillId="0" borderId="38" xfId="0" applyFont="1" applyBorder="1" applyAlignment="1" applyProtection="1">
      <alignment horizontal="left" vertical="top" wrapText="1"/>
      <protection locked="0"/>
    </xf>
    <xf numFmtId="164" fontId="96" fillId="0" borderId="38" xfId="0" applyNumberFormat="1" applyFont="1" applyBorder="1" applyAlignment="1" applyProtection="1">
      <alignment horizontal="left" vertical="center" wrapText="1"/>
      <protection locked="0" hidden="1"/>
    </xf>
    <xf numFmtId="0" fontId="55" fillId="0" borderId="38" xfId="0" applyFont="1" applyFill="1" applyBorder="1" applyAlignment="1" applyProtection="1">
      <alignment horizontal="left" vertical="top" wrapText="1"/>
      <protection locked="0"/>
    </xf>
    <xf numFmtId="0" fontId="58" fillId="0" borderId="0" xfId="0" applyFont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wrapText="1"/>
      <protection locked="0"/>
    </xf>
    <xf numFmtId="0" fontId="3" fillId="0" borderId="23" xfId="0" applyFont="1" applyBorder="1" applyAlignment="1" applyProtection="1">
      <alignment horizontal="left" wrapText="1"/>
      <protection locked="0"/>
    </xf>
    <xf numFmtId="0" fontId="3" fillId="12" borderId="20" xfId="0" applyFont="1" applyFill="1" applyBorder="1" applyAlignment="1" applyProtection="1">
      <alignment horizontal="left" wrapText="1"/>
      <protection locked="0" hidden="1"/>
    </xf>
    <xf numFmtId="164" fontId="59" fillId="0" borderId="38" xfId="0" applyNumberFormat="1" applyFont="1" applyBorder="1" applyAlignment="1" applyProtection="1">
      <alignment horizontal="left" vertical="center" wrapText="1"/>
      <protection locked="0" hidden="1"/>
    </xf>
    <xf numFmtId="164" fontId="59" fillId="0" borderId="45" xfId="0" applyNumberFormat="1" applyFont="1" applyBorder="1" applyAlignment="1" applyProtection="1">
      <alignment horizontal="left" vertical="center" wrapText="1"/>
      <protection locked="0" hidden="1"/>
    </xf>
    <xf numFmtId="1" fontId="3" fillId="0" borderId="38" xfId="0" applyNumberFormat="1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wrapText="1"/>
      <protection locked="0" hidden="1"/>
    </xf>
    <xf numFmtId="0" fontId="3" fillId="0" borderId="38" xfId="0" applyFont="1" applyBorder="1" applyAlignment="1" applyProtection="1">
      <alignment horizontal="left" vertical="center" wrapText="1"/>
      <protection locked="0"/>
    </xf>
    <xf numFmtId="0" fontId="3" fillId="0" borderId="38" xfId="0" applyFont="1" applyBorder="1" applyAlignment="1" applyProtection="1">
      <alignment horizontal="left" vertical="center" wrapText="1"/>
      <protection locked="0" hidden="1"/>
    </xf>
    <xf numFmtId="0" fontId="9" fillId="0" borderId="71" xfId="0" applyFont="1" applyBorder="1" applyAlignment="1" applyProtection="1">
      <alignment horizontal="left" vertical="center" wrapText="1" shrinkToFit="1"/>
      <protection hidden="1"/>
    </xf>
    <xf numFmtId="0" fontId="9" fillId="0" borderId="47" xfId="0" applyFont="1" applyBorder="1" applyAlignment="1" applyProtection="1">
      <alignment horizontal="left" vertical="center" wrapText="1" shrinkToFit="1"/>
      <protection hidden="1"/>
    </xf>
    <xf numFmtId="164" fontId="97" fillId="21" borderId="10" xfId="0" applyNumberFormat="1" applyFont="1" applyFill="1" applyBorder="1" applyAlignment="1" applyProtection="1">
      <alignment horizontal="center" vertical="center"/>
      <protection hidden="1"/>
    </xf>
    <xf numFmtId="0" fontId="55" fillId="0" borderId="21" xfId="0" applyFont="1" applyFill="1" applyBorder="1" applyAlignment="1" applyProtection="1">
      <alignment vertical="center" wrapText="1"/>
      <protection locked="0"/>
    </xf>
    <xf numFmtId="0" fontId="36" fillId="0" borderId="21" xfId="0" applyFont="1" applyBorder="1" applyAlignment="1" applyProtection="1">
      <alignment vertical="center" wrapText="1"/>
      <protection locked="0"/>
    </xf>
    <xf numFmtId="164" fontId="36" fillId="0" borderId="38" xfId="0" applyNumberFormat="1" applyFont="1" applyBorder="1" applyAlignment="1" applyProtection="1">
      <alignment horizontal="left" vertical="center" wrapText="1"/>
      <protection locked="0"/>
    </xf>
    <xf numFmtId="164" fontId="36" fillId="0" borderId="38" xfId="0" applyNumberFormat="1" applyFont="1" applyBorder="1" applyAlignment="1" applyProtection="1">
      <alignment horizontal="left" vertical="center" wrapText="1"/>
      <protection locked="0" hidden="1"/>
    </xf>
    <xf numFmtId="0" fontId="57" fillId="0" borderId="35" xfId="0" applyFont="1" applyBorder="1" applyAlignment="1" applyProtection="1">
      <alignment horizontal="center" vertical="center"/>
      <protection hidden="1"/>
    </xf>
    <xf numFmtId="0" fontId="57" fillId="0" borderId="36" xfId="0" applyFont="1" applyBorder="1" applyAlignment="1" applyProtection="1">
      <alignment horizontal="center" vertical="center"/>
      <protection hidden="1"/>
    </xf>
    <xf numFmtId="0" fontId="57" fillId="0" borderId="10" xfId="0" applyFont="1" applyBorder="1" applyAlignment="1" applyProtection="1">
      <alignment horizontal="center" vertical="center"/>
      <protection hidden="1"/>
    </xf>
    <xf numFmtId="0" fontId="57" fillId="0" borderId="27" xfId="0" applyFont="1" applyBorder="1" applyAlignment="1" applyProtection="1">
      <alignment horizontal="center" vertical="top"/>
      <protection hidden="1"/>
    </xf>
    <xf numFmtId="0" fontId="57" fillId="0" borderId="0" xfId="0" applyFont="1" applyAlignment="1" applyProtection="1">
      <alignment horizontal="center" vertical="top"/>
      <protection hidden="1"/>
    </xf>
    <xf numFmtId="0" fontId="57" fillId="0" borderId="9" xfId="0" applyFont="1" applyBorder="1" applyAlignment="1" applyProtection="1">
      <alignment horizontal="center" vertical="top"/>
      <protection hidden="1"/>
    </xf>
    <xf numFmtId="0" fontId="57" fillId="0" borderId="35" xfId="0" applyFont="1" applyBorder="1" applyAlignment="1" applyProtection="1">
      <alignment horizontal="center" vertical="top"/>
      <protection hidden="1"/>
    </xf>
    <xf numFmtId="0" fontId="57" fillId="0" borderId="10" xfId="0" applyFont="1" applyBorder="1" applyAlignment="1" applyProtection="1">
      <alignment horizontal="center" vertical="top"/>
      <protection hidden="1"/>
    </xf>
    <xf numFmtId="0" fontId="57" fillId="15" borderId="35" xfId="0" applyFont="1" applyFill="1" applyBorder="1" applyAlignment="1" applyProtection="1">
      <alignment horizontal="center" vertical="top"/>
      <protection hidden="1"/>
    </xf>
    <xf numFmtId="0" fontId="57" fillId="15" borderId="10" xfId="0" applyFont="1" applyFill="1" applyBorder="1" applyAlignment="1" applyProtection="1">
      <alignment horizontal="center" vertical="top"/>
      <protection hidden="1"/>
    </xf>
    <xf numFmtId="0" fontId="57" fillId="0" borderId="34" xfId="0" applyFont="1" applyBorder="1" applyAlignment="1" applyProtection="1">
      <alignment horizontal="center" textRotation="90"/>
      <protection hidden="1"/>
    </xf>
    <xf numFmtId="0" fontId="57" fillId="0" borderId="52" xfId="0" applyFont="1" applyBorder="1" applyAlignment="1" applyProtection="1">
      <alignment horizontal="center" textRotation="90"/>
      <protection hidden="1"/>
    </xf>
    <xf numFmtId="0" fontId="57" fillId="0" borderId="20" xfId="0" applyFont="1" applyBorder="1" applyAlignment="1" applyProtection="1">
      <alignment horizontal="center" textRotation="90"/>
      <protection hidden="1"/>
    </xf>
    <xf numFmtId="0" fontId="57" fillId="0" borderId="62" xfId="0" applyFont="1" applyBorder="1" applyAlignment="1" applyProtection="1">
      <alignment horizontal="center" vertical="center"/>
      <protection hidden="1"/>
    </xf>
    <xf numFmtId="0" fontId="57" fillId="0" borderId="63" xfId="0" applyFont="1" applyBorder="1" applyAlignment="1" applyProtection="1">
      <alignment horizontal="center" vertical="center"/>
      <protection hidden="1"/>
    </xf>
    <xf numFmtId="0" fontId="57" fillId="0" borderId="6" xfId="0" applyFont="1" applyBorder="1" applyAlignment="1" applyProtection="1">
      <alignment horizontal="center" vertical="center"/>
      <protection hidden="1"/>
    </xf>
    <xf numFmtId="0" fontId="57" fillId="0" borderId="64" xfId="0" applyFont="1" applyBorder="1" applyAlignment="1" applyProtection="1">
      <alignment horizontal="center" vertical="center"/>
      <protection hidden="1"/>
    </xf>
    <xf numFmtId="0" fontId="57" fillId="0" borderId="65" xfId="0" applyFont="1" applyBorder="1" applyAlignment="1" applyProtection="1">
      <alignment horizontal="center" vertical="center"/>
      <protection hidden="1"/>
    </xf>
    <xf numFmtId="0" fontId="57" fillId="0" borderId="56" xfId="0" applyFont="1" applyBorder="1" applyAlignment="1" applyProtection="1">
      <alignment horizontal="center" vertical="center"/>
      <protection hidden="1"/>
    </xf>
    <xf numFmtId="0" fontId="57" fillId="0" borderId="63" xfId="0" applyFont="1" applyBorder="1" applyAlignment="1" applyProtection="1">
      <alignment horizontal="center" textRotation="90"/>
      <protection hidden="1"/>
    </xf>
    <xf numFmtId="0" fontId="57" fillId="0" borderId="0" xfId="0" applyFont="1" applyAlignment="1" applyProtection="1">
      <alignment horizontal="center" textRotation="90"/>
      <protection hidden="1"/>
    </xf>
    <xf numFmtId="0" fontId="57" fillId="0" borderId="65" xfId="0" applyFont="1" applyBorder="1" applyAlignment="1" applyProtection="1">
      <alignment horizontal="center" textRotation="90"/>
      <protection hidden="1"/>
    </xf>
    <xf numFmtId="0" fontId="27" fillId="0" borderId="0" xfId="0" applyFont="1" applyAlignment="1" applyProtection="1">
      <alignment horizontal="right"/>
      <protection hidden="1"/>
    </xf>
    <xf numFmtId="0" fontId="73" fillId="0" borderId="0" xfId="0" applyFont="1" applyAlignment="1" applyProtection="1">
      <alignment horizontal="center"/>
      <protection hidden="1"/>
    </xf>
    <xf numFmtId="0" fontId="57" fillId="0" borderId="34" xfId="0" applyFont="1" applyBorder="1" applyAlignment="1" applyProtection="1">
      <alignment horizontal="center" vertical="center" textRotation="90"/>
      <protection hidden="1"/>
    </xf>
    <xf numFmtId="0" fontId="57" fillId="0" borderId="52" xfId="0" applyFont="1" applyBorder="1" applyAlignment="1" applyProtection="1">
      <alignment horizontal="center"/>
      <protection hidden="1"/>
    </xf>
    <xf numFmtId="0" fontId="57" fillId="0" borderId="20" xfId="0" applyFont="1" applyBorder="1" applyAlignment="1" applyProtection="1">
      <alignment horizontal="center"/>
      <protection hidden="1"/>
    </xf>
    <xf numFmtId="0" fontId="57" fillId="0" borderId="34" xfId="0" applyFont="1" applyBorder="1" applyAlignment="1" applyProtection="1">
      <alignment horizontal="center" vertical="center"/>
      <protection hidden="1"/>
    </xf>
    <xf numFmtId="0" fontId="57" fillId="0" borderId="52" xfId="0" applyFont="1" applyBorder="1" applyAlignment="1" applyProtection="1">
      <alignment horizontal="center" vertical="center"/>
      <protection hidden="1"/>
    </xf>
    <xf numFmtId="0" fontId="57" fillId="0" borderId="20" xfId="0" applyFont="1" applyBorder="1" applyAlignment="1" applyProtection="1">
      <alignment horizontal="center" vertical="center"/>
      <protection hidden="1"/>
    </xf>
    <xf numFmtId="0" fontId="57" fillId="0" borderId="35" xfId="0" applyFont="1" applyBorder="1" applyAlignment="1" applyProtection="1">
      <alignment horizontal="center" vertical="center" wrapText="1"/>
      <protection hidden="1"/>
    </xf>
    <xf numFmtId="0" fontId="57" fillId="0" borderId="36" xfId="0" applyFont="1" applyBorder="1" applyAlignment="1" applyProtection="1">
      <alignment horizontal="center" vertical="center" wrapText="1"/>
      <protection hidden="1"/>
    </xf>
    <xf numFmtId="0" fontId="57" fillId="0" borderId="10" xfId="0" applyFont="1" applyBorder="1" applyAlignment="1" applyProtection="1">
      <alignment horizontal="center" vertical="center" wrapText="1"/>
      <protection hidden="1"/>
    </xf>
    <xf numFmtId="0" fontId="23" fillId="0" borderId="58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62" fillId="0" borderId="58" xfId="0" applyFont="1" applyBorder="1" applyAlignment="1">
      <alignment horizontal="center" vertical="center"/>
    </xf>
    <xf numFmtId="0" fontId="82" fillId="0" borderId="19" xfId="0" applyFont="1" applyBorder="1" applyAlignment="1">
      <alignment horizontal="center" vertical="center"/>
    </xf>
    <xf numFmtId="0" fontId="82" fillId="0" borderId="43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9" xfId="0" applyFont="1" applyBorder="1" applyAlignment="1"/>
    <xf numFmtId="0" fontId="13" fillId="0" borderId="43" xfId="0" applyFont="1" applyBorder="1" applyAlignment="1"/>
    <xf numFmtId="0" fontId="29" fillId="0" borderId="24" xfId="0" applyFont="1" applyBorder="1" applyAlignment="1">
      <alignment horizontal="center" vertical="center" wrapText="1"/>
    </xf>
    <xf numFmtId="0" fontId="29" fillId="0" borderId="58" xfId="0" applyFont="1" applyBorder="1" applyAlignment="1">
      <alignment horizontal="center" vertical="center"/>
    </xf>
    <xf numFmtId="0" fontId="85" fillId="0" borderId="58" xfId="0" applyFont="1" applyBorder="1" applyAlignment="1">
      <alignment horizontal="center" vertical="center" wrapText="1"/>
    </xf>
    <xf numFmtId="0" fontId="85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58" xfId="0" applyFont="1" applyBorder="1" applyAlignment="1">
      <alignment horizontal="center" vertical="center" wrapText="1"/>
    </xf>
    <xf numFmtId="0" fontId="29" fillId="0" borderId="43" xfId="0" applyFont="1" applyBorder="1" applyAlignment="1">
      <alignment horizontal="center" vertical="center" wrapText="1"/>
    </xf>
    <xf numFmtId="0" fontId="64" fillId="0" borderId="0" xfId="0" applyFont="1" applyAlignment="1">
      <alignment horizontal="center" vertical="center" wrapText="1"/>
    </xf>
    <xf numFmtId="0" fontId="64" fillId="0" borderId="0" xfId="0" applyFont="1" applyAlignment="1">
      <alignment horizontal="center" wrapText="1"/>
    </xf>
    <xf numFmtId="0" fontId="87" fillId="0" borderId="34" xfId="0" applyFont="1" applyBorder="1" applyAlignment="1">
      <alignment horizontal="center" vertical="center" wrapText="1"/>
    </xf>
    <xf numFmtId="0" fontId="87" fillId="0" borderId="20" xfId="0" applyFont="1" applyBorder="1" applyAlignment="1">
      <alignment horizontal="center" vertical="center" wrapText="1"/>
    </xf>
    <xf numFmtId="0" fontId="87" fillId="0" borderId="35" xfId="0" applyFont="1" applyBorder="1" applyAlignment="1">
      <alignment horizontal="center" vertical="center" wrapText="1"/>
    </xf>
    <xf numFmtId="0" fontId="87" fillId="0" borderId="36" xfId="0" applyFont="1" applyBorder="1" applyAlignment="1">
      <alignment horizontal="center" vertical="center" wrapText="1"/>
    </xf>
    <xf numFmtId="0" fontId="87" fillId="0" borderId="10" xfId="0" applyFont="1" applyBorder="1" applyAlignment="1">
      <alignment horizontal="center" vertical="center" wrapText="1"/>
    </xf>
    <xf numFmtId="0" fontId="67" fillId="0" borderId="0" xfId="0" applyFont="1" applyAlignment="1">
      <alignment horizontal="right" vertical="center" wrapText="1"/>
    </xf>
    <xf numFmtId="0" fontId="82" fillId="0" borderId="0" xfId="0" applyFont="1" applyAlignment="1">
      <alignment wrapText="1"/>
    </xf>
    <xf numFmtId="0" fontId="62" fillId="0" borderId="0" xfId="0" applyFont="1" applyAlignment="1">
      <alignment horizontal="center" vertical="center" wrapText="1"/>
    </xf>
    <xf numFmtId="0" fontId="62" fillId="0" borderId="0" xfId="0" applyFont="1" applyAlignment="1">
      <alignment horizontal="center" wrapText="1"/>
    </xf>
    <xf numFmtId="0" fontId="6" fillId="0" borderId="13" xfId="0" applyFont="1" applyBorder="1" applyAlignment="1" applyProtection="1">
      <alignment horizontal="center"/>
      <protection hidden="1"/>
    </xf>
    <xf numFmtId="1" fontId="16" fillId="0" borderId="13" xfId="0" applyNumberFormat="1" applyFont="1" applyBorder="1" applyAlignment="1" applyProtection="1">
      <alignment horizontal="center"/>
      <protection hidden="1"/>
    </xf>
    <xf numFmtId="49" fontId="9" fillId="0" borderId="35" xfId="0" applyNumberFormat="1" applyFont="1" applyBorder="1" applyAlignment="1" applyProtection="1">
      <alignment horizontal="center" vertical="center" wrapText="1"/>
      <protection locked="0"/>
    </xf>
    <xf numFmtId="0" fontId="64" fillId="0" borderId="36" xfId="0" applyFont="1" applyBorder="1" applyAlignment="1" applyProtection="1">
      <alignment horizontal="center" vertical="center" wrapText="1"/>
      <protection locked="0"/>
    </xf>
    <xf numFmtId="0" fontId="64" fillId="0" borderId="10" xfId="0" applyFont="1" applyBorder="1" applyAlignment="1" applyProtection="1">
      <alignment horizontal="center" vertical="center" wrapText="1"/>
      <protection locked="0"/>
    </xf>
    <xf numFmtId="1" fontId="9" fillId="0" borderId="35" xfId="0" applyNumberFormat="1" applyFont="1" applyBorder="1" applyAlignment="1" applyProtection="1">
      <alignment horizontal="center" vertical="center"/>
      <protection locked="0"/>
    </xf>
    <xf numFmtId="1" fontId="9" fillId="0" borderId="36" xfId="0" applyNumberFormat="1" applyFont="1" applyBorder="1" applyAlignment="1" applyProtection="1">
      <alignment horizontal="center" vertical="center"/>
      <protection locked="0"/>
    </xf>
    <xf numFmtId="1" fontId="9" fillId="0" borderId="10" xfId="0" applyNumberFormat="1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/>
      <protection hidden="1"/>
    </xf>
    <xf numFmtId="0" fontId="6" fillId="0" borderId="10" xfId="0" applyFont="1" applyBorder="1" applyAlignment="1" applyProtection="1">
      <alignment horizontal="center"/>
      <protection hidden="1"/>
    </xf>
    <xf numFmtId="1" fontId="16" fillId="0" borderId="35" xfId="0" applyNumberFormat="1" applyFont="1" applyBorder="1" applyAlignment="1" applyProtection="1">
      <alignment horizontal="center"/>
      <protection hidden="1"/>
    </xf>
    <xf numFmtId="1" fontId="16" fillId="0" borderId="36" xfId="0" applyNumberFormat="1" applyFont="1" applyBorder="1" applyAlignment="1" applyProtection="1">
      <alignment horizontal="center"/>
      <protection hidden="1"/>
    </xf>
    <xf numFmtId="1" fontId="16" fillId="0" borderId="10" xfId="0" applyNumberFormat="1" applyFont="1" applyBorder="1" applyAlignment="1" applyProtection="1">
      <alignment horizontal="center"/>
      <protection hidden="1"/>
    </xf>
    <xf numFmtId="1" fontId="16" fillId="10" borderId="35" xfId="0" applyNumberFormat="1" applyFont="1" applyFill="1" applyBorder="1" applyAlignment="1" applyProtection="1">
      <alignment horizontal="center"/>
      <protection hidden="1"/>
    </xf>
    <xf numFmtId="1" fontId="16" fillId="10" borderId="36" xfId="0" applyNumberFormat="1" applyFont="1" applyFill="1" applyBorder="1" applyAlignment="1" applyProtection="1">
      <alignment horizontal="center"/>
      <protection hidden="1"/>
    </xf>
    <xf numFmtId="1" fontId="16" fillId="10" borderId="10" xfId="0" applyNumberFormat="1" applyFont="1" applyFill="1" applyBorder="1" applyAlignment="1" applyProtection="1">
      <alignment horizontal="center"/>
      <protection hidden="1"/>
    </xf>
    <xf numFmtId="1" fontId="16" fillId="10" borderId="13" xfId="0" applyNumberFormat="1" applyFont="1" applyFill="1" applyBorder="1" applyAlignment="1" applyProtection="1">
      <alignment horizontal="center"/>
      <protection hidden="1"/>
    </xf>
    <xf numFmtId="1" fontId="16" fillId="7" borderId="13" xfId="0" applyNumberFormat="1" applyFont="1" applyFill="1" applyBorder="1" applyAlignment="1" applyProtection="1">
      <alignment horizontal="center"/>
      <protection hidden="1"/>
    </xf>
    <xf numFmtId="0" fontId="62" fillId="0" borderId="0" xfId="0" applyFont="1" applyAlignment="1" applyProtection="1">
      <protection hidden="1"/>
    </xf>
    <xf numFmtId="49" fontId="6" fillId="0" borderId="50" xfId="0" applyNumberFormat="1" applyFont="1" applyBorder="1" applyAlignment="1" applyProtection="1">
      <alignment horizontal="left"/>
      <protection hidden="1"/>
    </xf>
    <xf numFmtId="49" fontId="0" fillId="0" borderId="50" xfId="0" applyNumberFormat="1" applyBorder="1" applyAlignment="1" applyProtection="1">
      <alignment horizontal="left"/>
      <protection hidden="1"/>
    </xf>
    <xf numFmtId="0" fontId="17" fillId="0" borderId="35" xfId="0" applyFont="1" applyBorder="1" applyAlignment="1" applyProtection="1">
      <alignment horizontal="center" vertical="center"/>
      <protection hidden="1"/>
    </xf>
    <xf numFmtId="0" fontId="17" fillId="0" borderId="36" xfId="0" applyFont="1" applyBorder="1" applyAlignment="1" applyProtection="1">
      <alignment horizontal="center" vertical="center"/>
      <protection hidden="1"/>
    </xf>
    <xf numFmtId="0" fontId="17" fillId="0" borderId="10" xfId="0" applyFont="1" applyBorder="1" applyAlignment="1" applyProtection="1">
      <alignment horizontal="center" vertical="center"/>
      <protection hidden="1"/>
    </xf>
    <xf numFmtId="49" fontId="17" fillId="0" borderId="35" xfId="0" applyNumberFormat="1" applyFont="1" applyBorder="1" applyAlignment="1" applyProtection="1">
      <alignment horizontal="center" vertical="center"/>
      <protection hidden="1"/>
    </xf>
    <xf numFmtId="49" fontId="17" fillId="0" borderId="36" xfId="0" applyNumberFormat="1" applyFont="1" applyBorder="1" applyAlignment="1" applyProtection="1">
      <alignment horizontal="center" vertical="center"/>
      <protection hidden="1"/>
    </xf>
    <xf numFmtId="49" fontId="17" fillId="0" borderId="10" xfId="0" applyNumberFormat="1" applyFont="1" applyBorder="1" applyAlignment="1" applyProtection="1">
      <alignment horizontal="center" vertical="center"/>
      <protection hidden="1"/>
    </xf>
    <xf numFmtId="0" fontId="9" fillId="0" borderId="34" xfId="0" applyFont="1" applyBorder="1" applyAlignment="1" applyProtection="1">
      <alignment horizontal="center" vertical="center" wrapText="1"/>
      <protection hidden="1"/>
    </xf>
    <xf numFmtId="0" fontId="9" fillId="0" borderId="20" xfId="0" applyFont="1" applyBorder="1" applyAlignment="1" applyProtection="1">
      <alignment horizontal="center" vertical="center" wrapText="1"/>
      <protection hidden="1"/>
    </xf>
    <xf numFmtId="0" fontId="9" fillId="0" borderId="62" xfId="0" applyFont="1" applyBorder="1" applyAlignment="1" applyProtection="1">
      <alignment horizontal="center" vertical="center" wrapText="1"/>
      <protection hidden="1"/>
    </xf>
    <xf numFmtId="0" fontId="9" fillId="0" borderId="6" xfId="0" applyFont="1" applyBorder="1" applyAlignment="1" applyProtection="1">
      <alignment horizontal="center" vertical="center" wrapText="1"/>
      <protection hidden="1"/>
    </xf>
    <xf numFmtId="0" fontId="9" fillId="0" borderId="64" xfId="0" applyFont="1" applyBorder="1" applyAlignment="1" applyProtection="1">
      <alignment horizontal="center" vertical="center" wrapText="1"/>
      <protection hidden="1"/>
    </xf>
    <xf numFmtId="0" fontId="9" fillId="0" borderId="56" xfId="0" applyFont="1" applyBorder="1" applyAlignment="1" applyProtection="1">
      <alignment horizontal="center" vertical="center" wrapText="1"/>
      <protection hidden="1"/>
    </xf>
    <xf numFmtId="0" fontId="9" fillId="0" borderId="13" xfId="0" applyFont="1" applyBorder="1" applyAlignment="1" applyProtection="1">
      <alignment horizontal="center" vertical="center" wrapText="1"/>
      <protection hidden="1"/>
    </xf>
    <xf numFmtId="0" fontId="27" fillId="0" borderId="0" xfId="0" applyFont="1" applyAlignment="1" applyProtection="1">
      <alignment horizont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top" wrapText="1"/>
      <protection hidden="1"/>
    </xf>
    <xf numFmtId="49" fontId="6" fillId="0" borderId="0" xfId="0" applyNumberFormat="1" applyFont="1" applyAlignment="1" applyProtection="1">
      <alignment horizontal="center"/>
      <protection hidden="1"/>
    </xf>
    <xf numFmtId="0" fontId="18" fillId="0" borderId="0" xfId="0" applyFont="1" applyAlignment="1" applyProtection="1">
      <alignment horizontal="center" vertical="top"/>
      <protection hidden="1"/>
    </xf>
    <xf numFmtId="0" fontId="17" fillId="0" borderId="34" xfId="0" applyFont="1" applyBorder="1" applyAlignment="1" applyProtection="1">
      <alignment horizontal="center" vertical="center" textRotation="90"/>
      <protection hidden="1"/>
    </xf>
    <xf numFmtId="0" fontId="17" fillId="0" borderId="20" xfId="0" applyFont="1" applyBorder="1" applyAlignment="1" applyProtection="1">
      <alignment horizontal="center" vertical="center" textRotation="90"/>
      <protection hidden="1"/>
    </xf>
    <xf numFmtId="49" fontId="28" fillId="0" borderId="50" xfId="0" applyNumberFormat="1" applyFont="1" applyBorder="1" applyAlignment="1" applyProtection="1">
      <alignment horizontal="left"/>
      <protection hidden="1"/>
    </xf>
    <xf numFmtId="49" fontId="6" fillId="0" borderId="66" xfId="0" applyNumberFormat="1" applyFont="1" applyBorder="1" applyAlignment="1" applyProtection="1">
      <alignment horizontal="left"/>
      <protection hidden="1"/>
    </xf>
    <xf numFmtId="0" fontId="0" fillId="0" borderId="66" xfId="0" applyBorder="1" applyAlignment="1" applyProtection="1">
      <alignment horizontal="left"/>
      <protection hidden="1"/>
    </xf>
    <xf numFmtId="49" fontId="6" fillId="0" borderId="66" xfId="0" applyNumberFormat="1" applyFont="1" applyBorder="1" applyAlignment="1" applyProtection="1">
      <alignment horizontal="left" wrapText="1"/>
      <protection hidden="1"/>
    </xf>
    <xf numFmtId="0" fontId="28" fillId="0" borderId="66" xfId="0" applyFont="1" applyBorder="1" applyAlignment="1" applyProtection="1">
      <alignment wrapText="1"/>
      <protection hidden="1"/>
    </xf>
    <xf numFmtId="0" fontId="17" fillId="0" borderId="35" xfId="0" applyFont="1" applyBorder="1" applyAlignment="1" applyProtection="1">
      <alignment horizontal="center" vertical="center" wrapText="1"/>
      <protection hidden="1"/>
    </xf>
    <xf numFmtId="0" fontId="17" fillId="0" borderId="36" xfId="0" applyFont="1" applyBorder="1" applyAlignment="1" applyProtection="1">
      <alignment horizontal="center" vertical="center" wrapText="1"/>
      <protection hidden="1"/>
    </xf>
    <xf numFmtId="0" fontId="17" fillId="0" borderId="10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/>
      <protection hidden="1"/>
    </xf>
    <xf numFmtId="0" fontId="9" fillId="0" borderId="62" xfId="0" applyFont="1" applyBorder="1" applyAlignment="1" applyProtection="1">
      <alignment horizontal="center" vertical="center"/>
      <protection hidden="1"/>
    </xf>
    <xf numFmtId="0" fontId="9" fillId="0" borderId="63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64" xfId="0" applyFont="1" applyBorder="1" applyAlignment="1" applyProtection="1">
      <alignment horizontal="center" vertical="center"/>
      <protection hidden="1"/>
    </xf>
    <xf numFmtId="0" fontId="9" fillId="0" borderId="65" xfId="0" applyFont="1" applyBorder="1" applyAlignment="1" applyProtection="1">
      <alignment horizontal="center" vertical="center"/>
      <protection hidden="1"/>
    </xf>
    <xf numFmtId="0" fontId="9" fillId="0" borderId="56" xfId="0" applyFont="1" applyBorder="1" applyAlignment="1" applyProtection="1">
      <alignment horizontal="center" vertical="center"/>
      <protection hidden="1"/>
    </xf>
    <xf numFmtId="0" fontId="10" fillId="0" borderId="62" xfId="0" applyFont="1" applyBorder="1" applyAlignment="1" applyProtection="1">
      <alignment horizontal="center" vertical="center" wrapText="1"/>
      <protection hidden="1"/>
    </xf>
    <xf numFmtId="0" fontId="10" fillId="0" borderId="63" xfId="0" applyFont="1" applyBorder="1" applyAlignment="1" applyProtection="1">
      <alignment horizontal="center" vertical="center" wrapText="1"/>
      <protection hidden="1"/>
    </xf>
    <xf numFmtId="0" fontId="10" fillId="0" borderId="6" xfId="0" applyFont="1" applyBorder="1" applyAlignment="1" applyProtection="1">
      <alignment horizontal="center" vertical="center" wrapText="1"/>
      <protection hidden="1"/>
    </xf>
    <xf numFmtId="0" fontId="10" fillId="0" borderId="64" xfId="0" applyFont="1" applyBorder="1" applyAlignment="1" applyProtection="1">
      <alignment horizontal="center" vertical="center" wrapText="1"/>
      <protection hidden="1"/>
    </xf>
    <xf numFmtId="0" fontId="10" fillId="0" borderId="65" xfId="0" applyFont="1" applyBorder="1" applyAlignment="1" applyProtection="1">
      <alignment horizontal="center" vertical="center" wrapText="1"/>
      <protection hidden="1"/>
    </xf>
    <xf numFmtId="0" fontId="10" fillId="0" borderId="56" xfId="0" applyFont="1" applyBorder="1" applyAlignment="1" applyProtection="1">
      <alignment horizontal="center" vertical="center" wrapText="1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86" fillId="0" borderId="0" xfId="0" applyFont="1" applyAlignment="1" applyProtection="1">
      <alignment horizontal="center" vertical="center" wrapText="1"/>
      <protection hidden="1"/>
    </xf>
    <xf numFmtId="49" fontId="27" fillId="0" borderId="0" xfId="0" applyNumberFormat="1" applyFont="1" applyAlignment="1" applyProtection="1">
      <alignment horizontal="center" vertical="center" wrapText="1"/>
      <protection hidden="1"/>
    </xf>
    <xf numFmtId="49" fontId="17" fillId="0" borderId="0" xfId="0" applyNumberFormat="1" applyFont="1" applyAlignment="1" applyProtection="1">
      <alignment horizontal="left"/>
      <protection hidden="1"/>
    </xf>
    <xf numFmtId="0" fontId="0" fillId="0" borderId="0" xfId="0" applyAlignment="1" applyProtection="1">
      <protection hidden="1"/>
    </xf>
    <xf numFmtId="0" fontId="77" fillId="0" borderId="50" xfId="0" applyFont="1" applyBorder="1" applyAlignment="1" applyProtection="1">
      <alignment horizontal="center" vertical="top"/>
      <protection hidden="1"/>
    </xf>
    <xf numFmtId="0" fontId="9" fillId="0" borderId="35" xfId="0" applyFont="1" applyBorder="1" applyAlignment="1" applyProtection="1">
      <alignment horizontal="center" vertical="center"/>
      <protection locked="0"/>
    </xf>
    <xf numFmtId="0" fontId="64" fillId="0" borderId="36" xfId="0" applyFont="1" applyBorder="1" applyAlignment="1" applyProtection="1">
      <alignment horizontal="center" vertical="center"/>
      <protection locked="0"/>
    </xf>
    <xf numFmtId="0" fontId="64" fillId="0" borderId="10" xfId="0" applyFont="1" applyBorder="1" applyAlignment="1" applyProtection="1">
      <alignment horizontal="center" vertical="center"/>
      <protection locked="0"/>
    </xf>
    <xf numFmtId="0" fontId="9" fillId="0" borderId="63" xfId="0" applyFont="1" applyBorder="1" applyAlignment="1" applyProtection="1">
      <alignment horizontal="center" vertical="center" wrapText="1"/>
      <protection hidden="1"/>
    </xf>
    <xf numFmtId="0" fontId="9" fillId="0" borderId="65" xfId="0" applyFont="1" applyBorder="1" applyAlignment="1" applyProtection="1">
      <alignment horizontal="center" vertical="center" wrapText="1"/>
      <protection hidden="1"/>
    </xf>
    <xf numFmtId="0" fontId="75" fillId="0" borderId="24" xfId="0" applyFont="1" applyBorder="1" applyAlignment="1" applyProtection="1">
      <alignment horizontal="center" vertical="top"/>
      <protection hidden="1"/>
    </xf>
    <xf numFmtId="0" fontId="75" fillId="0" borderId="47" xfId="0" applyFont="1" applyBorder="1" applyAlignment="1" applyProtection="1">
      <alignment horizontal="center" vertical="top"/>
      <protection hidden="1"/>
    </xf>
    <xf numFmtId="0" fontId="75" fillId="0" borderId="46" xfId="0" applyFont="1" applyBorder="1" applyAlignment="1" applyProtection="1">
      <alignment horizontal="center" vertical="top"/>
      <protection hidden="1"/>
    </xf>
    <xf numFmtId="49" fontId="9" fillId="0" borderId="62" xfId="0" applyNumberFormat="1" applyFont="1" applyBorder="1" applyAlignment="1" applyProtection="1">
      <alignment horizontal="center" vertical="center" wrapText="1"/>
      <protection locked="0"/>
    </xf>
    <xf numFmtId="49" fontId="9" fillId="0" borderId="63" xfId="0" applyNumberFormat="1" applyFont="1" applyBorder="1" applyAlignment="1" applyProtection="1">
      <alignment horizontal="center" vertical="center" wrapText="1"/>
      <protection locked="0"/>
    </xf>
    <xf numFmtId="49" fontId="9" fillId="0" borderId="6" xfId="0" applyNumberFormat="1" applyFont="1" applyBorder="1" applyAlignment="1" applyProtection="1">
      <alignment horizontal="center" vertical="center" wrapText="1"/>
      <protection locked="0"/>
    </xf>
    <xf numFmtId="49" fontId="9" fillId="0" borderId="64" xfId="0" applyNumberFormat="1" applyFont="1" applyBorder="1" applyAlignment="1" applyProtection="1">
      <alignment horizontal="center" vertical="center" wrapText="1"/>
      <protection locked="0"/>
    </xf>
    <xf numFmtId="49" fontId="9" fillId="0" borderId="65" xfId="0" applyNumberFormat="1" applyFont="1" applyBorder="1" applyAlignment="1" applyProtection="1">
      <alignment horizontal="center" vertical="center" wrapText="1"/>
      <protection locked="0"/>
    </xf>
    <xf numFmtId="49" fontId="9" fillId="0" borderId="56" xfId="0" applyNumberFormat="1" applyFont="1" applyBorder="1" applyAlignment="1" applyProtection="1">
      <alignment horizontal="center" vertical="center" wrapText="1"/>
      <protection locked="0"/>
    </xf>
    <xf numFmtId="0" fontId="6" fillId="0" borderId="62" xfId="0" applyFont="1" applyBorder="1" applyAlignment="1" applyProtection="1">
      <alignment horizontal="center" vertical="center" wrapText="1"/>
      <protection hidden="1"/>
    </xf>
    <xf numFmtId="0" fontId="6" fillId="0" borderId="63" xfId="0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6" fillId="0" borderId="64" xfId="0" applyFont="1" applyBorder="1" applyAlignment="1" applyProtection="1">
      <alignment horizontal="center" vertical="center" wrapText="1"/>
      <protection hidden="1"/>
    </xf>
    <xf numFmtId="0" fontId="6" fillId="0" borderId="65" xfId="0" applyFont="1" applyBorder="1" applyAlignment="1" applyProtection="1">
      <alignment horizontal="center" vertical="center" wrapText="1"/>
      <protection hidden="1"/>
    </xf>
    <xf numFmtId="0" fontId="6" fillId="0" borderId="56" xfId="0" applyFont="1" applyBorder="1" applyAlignment="1" applyProtection="1">
      <alignment horizontal="center" vertical="center" wrapText="1"/>
      <protection hidden="1"/>
    </xf>
    <xf numFmtId="1" fontId="6" fillId="0" borderId="64" xfId="0" applyNumberFormat="1" applyFont="1" applyBorder="1" applyAlignment="1" applyProtection="1">
      <alignment horizontal="center" vertical="center"/>
      <protection locked="0"/>
    </xf>
    <xf numFmtId="1" fontId="6" fillId="0" borderId="65" xfId="0" applyNumberFormat="1" applyFont="1" applyBorder="1" applyAlignment="1" applyProtection="1">
      <alignment horizontal="center" vertical="center"/>
      <protection locked="0"/>
    </xf>
    <xf numFmtId="1" fontId="6" fillId="0" borderId="56" xfId="0" applyNumberFormat="1" applyFont="1" applyBorder="1" applyAlignment="1" applyProtection="1">
      <alignment horizontal="center" vertical="center"/>
      <protection locked="0"/>
    </xf>
    <xf numFmtId="0" fontId="23" fillId="0" borderId="62" xfId="0" applyFont="1" applyBorder="1" applyAlignment="1" applyProtection="1">
      <alignment horizontal="center" vertical="center"/>
      <protection locked="0"/>
    </xf>
    <xf numFmtId="0" fontId="23" fillId="0" borderId="63" xfId="0" applyFont="1" applyBorder="1" applyAlignment="1" applyProtection="1">
      <alignment horizontal="center" vertical="center"/>
      <protection locked="0"/>
    </xf>
    <xf numFmtId="0" fontId="23" fillId="0" borderId="6" xfId="0" applyFont="1" applyBorder="1" applyAlignment="1" applyProtection="1">
      <alignment horizontal="center" vertical="center"/>
      <protection locked="0"/>
    </xf>
    <xf numFmtId="0" fontId="23" fillId="0" borderId="62" xfId="0" applyFont="1" applyBorder="1" applyAlignment="1" applyProtection="1">
      <alignment horizontal="center" vertical="center" wrapText="1"/>
      <protection locked="0"/>
    </xf>
    <xf numFmtId="0" fontId="23" fillId="0" borderId="63" xfId="0" applyFont="1" applyBorder="1" applyAlignment="1" applyProtection="1">
      <alignment horizontal="center" vertical="center" wrapText="1"/>
      <protection locked="0"/>
    </xf>
    <xf numFmtId="0" fontId="23" fillId="0" borderId="6" xfId="0" applyFont="1" applyBorder="1" applyAlignment="1" applyProtection="1">
      <alignment horizontal="center" vertical="center" wrapText="1"/>
      <protection locked="0"/>
    </xf>
    <xf numFmtId="0" fontId="23" fillId="0" borderId="64" xfId="0" applyFont="1" applyBorder="1" applyAlignment="1" applyProtection="1">
      <alignment horizontal="center" vertical="center" wrapText="1"/>
      <protection locked="0"/>
    </xf>
    <xf numFmtId="0" fontId="23" fillId="0" borderId="65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center" vertical="center" wrapText="1"/>
      <protection locked="0"/>
    </xf>
    <xf numFmtId="49" fontId="8" fillId="0" borderId="0" xfId="0" applyNumberFormat="1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49" fontId="6" fillId="0" borderId="50" xfId="0" applyNumberFormat="1" applyFont="1" applyBorder="1" applyAlignment="1" applyProtection="1">
      <alignment horizontal="center"/>
      <protection hidden="1"/>
    </xf>
    <xf numFmtId="49" fontId="28" fillId="0" borderId="50" xfId="0" applyNumberFormat="1" applyFont="1" applyBorder="1" applyAlignment="1" applyProtection="1">
      <alignment horizontal="center"/>
      <protection hidden="1"/>
    </xf>
    <xf numFmtId="49" fontId="6" fillId="0" borderId="50" xfId="0" applyNumberFormat="1" applyFont="1" applyBorder="1" applyAlignment="1" applyProtection="1">
      <alignment horizontal="left" wrapText="1"/>
      <protection hidden="1"/>
    </xf>
    <xf numFmtId="49" fontId="28" fillId="0" borderId="50" xfId="0" applyNumberFormat="1" applyFont="1" applyBorder="1" applyAlignment="1" applyProtection="1">
      <alignment wrapText="1"/>
      <protection hidden="1"/>
    </xf>
    <xf numFmtId="0" fontId="17" fillId="0" borderId="3" xfId="0" applyFont="1" applyBorder="1" applyAlignment="1" applyProtection="1">
      <alignment horizontal="center" vertical="center"/>
      <protection hidden="1"/>
    </xf>
    <xf numFmtId="0" fontId="17" fillId="0" borderId="15" xfId="0" applyFont="1" applyBorder="1" applyAlignment="1" applyProtection="1">
      <alignment horizontal="center" vertical="center"/>
      <protection hidden="1"/>
    </xf>
    <xf numFmtId="0" fontId="17" fillId="0" borderId="4" xfId="0" applyFont="1" applyBorder="1" applyAlignment="1" applyProtection="1">
      <alignment horizontal="center" vertical="center"/>
      <protection hidden="1"/>
    </xf>
    <xf numFmtId="0" fontId="90" fillId="0" borderId="0" xfId="0" applyFont="1" applyAlignment="1" applyProtection="1">
      <alignment horizontal="center" wrapText="1"/>
      <protection locked="0" hidden="1"/>
    </xf>
    <xf numFmtId="0" fontId="75" fillId="0" borderId="47" xfId="0" applyFont="1" applyBorder="1" applyAlignment="1" applyProtection="1">
      <alignment horizontal="center"/>
      <protection hidden="1"/>
    </xf>
    <xf numFmtId="0" fontId="75" fillId="0" borderId="51" xfId="0" applyFont="1" applyBorder="1" applyAlignment="1" applyProtection="1">
      <alignment horizontal="center"/>
      <protection hidden="1"/>
    </xf>
    <xf numFmtId="0" fontId="0" fillId="0" borderId="51" xfId="0" applyBorder="1" applyAlignment="1" applyProtection="1">
      <alignment horizontal="center"/>
      <protection hidden="1"/>
    </xf>
    <xf numFmtId="0" fontId="0" fillId="0" borderId="46" xfId="0" applyBorder="1" applyAlignment="1" applyProtection="1">
      <alignment horizontal="center"/>
      <protection hidden="1"/>
    </xf>
    <xf numFmtId="0" fontId="30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11" fillId="0" borderId="0" xfId="0" applyFont="1" applyAlignment="1" applyProtection="1">
      <alignment horizontal="center" vertical="top"/>
      <protection locked="0"/>
    </xf>
    <xf numFmtId="0" fontId="0" fillId="0" borderId="0" xfId="0" applyAlignment="1" applyProtection="1">
      <protection locked="0"/>
    </xf>
    <xf numFmtId="0" fontId="80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27" fillId="0" borderId="0" xfId="0" applyFont="1" applyAlignment="1" applyProtection="1">
      <alignment horizontal="center" vertical="center"/>
      <protection hidden="1"/>
    </xf>
    <xf numFmtId="0" fontId="57" fillId="0" borderId="35" xfId="0" applyFont="1" applyBorder="1" applyAlignment="1" applyProtection="1">
      <alignment horizontal="center" vertical="top"/>
      <protection locked="0" hidden="1"/>
    </xf>
    <xf numFmtId="0" fontId="57" fillId="0" borderId="10" xfId="0" applyFont="1" applyBorder="1" applyAlignment="1" applyProtection="1">
      <alignment horizontal="center" vertical="top"/>
      <protection locked="0" hidden="1"/>
    </xf>
    <xf numFmtId="1" fontId="59" fillId="4" borderId="35" xfId="0" applyNumberFormat="1" applyFont="1" applyFill="1" applyBorder="1" applyAlignment="1" applyProtection="1">
      <alignment horizontal="center"/>
      <protection hidden="1"/>
    </xf>
    <xf numFmtId="1" fontId="59" fillId="4" borderId="10" xfId="0" applyNumberFormat="1" applyFont="1" applyFill="1" applyBorder="1" applyAlignment="1" applyProtection="1">
      <alignment horizontal="center"/>
      <protection hidden="1"/>
    </xf>
    <xf numFmtId="0" fontId="59" fillId="0" borderId="35" xfId="0" applyFont="1" applyBorder="1" applyAlignment="1" applyProtection="1">
      <alignment horizontal="center" vertical="center"/>
      <protection locked="0" hidden="1"/>
    </xf>
    <xf numFmtId="0" fontId="59" fillId="0" borderId="10" xfId="0" applyFont="1" applyBorder="1" applyAlignment="1" applyProtection="1">
      <alignment horizontal="center" vertical="center"/>
      <protection locked="0" hidden="1"/>
    </xf>
    <xf numFmtId="164" fontId="59" fillId="3" borderId="35" xfId="0" applyNumberFormat="1" applyFont="1" applyFill="1" applyBorder="1" applyAlignment="1" applyProtection="1">
      <alignment horizontal="center" vertical="center"/>
      <protection hidden="1"/>
    </xf>
    <xf numFmtId="164" fontId="59" fillId="3" borderId="10" xfId="0" applyNumberFormat="1" applyFont="1" applyFill="1" applyBorder="1" applyAlignment="1" applyProtection="1">
      <alignment horizontal="center" vertical="center"/>
      <protection hidden="1"/>
    </xf>
    <xf numFmtId="0" fontId="59" fillId="0" borderId="0" xfId="0" applyFont="1" applyAlignment="1" applyProtection="1">
      <protection hidden="1"/>
    </xf>
    <xf numFmtId="0" fontId="28" fillId="0" borderId="0" xfId="0" applyFont="1" applyAlignment="1" applyProtection="1">
      <protection hidden="1"/>
    </xf>
    <xf numFmtId="49" fontId="36" fillId="4" borderId="35" xfId="0" applyNumberFormat="1" applyFont="1" applyFill="1" applyBorder="1" applyAlignment="1" applyProtection="1">
      <alignment horizontal="left" vertical="top"/>
      <protection hidden="1"/>
    </xf>
    <xf numFmtId="49" fontId="36" fillId="4" borderId="36" xfId="0" applyNumberFormat="1" applyFont="1" applyFill="1" applyBorder="1" applyAlignment="1" applyProtection="1">
      <alignment horizontal="left" vertical="top"/>
      <protection hidden="1"/>
    </xf>
    <xf numFmtId="49" fontId="36" fillId="4" borderId="10" xfId="0" applyNumberFormat="1" applyFont="1" applyFill="1" applyBorder="1" applyAlignment="1" applyProtection="1">
      <alignment horizontal="left" vertical="top"/>
      <protection hidden="1"/>
    </xf>
    <xf numFmtId="49" fontId="58" fillId="0" borderId="35" xfId="0" applyNumberFormat="1" applyFont="1" applyBorder="1" applyAlignment="1" applyProtection="1">
      <alignment horizontal="left" vertical="top"/>
      <protection hidden="1"/>
    </xf>
    <xf numFmtId="49" fontId="58" fillId="0" borderId="36" xfId="0" applyNumberFormat="1" applyFont="1" applyBorder="1" applyAlignment="1" applyProtection="1">
      <alignment horizontal="left" vertical="top"/>
      <protection hidden="1"/>
    </xf>
    <xf numFmtId="49" fontId="58" fillId="0" borderId="10" xfId="0" applyNumberFormat="1" applyFont="1" applyBorder="1" applyAlignment="1" applyProtection="1">
      <alignment horizontal="left" vertical="top"/>
      <protection hidden="1"/>
    </xf>
    <xf numFmtId="49" fontId="58" fillId="19" borderId="35" xfId="0" applyNumberFormat="1" applyFont="1" applyFill="1" applyBorder="1" applyAlignment="1" applyProtection="1">
      <alignment horizontal="left" vertical="top"/>
      <protection hidden="1"/>
    </xf>
    <xf numFmtId="49" fontId="58" fillId="19" borderId="36" xfId="0" applyNumberFormat="1" applyFont="1" applyFill="1" applyBorder="1" applyAlignment="1" applyProtection="1">
      <alignment horizontal="left" vertical="top"/>
      <protection hidden="1"/>
    </xf>
    <xf numFmtId="49" fontId="58" fillId="19" borderId="10" xfId="0" applyNumberFormat="1" applyFont="1" applyFill="1" applyBorder="1" applyAlignment="1" applyProtection="1">
      <alignment horizontal="left" vertical="top"/>
      <protection hidden="1"/>
    </xf>
    <xf numFmtId="0" fontId="59" fillId="0" borderId="32" xfId="0" applyFont="1" applyBorder="1" applyAlignment="1" applyProtection="1">
      <alignment vertical="center"/>
      <protection hidden="1"/>
    </xf>
    <xf numFmtId="0" fontId="59" fillId="0" borderId="68" xfId="0" applyFont="1" applyBorder="1" applyAlignment="1" applyProtection="1">
      <alignment vertical="center"/>
      <protection hidden="1"/>
    </xf>
    <xf numFmtId="0" fontId="59" fillId="0" borderId="61" xfId="0" applyFont="1" applyBorder="1" applyAlignment="1" applyProtection="1">
      <alignment vertical="center"/>
      <protection hidden="1"/>
    </xf>
    <xf numFmtId="0" fontId="59" fillId="0" borderId="35" xfId="0" applyFont="1" applyBorder="1" applyAlignment="1" applyProtection="1">
      <alignment horizontal="center" vertical="center"/>
      <protection hidden="1"/>
    </xf>
    <xf numFmtId="0" fontId="59" fillId="0" borderId="36" xfId="0" applyFont="1" applyBorder="1" applyAlignment="1" applyProtection="1">
      <alignment horizontal="center" vertical="center"/>
      <protection hidden="1"/>
    </xf>
    <xf numFmtId="0" fontId="59" fillId="0" borderId="10" xfId="0" applyFont="1" applyBorder="1" applyAlignment="1" applyProtection="1">
      <alignment horizontal="center" vertical="center"/>
      <protection hidden="1"/>
    </xf>
    <xf numFmtId="0" fontId="59" fillId="0" borderId="30" xfId="0" applyFont="1" applyBorder="1" applyAlignment="1" applyProtection="1">
      <alignment vertical="center"/>
      <protection hidden="1"/>
    </xf>
    <xf numFmtId="0" fontId="59" fillId="0" borderId="51" xfId="0" applyFont="1" applyBorder="1" applyAlignment="1" applyProtection="1">
      <alignment vertical="center"/>
      <protection hidden="1"/>
    </xf>
    <xf numFmtId="0" fontId="59" fillId="0" borderId="37" xfId="0" applyFont="1" applyBorder="1" applyAlignment="1" applyProtection="1">
      <alignment vertical="center"/>
      <protection hidden="1"/>
    </xf>
    <xf numFmtId="0" fontId="59" fillId="0" borderId="30" xfId="0" applyFont="1" applyBorder="1" applyAlignment="1" applyProtection="1">
      <alignment vertical="center" wrapText="1"/>
      <protection hidden="1"/>
    </xf>
    <xf numFmtId="0" fontId="59" fillId="0" borderId="51" xfId="0" applyFont="1" applyBorder="1" applyAlignment="1" applyProtection="1">
      <alignment vertical="center" wrapText="1"/>
      <protection hidden="1"/>
    </xf>
    <xf numFmtId="0" fontId="59" fillId="0" borderId="37" xfId="0" applyFont="1" applyBorder="1" applyAlignment="1" applyProtection="1">
      <alignment vertical="center" wrapText="1"/>
      <protection hidden="1"/>
    </xf>
    <xf numFmtId="0" fontId="59" fillId="0" borderId="28" xfId="0" applyFont="1" applyBorder="1" applyAlignment="1" applyProtection="1">
      <alignment vertical="center"/>
      <protection hidden="1"/>
    </xf>
    <xf numFmtId="0" fontId="59" fillId="0" borderId="67" xfId="0" applyFont="1" applyBorder="1" applyAlignment="1" applyProtection="1">
      <alignment vertical="center"/>
      <protection hidden="1"/>
    </xf>
    <xf numFmtId="0" fontId="59" fillId="0" borderId="60" xfId="0" applyFont="1" applyBorder="1" applyAlignment="1" applyProtection="1">
      <alignment vertical="center"/>
      <protection hidden="1"/>
    </xf>
    <xf numFmtId="0" fontId="60" fillId="0" borderId="35" xfId="0" applyFont="1" applyBorder="1" applyAlignment="1" applyProtection="1">
      <alignment horizontal="center"/>
      <protection locked="0" hidden="1"/>
    </xf>
    <xf numFmtId="0" fontId="60" fillId="0" borderId="10" xfId="0" applyFont="1" applyBorder="1" applyAlignment="1" applyProtection="1">
      <alignment horizontal="center"/>
      <protection locked="0" hidden="1"/>
    </xf>
    <xf numFmtId="0" fontId="80" fillId="0" borderId="0" xfId="0" applyFont="1" applyAlignment="1" applyProtection="1">
      <alignment horizontal="center" vertical="justify"/>
      <protection locked="0"/>
    </xf>
    <xf numFmtId="0" fontId="58" fillId="0" borderId="35" xfId="0" applyFont="1" applyBorder="1" applyAlignment="1" applyProtection="1">
      <protection locked="0" hidden="1"/>
    </xf>
    <xf numFmtId="0" fontId="58" fillId="0" borderId="10" xfId="0" applyFont="1" applyBorder="1" applyAlignment="1" applyProtection="1">
      <protection locked="0" hidden="1"/>
    </xf>
    <xf numFmtId="0" fontId="3" fillId="0" borderId="0" xfId="0" applyFont="1" applyAlignment="1" applyProtection="1">
      <alignment wrapText="1"/>
      <protection locked="0"/>
    </xf>
    <xf numFmtId="0" fontId="84" fillId="0" borderId="0" xfId="0" applyFont="1" applyAlignment="1" applyProtection="1">
      <alignment wrapText="1"/>
      <protection locked="0"/>
    </xf>
    <xf numFmtId="0" fontId="58" fillId="0" borderId="0" xfId="0" applyFont="1" applyAlignment="1" applyProtection="1">
      <alignment wrapText="1"/>
      <protection locked="0"/>
    </xf>
    <xf numFmtId="0" fontId="59" fillId="0" borderId="0" xfId="0" applyFont="1" applyAlignment="1" applyProtection="1">
      <protection locked="0"/>
    </xf>
    <xf numFmtId="0" fontId="27" fillId="0" borderId="0" xfId="0" applyFont="1" applyAlignment="1" applyProtection="1">
      <alignment vertical="center" wrapText="1"/>
      <protection locked="0"/>
    </xf>
    <xf numFmtId="0" fontId="54" fillId="0" borderId="0" xfId="0" applyFont="1" applyAlignment="1" applyProtection="1">
      <alignment vertical="center" wrapText="1"/>
      <protection locked="0"/>
    </xf>
    <xf numFmtId="0" fontId="58" fillId="0" borderId="0" xfId="0" applyFont="1" applyAlignment="1" applyProtection="1">
      <protection locked="0"/>
    </xf>
    <xf numFmtId="0" fontId="80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protection hidden="1"/>
    </xf>
    <xf numFmtId="0" fontId="11" fillId="0" borderId="69" xfId="0" applyFont="1" applyBorder="1" applyAlignment="1" applyProtection="1">
      <alignment horizontal="center" vertical="center" wrapText="1"/>
      <protection hidden="1"/>
    </xf>
    <xf numFmtId="0" fontId="11" fillId="0" borderId="56" xfId="0" applyFont="1" applyBorder="1" applyAlignment="1" applyProtection="1">
      <alignment horizontal="center" vertical="center" wrapText="1"/>
      <protection hidden="1"/>
    </xf>
    <xf numFmtId="49" fontId="5" fillId="0" borderId="0" xfId="0" applyNumberFormat="1" applyFont="1" applyAlignment="1" applyProtection="1">
      <alignment horizontal="left" wrapText="1"/>
      <protection hidden="1"/>
    </xf>
    <xf numFmtId="0" fontId="5" fillId="0" borderId="0" xfId="0" applyFont="1" applyAlignment="1" applyProtection="1">
      <alignment horizontal="left" wrapText="1"/>
      <protection hidden="1"/>
    </xf>
    <xf numFmtId="0" fontId="11" fillId="0" borderId="23" xfId="0" applyFont="1" applyBorder="1" applyAlignment="1" applyProtection="1">
      <alignment horizontal="center" vertical="center" wrapText="1"/>
      <protection hidden="1"/>
    </xf>
    <xf numFmtId="0" fontId="11" fillId="0" borderId="21" xfId="0" applyFont="1" applyBorder="1" applyAlignment="1" applyProtection="1">
      <alignment horizontal="center" vertical="center" wrapText="1"/>
      <protection hidden="1"/>
    </xf>
    <xf numFmtId="0" fontId="11" fillId="0" borderId="22" xfId="0" applyFont="1" applyBorder="1" applyAlignment="1" applyProtection="1">
      <alignment horizontal="center" vertical="center" wrapText="1"/>
      <protection hidden="1"/>
    </xf>
    <xf numFmtId="0" fontId="11" fillId="0" borderId="67" xfId="0" applyFont="1" applyBorder="1" applyAlignment="1" applyProtection="1">
      <alignment horizontal="center" vertical="center" wrapText="1"/>
      <protection hidden="1"/>
    </xf>
    <xf numFmtId="0" fontId="11" fillId="0" borderId="51" xfId="0" applyFont="1" applyBorder="1" applyAlignment="1" applyProtection="1">
      <alignment horizontal="center" vertical="center" wrapText="1"/>
      <protection hidden="1"/>
    </xf>
    <xf numFmtId="0" fontId="11" fillId="0" borderId="68" xfId="0" applyFont="1" applyBorder="1" applyAlignment="1" applyProtection="1">
      <alignment horizontal="center" vertical="center" wrapText="1"/>
      <protection hidden="1"/>
    </xf>
    <xf numFmtId="0" fontId="10" fillId="0" borderId="9" xfId="0" applyFont="1" applyBorder="1" applyAlignment="1" applyProtection="1">
      <alignment horizontal="center" vertical="center" wrapText="1"/>
      <protection hidden="1"/>
    </xf>
    <xf numFmtId="0" fontId="9" fillId="0" borderId="65" xfId="0" applyFont="1" applyBorder="1" applyAlignment="1" applyProtection="1">
      <alignment horizontal="left" wrapText="1"/>
      <protection hidden="1"/>
    </xf>
    <xf numFmtId="0" fontId="11" fillId="0" borderId="35" xfId="0" applyFont="1" applyBorder="1" applyAlignment="1" applyProtection="1">
      <alignment horizontal="center" vertical="center" wrapText="1"/>
      <protection hidden="1"/>
    </xf>
    <xf numFmtId="0" fontId="11" fillId="0" borderId="36" xfId="0" applyFont="1" applyBorder="1" applyAlignment="1" applyProtection="1">
      <alignment horizontal="center" vertical="center" wrapText="1"/>
      <protection hidden="1"/>
    </xf>
    <xf numFmtId="0" fontId="11" fillId="0" borderId="10" xfId="0" applyFont="1" applyBorder="1" applyAlignment="1" applyProtection="1">
      <alignment horizontal="center" vertical="center" wrapText="1"/>
      <protection hidden="1"/>
    </xf>
    <xf numFmtId="0" fontId="11" fillId="0" borderId="34" xfId="0" applyFont="1" applyBorder="1" applyAlignment="1" applyProtection="1">
      <alignment horizontal="center" vertical="center" wrapText="1"/>
      <protection hidden="1"/>
    </xf>
    <xf numFmtId="0" fontId="11" fillId="0" borderId="20" xfId="0" applyFont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right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33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1"/>
    </xf>
    <xf numFmtId="0" fontId="33" fillId="0" borderId="0" xfId="0" applyFont="1" applyAlignment="1">
      <alignment horizontal="left" wrapText="1" indent="2"/>
    </xf>
    <xf numFmtId="0" fontId="0" fillId="0" borderId="0" xfId="0" applyAlignment="1">
      <alignment horizontal="left" wrapText="1" indent="2"/>
    </xf>
    <xf numFmtId="0" fontId="67" fillId="0" borderId="0" xfId="0" applyFont="1" applyAlignment="1">
      <alignment horizontal="center" wrapText="1"/>
    </xf>
    <xf numFmtId="0" fontId="68" fillId="0" borderId="0" xfId="0" applyFont="1" applyAlignment="1">
      <alignment horizontal="left" wrapText="1" indent="1"/>
    </xf>
    <xf numFmtId="0" fontId="0" fillId="0" borderId="0" xfId="0" applyAlignment="1">
      <alignment horizontal="left" indent="1"/>
    </xf>
    <xf numFmtId="0" fontId="33" fillId="0" borderId="0" xfId="0" applyFont="1" applyAlignment="1">
      <alignment horizontal="left" wrapText="1"/>
    </xf>
    <xf numFmtId="0" fontId="0" fillId="0" borderId="0" xfId="0" applyAlignment="1">
      <alignment wrapText="1"/>
    </xf>
  </cellXfs>
  <cellStyles count="3">
    <cellStyle name="Обычный" xfId="0" builtinId="0"/>
    <cellStyle name="Обычный 2" xfId="1"/>
    <cellStyle name="Процентный" xfId="2" builtinId="5"/>
  </cellStyles>
  <dxfs count="0"/>
  <tableStyles count="0" defaultTableStyle="TableStyleMedium9" defaultPivotStyle="PivotStyleLight16"/>
  <colors>
    <mruColors>
      <color rgb="FFFFFF99"/>
      <color rgb="FFCCCCFF"/>
      <color rgb="FFFFCC99"/>
      <color rgb="FFFCD5B4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4</xdr:row>
      <xdr:rowOff>0</xdr:rowOff>
    </xdr:from>
    <xdr:to>
      <xdr:col>0</xdr:col>
      <xdr:colOff>1095375</xdr:colOff>
      <xdr:row>6</xdr:row>
      <xdr:rowOff>28575</xdr:rowOff>
    </xdr:to>
    <xdr:pic>
      <xdr:nvPicPr>
        <xdr:cNvPr id="22673" name="Picture 1" descr="kpi_logo">
          <a:extLst>
            <a:ext uri="{FF2B5EF4-FFF2-40B4-BE49-F238E27FC236}">
              <a16:creationId xmlns:a16="http://schemas.microsoft.com/office/drawing/2014/main" xmlns="" id="{00000000-0008-0000-0300-000091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94000" contrast="100000"/>
        </a:blip>
        <a:srcRect/>
        <a:stretch>
          <a:fillRect/>
        </a:stretch>
      </xdr:blipFill>
      <xdr:spPr bwMode="auto">
        <a:xfrm>
          <a:off x="228600" y="1085850"/>
          <a:ext cx="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238125</xdr:colOff>
      <xdr:row>3</xdr:row>
      <xdr:rowOff>28575</xdr:rowOff>
    </xdr:from>
    <xdr:to>
      <xdr:col>6</xdr:col>
      <xdr:colOff>28575</xdr:colOff>
      <xdr:row>5</xdr:row>
      <xdr:rowOff>0</xdr:rowOff>
    </xdr:to>
    <xdr:pic>
      <xdr:nvPicPr>
        <xdr:cNvPr id="22674" name="Picture 6" descr="logo">
          <a:extLst>
            <a:ext uri="{FF2B5EF4-FFF2-40B4-BE49-F238E27FC236}">
              <a16:creationId xmlns:a16="http://schemas.microsoft.com/office/drawing/2014/main" xmlns="" id="{00000000-0008-0000-0300-000092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-6000" contrast="12000"/>
        </a:blip>
        <a:srcRect/>
        <a:stretch>
          <a:fillRect/>
        </a:stretch>
      </xdr:blipFill>
      <xdr:spPr bwMode="auto">
        <a:xfrm>
          <a:off x="847725" y="714375"/>
          <a:ext cx="9715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657225</xdr:colOff>
      <xdr:row>4</xdr:row>
      <xdr:rowOff>0</xdr:rowOff>
    </xdr:from>
    <xdr:to>
      <xdr:col>0</xdr:col>
      <xdr:colOff>1095375</xdr:colOff>
      <xdr:row>6</xdr:row>
      <xdr:rowOff>28575</xdr:rowOff>
    </xdr:to>
    <xdr:pic>
      <xdr:nvPicPr>
        <xdr:cNvPr id="22675" name="Picture 1" descr="kpi_logo">
          <a:extLst>
            <a:ext uri="{FF2B5EF4-FFF2-40B4-BE49-F238E27FC236}">
              <a16:creationId xmlns:a16="http://schemas.microsoft.com/office/drawing/2014/main" xmlns="" id="{00000000-0008-0000-0300-000093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94000" contrast="100000"/>
        </a:blip>
        <a:srcRect/>
        <a:stretch>
          <a:fillRect/>
        </a:stretch>
      </xdr:blipFill>
      <xdr:spPr bwMode="auto">
        <a:xfrm>
          <a:off x="228600" y="1085850"/>
          <a:ext cx="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238125</xdr:colOff>
      <xdr:row>3</xdr:row>
      <xdr:rowOff>28575</xdr:rowOff>
    </xdr:from>
    <xdr:to>
      <xdr:col>6</xdr:col>
      <xdr:colOff>28575</xdr:colOff>
      <xdr:row>5</xdr:row>
      <xdr:rowOff>0</xdr:rowOff>
    </xdr:to>
    <xdr:pic>
      <xdr:nvPicPr>
        <xdr:cNvPr id="22676" name="Picture 6" descr="logo">
          <a:extLst>
            <a:ext uri="{FF2B5EF4-FFF2-40B4-BE49-F238E27FC236}">
              <a16:creationId xmlns:a16="http://schemas.microsoft.com/office/drawing/2014/main" xmlns="" id="{00000000-0008-0000-0300-000094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-6000" contrast="12000"/>
        </a:blip>
        <a:srcRect/>
        <a:stretch>
          <a:fillRect/>
        </a:stretch>
      </xdr:blipFill>
      <xdr:spPr bwMode="auto">
        <a:xfrm>
          <a:off x="847725" y="714375"/>
          <a:ext cx="9715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55;%202025%20&#1073;&#1072;&#1082;%20&#1073;&#1083;&#1086;&#1082;%20&#1058;&#1054;&#1056;&#1061;&#1044;&#1050;&#104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відник"/>
      <sheetName val="Освітні програми"/>
      <sheetName val="Основні дані"/>
      <sheetName val="Лист1"/>
      <sheetName val="Титул"/>
      <sheetName val="План НП"/>
      <sheetName val="Перелік ОКВП"/>
      <sheetName val="Перелік ОКВУ"/>
      <sheetName val="Зміст"/>
      <sheetName val="Інструкція"/>
    </sheetNames>
    <sheetDataSet>
      <sheetData sheetId="0"/>
      <sheetData sheetId="1"/>
      <sheetData sheetId="2">
        <row r="1">
          <cell r="B1" t="str">
            <v>ХТ-225</v>
          </cell>
        </row>
        <row r="25">
          <cell r="A25" t="str">
            <v>Форма Б1-21  м2</v>
          </cell>
        </row>
      </sheetData>
      <sheetData sheetId="3"/>
      <sheetData sheetId="4">
        <row r="19">
          <cell r="BC19">
            <v>16</v>
          </cell>
          <cell r="BD19">
            <v>16</v>
          </cell>
          <cell r="BE19">
            <v>16</v>
          </cell>
          <cell r="BF19">
            <v>16</v>
          </cell>
          <cell r="BG19">
            <v>16</v>
          </cell>
          <cell r="BH19">
            <v>12</v>
          </cell>
          <cell r="BI19">
            <v>16</v>
          </cell>
          <cell r="BJ19">
            <v>10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3"/>
  <sheetViews>
    <sheetView view="pageBreakPreview" topLeftCell="A13" zoomScale="30" zoomScaleNormal="50" zoomScaleSheetLayoutView="30" workbookViewId="0">
      <selection activeCell="B13" sqref="B13:B33"/>
    </sheetView>
  </sheetViews>
  <sheetFormatPr defaultColWidth="5.88671875" defaultRowHeight="28.2" x14ac:dyDescent="0.5"/>
  <cols>
    <col min="1" max="1" width="17.109375" style="383" customWidth="1"/>
    <col min="2" max="2" width="87.5546875" style="383" customWidth="1"/>
    <col min="3" max="4" width="10.6640625" style="383" customWidth="1"/>
    <col min="5" max="5" width="11.88671875" style="383" customWidth="1"/>
    <col min="6" max="6" width="12.109375" style="383" bestFit="1" customWidth="1"/>
    <col min="7" max="7" width="14.5546875" style="383" bestFit="1" customWidth="1"/>
    <col min="8" max="8" width="12.5546875" style="383" customWidth="1"/>
    <col min="9" max="9" width="13.88671875" style="383" bestFit="1" customWidth="1"/>
    <col min="10" max="10" width="11.88671875" style="383" customWidth="1"/>
    <col min="11" max="11" width="13.88671875" style="383" bestFit="1" customWidth="1"/>
    <col min="12" max="12" width="14.5546875" style="383" bestFit="1" customWidth="1"/>
    <col min="13" max="18" width="11.33203125" style="383" bestFit="1" customWidth="1"/>
    <col min="19" max="27" width="9.109375" style="383" customWidth="1"/>
    <col min="28" max="28" width="11.5546875" style="383" bestFit="1" customWidth="1"/>
    <col min="29" max="29" width="11.109375" style="383" customWidth="1"/>
    <col min="30" max="30" width="16.33203125" style="55" customWidth="1"/>
    <col min="31" max="16384" width="5.88671875" style="383"/>
  </cols>
  <sheetData>
    <row r="1" spans="1:30" x14ac:dyDescent="0.5">
      <c r="A1" s="183" t="str">
        <f>'[1]Основні дані'!A25</f>
        <v>Форма Б1-21  м2</v>
      </c>
      <c r="B1" s="47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666" t="str">
        <f>'[1]Основні дані'!B1</f>
        <v>ХТ-225</v>
      </c>
      <c r="V1" s="666"/>
      <c r="W1" s="666"/>
      <c r="X1" s="666"/>
      <c r="Y1" s="666"/>
      <c r="Z1" s="666"/>
      <c r="AA1" s="666"/>
      <c r="AB1" s="666"/>
      <c r="AC1" s="666"/>
    </row>
    <row r="2" spans="1:30" ht="27.75" customHeight="1" x14ac:dyDescent="0.6">
      <c r="A2" s="667" t="s">
        <v>961</v>
      </c>
      <c r="B2" s="667"/>
      <c r="C2" s="667"/>
      <c r="D2" s="667"/>
      <c r="E2" s="667"/>
      <c r="F2" s="667"/>
      <c r="G2" s="667"/>
      <c r="H2" s="667"/>
      <c r="I2" s="667"/>
      <c r="J2" s="667"/>
      <c r="K2" s="667"/>
      <c r="L2" s="667"/>
      <c r="M2" s="667"/>
      <c r="N2" s="667"/>
      <c r="O2" s="667"/>
      <c r="P2" s="667"/>
      <c r="Q2" s="667"/>
      <c r="R2" s="667"/>
      <c r="S2" s="667"/>
      <c r="T2" s="667"/>
      <c r="U2" s="667"/>
      <c r="V2" s="667"/>
      <c r="W2" s="667"/>
      <c r="X2" s="667"/>
      <c r="Y2" s="667"/>
      <c r="Z2" s="667"/>
      <c r="AA2" s="667"/>
      <c r="AB2" s="667"/>
      <c r="AC2" s="667"/>
    </row>
    <row r="3" spans="1:30" s="384" customFormat="1" ht="27.75" customHeight="1" thickBot="1" x14ac:dyDescent="0.45">
      <c r="A3" s="48"/>
      <c r="B3" s="49"/>
      <c r="C3" s="49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</row>
    <row r="4" spans="1:30" ht="54" customHeight="1" thickBot="1" x14ac:dyDescent="0.55000000000000004">
      <c r="A4" s="668" t="s">
        <v>454</v>
      </c>
      <c r="B4" s="671" t="s">
        <v>455</v>
      </c>
      <c r="C4" s="674" t="s">
        <v>456</v>
      </c>
      <c r="D4" s="675"/>
      <c r="E4" s="676"/>
      <c r="F4" s="654" t="s">
        <v>457</v>
      </c>
      <c r="G4" s="644" t="s">
        <v>458</v>
      </c>
      <c r="H4" s="645"/>
      <c r="I4" s="645"/>
      <c r="J4" s="645"/>
      <c r="K4" s="645"/>
      <c r="L4" s="646"/>
      <c r="M4" s="674" t="s">
        <v>459</v>
      </c>
      <c r="N4" s="675"/>
      <c r="O4" s="675"/>
      <c r="P4" s="675"/>
      <c r="Q4" s="675"/>
      <c r="R4" s="675"/>
      <c r="S4" s="675"/>
      <c r="T4" s="675"/>
      <c r="U4" s="675"/>
      <c r="V4" s="675"/>
      <c r="W4" s="675"/>
      <c r="X4" s="675"/>
      <c r="Y4" s="675"/>
      <c r="Z4" s="675"/>
      <c r="AA4" s="675"/>
      <c r="AB4" s="676"/>
      <c r="AC4" s="654" t="s">
        <v>2</v>
      </c>
    </row>
    <row r="5" spans="1:30" ht="33.75" customHeight="1" thickBot="1" x14ac:dyDescent="0.55000000000000004">
      <c r="A5" s="669"/>
      <c r="B5" s="672"/>
      <c r="C5" s="654" t="s">
        <v>460</v>
      </c>
      <c r="D5" s="654" t="s">
        <v>461</v>
      </c>
      <c r="E5" s="654" t="s">
        <v>462</v>
      </c>
      <c r="F5" s="655"/>
      <c r="G5" s="654" t="s">
        <v>463</v>
      </c>
      <c r="H5" s="644" t="s">
        <v>464</v>
      </c>
      <c r="I5" s="645"/>
      <c r="J5" s="645"/>
      <c r="K5" s="646"/>
      <c r="L5" s="654" t="s">
        <v>465</v>
      </c>
      <c r="M5" s="644" t="s">
        <v>466</v>
      </c>
      <c r="N5" s="645"/>
      <c r="O5" s="645"/>
      <c r="P5" s="646"/>
      <c r="Q5" s="644" t="s">
        <v>467</v>
      </c>
      <c r="R5" s="645"/>
      <c r="S5" s="645"/>
      <c r="T5" s="646"/>
      <c r="U5" s="644" t="s">
        <v>468</v>
      </c>
      <c r="V5" s="645"/>
      <c r="W5" s="645"/>
      <c r="X5" s="646"/>
      <c r="Y5" s="644" t="s">
        <v>469</v>
      </c>
      <c r="Z5" s="645"/>
      <c r="AA5" s="645"/>
      <c r="AB5" s="646"/>
      <c r="AC5" s="655"/>
    </row>
    <row r="6" spans="1:30" ht="31.5" customHeight="1" thickBot="1" x14ac:dyDescent="0.55000000000000004">
      <c r="A6" s="669"/>
      <c r="B6" s="672"/>
      <c r="C6" s="655"/>
      <c r="D6" s="655"/>
      <c r="E6" s="655"/>
      <c r="F6" s="655"/>
      <c r="G6" s="655"/>
      <c r="H6" s="654" t="s">
        <v>435</v>
      </c>
      <c r="I6" s="657" t="s">
        <v>470</v>
      </c>
      <c r="J6" s="658"/>
      <c r="K6" s="659"/>
      <c r="L6" s="655"/>
      <c r="M6" s="647" t="s">
        <v>471</v>
      </c>
      <c r="N6" s="648"/>
      <c r="O6" s="648"/>
      <c r="P6" s="648"/>
      <c r="Q6" s="648"/>
      <c r="R6" s="648"/>
      <c r="S6" s="648"/>
      <c r="T6" s="648"/>
      <c r="U6" s="648"/>
      <c r="V6" s="648"/>
      <c r="W6" s="648"/>
      <c r="X6" s="648"/>
      <c r="Y6" s="648"/>
      <c r="Z6" s="648"/>
      <c r="AA6" s="648"/>
      <c r="AB6" s="649"/>
      <c r="AC6" s="655"/>
    </row>
    <row r="7" spans="1:30" ht="31.5" customHeight="1" thickBot="1" x14ac:dyDescent="0.55000000000000004">
      <c r="A7" s="669"/>
      <c r="B7" s="672"/>
      <c r="C7" s="655"/>
      <c r="D7" s="655"/>
      <c r="E7" s="655"/>
      <c r="F7" s="655"/>
      <c r="G7" s="655"/>
      <c r="H7" s="655"/>
      <c r="I7" s="660"/>
      <c r="J7" s="661"/>
      <c r="K7" s="662"/>
      <c r="L7" s="655"/>
      <c r="M7" s="650">
        <v>1</v>
      </c>
      <c r="N7" s="651"/>
      <c r="O7" s="650">
        <v>2</v>
      </c>
      <c r="P7" s="651"/>
      <c r="Q7" s="650">
        <v>3</v>
      </c>
      <c r="R7" s="651"/>
      <c r="S7" s="650">
        <v>4</v>
      </c>
      <c r="T7" s="651"/>
      <c r="U7" s="650">
        <v>5</v>
      </c>
      <c r="V7" s="651"/>
      <c r="W7" s="650">
        <v>6</v>
      </c>
      <c r="X7" s="651"/>
      <c r="Y7" s="650">
        <v>7</v>
      </c>
      <c r="Z7" s="651"/>
      <c r="AA7" s="650">
        <v>8</v>
      </c>
      <c r="AB7" s="651"/>
      <c r="AC7" s="655"/>
    </row>
    <row r="8" spans="1:30" ht="30" customHeight="1" thickBot="1" x14ac:dyDescent="0.55000000000000004">
      <c r="A8" s="669"/>
      <c r="B8" s="672"/>
      <c r="C8" s="655"/>
      <c r="D8" s="655"/>
      <c r="E8" s="655"/>
      <c r="F8" s="655"/>
      <c r="G8" s="655"/>
      <c r="H8" s="655"/>
      <c r="I8" s="654" t="s">
        <v>472</v>
      </c>
      <c r="J8" s="663" t="s">
        <v>473</v>
      </c>
      <c r="K8" s="654" t="s">
        <v>474</v>
      </c>
      <c r="L8" s="655"/>
      <c r="M8" s="644" t="s">
        <v>475</v>
      </c>
      <c r="N8" s="645"/>
      <c r="O8" s="645"/>
      <c r="P8" s="645"/>
      <c r="Q8" s="645"/>
      <c r="R8" s="645"/>
      <c r="S8" s="645"/>
      <c r="T8" s="645"/>
      <c r="U8" s="645"/>
      <c r="V8" s="645"/>
      <c r="W8" s="645"/>
      <c r="X8" s="645"/>
      <c r="Y8" s="645"/>
      <c r="Z8" s="645"/>
      <c r="AA8" s="645"/>
      <c r="AB8" s="646"/>
      <c r="AC8" s="655"/>
    </row>
    <row r="9" spans="1:30" ht="33" customHeight="1" thickBot="1" x14ac:dyDescent="0.55000000000000004">
      <c r="A9" s="669"/>
      <c r="B9" s="672"/>
      <c r="C9" s="655"/>
      <c r="D9" s="655"/>
      <c r="E9" s="655"/>
      <c r="F9" s="655"/>
      <c r="G9" s="655"/>
      <c r="H9" s="655"/>
      <c r="I9" s="655"/>
      <c r="J9" s="664"/>
      <c r="K9" s="655"/>
      <c r="L9" s="655"/>
      <c r="M9" s="652">
        <f>[1]Титул!BC19</f>
        <v>16</v>
      </c>
      <c r="N9" s="653"/>
      <c r="O9" s="652">
        <f>[1]Титул!BD19</f>
        <v>16</v>
      </c>
      <c r="P9" s="653"/>
      <c r="Q9" s="652">
        <f>[1]Титул!BE19</f>
        <v>16</v>
      </c>
      <c r="R9" s="653"/>
      <c r="S9" s="652">
        <f>[1]Титул!BF19</f>
        <v>16</v>
      </c>
      <c r="T9" s="653"/>
      <c r="U9" s="652">
        <f>[1]Титул!BG19</f>
        <v>16</v>
      </c>
      <c r="V9" s="653"/>
      <c r="W9" s="652">
        <f>[1]Титул!BH19</f>
        <v>12</v>
      </c>
      <c r="X9" s="653"/>
      <c r="Y9" s="652">
        <f>[1]Титул!BI19</f>
        <v>16</v>
      </c>
      <c r="Z9" s="653"/>
      <c r="AA9" s="652">
        <f>[1]Титул!BJ19</f>
        <v>10</v>
      </c>
      <c r="AB9" s="653"/>
      <c r="AC9" s="655"/>
    </row>
    <row r="10" spans="1:30" ht="104.25" customHeight="1" thickBot="1" x14ac:dyDescent="0.55000000000000004">
      <c r="A10" s="670"/>
      <c r="B10" s="673"/>
      <c r="C10" s="656"/>
      <c r="D10" s="656"/>
      <c r="E10" s="656"/>
      <c r="F10" s="656"/>
      <c r="G10" s="656"/>
      <c r="H10" s="656"/>
      <c r="I10" s="656"/>
      <c r="J10" s="665"/>
      <c r="K10" s="656"/>
      <c r="L10" s="656"/>
      <c r="M10" s="50" t="s">
        <v>476</v>
      </c>
      <c r="N10" s="50" t="s">
        <v>477</v>
      </c>
      <c r="O10" s="50" t="s">
        <v>476</v>
      </c>
      <c r="P10" s="50" t="s">
        <v>477</v>
      </c>
      <c r="Q10" s="50" t="s">
        <v>476</v>
      </c>
      <c r="R10" s="50" t="s">
        <v>477</v>
      </c>
      <c r="S10" s="50" t="s">
        <v>476</v>
      </c>
      <c r="T10" s="50" t="s">
        <v>477</v>
      </c>
      <c r="U10" s="50" t="s">
        <v>476</v>
      </c>
      <c r="V10" s="50" t="s">
        <v>477</v>
      </c>
      <c r="W10" s="50" t="s">
        <v>476</v>
      </c>
      <c r="X10" s="50" t="s">
        <v>477</v>
      </c>
      <c r="Y10" s="50" t="s">
        <v>476</v>
      </c>
      <c r="Z10" s="50" t="s">
        <v>477</v>
      </c>
      <c r="AA10" s="50" t="s">
        <v>476</v>
      </c>
      <c r="AB10" s="50" t="s">
        <v>477</v>
      </c>
      <c r="AC10" s="656"/>
    </row>
    <row r="11" spans="1:30" s="385" customFormat="1" ht="22.5" customHeight="1" thickBot="1" x14ac:dyDescent="0.45">
      <c r="A11" s="95">
        <v>1</v>
      </c>
      <c r="B11" s="95">
        <v>2</v>
      </c>
      <c r="C11" s="95">
        <v>3</v>
      </c>
      <c r="D11" s="95">
        <v>4</v>
      </c>
      <c r="E11" s="95">
        <v>5</v>
      </c>
      <c r="F11" s="95">
        <v>6</v>
      </c>
      <c r="G11" s="95">
        <v>7</v>
      </c>
      <c r="H11" s="95">
        <v>8</v>
      </c>
      <c r="I11" s="95">
        <v>9</v>
      </c>
      <c r="J11" s="95">
        <v>10</v>
      </c>
      <c r="K11" s="95">
        <v>11</v>
      </c>
      <c r="L11" s="95">
        <v>12</v>
      </c>
      <c r="M11" s="95">
        <v>13</v>
      </c>
      <c r="N11" s="95">
        <v>14</v>
      </c>
      <c r="O11" s="95">
        <v>15</v>
      </c>
      <c r="P11" s="95">
        <v>16</v>
      </c>
      <c r="Q11" s="95">
        <v>17</v>
      </c>
      <c r="R11" s="95">
        <v>18</v>
      </c>
      <c r="S11" s="95">
        <v>19</v>
      </c>
      <c r="T11" s="95">
        <v>20</v>
      </c>
      <c r="U11" s="95">
        <v>21</v>
      </c>
      <c r="V11" s="95">
        <v>22</v>
      </c>
      <c r="W11" s="95">
        <v>23</v>
      </c>
      <c r="X11" s="95">
        <v>24</v>
      </c>
      <c r="Y11" s="95">
        <v>25</v>
      </c>
      <c r="Z11" s="95">
        <v>26</v>
      </c>
      <c r="AA11" s="95">
        <v>27</v>
      </c>
      <c r="AB11" s="95">
        <v>28</v>
      </c>
      <c r="AC11" s="96">
        <v>29</v>
      </c>
      <c r="AD11" s="97"/>
    </row>
    <row r="12" spans="1:30" s="386" customFormat="1" ht="58.2" customHeight="1" thickBot="1" x14ac:dyDescent="0.5">
      <c r="A12" s="204" t="s">
        <v>803</v>
      </c>
      <c r="B12" s="416" t="s">
        <v>962</v>
      </c>
      <c r="C12" s="417"/>
      <c r="D12" s="417"/>
      <c r="E12" s="418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  <c r="AA12" s="202"/>
      <c r="AB12" s="202"/>
      <c r="AC12" s="419"/>
      <c r="AD12" s="53" t="str">
        <f>'[1]Основні дані'!$B$1</f>
        <v>ХТ-225</v>
      </c>
    </row>
    <row r="13" spans="1:30" s="386" customFormat="1" ht="27.6" x14ac:dyDescent="0.45">
      <c r="A13" s="410" t="s">
        <v>805</v>
      </c>
      <c r="B13" s="626" t="s">
        <v>1040</v>
      </c>
      <c r="C13" s="406"/>
      <c r="D13" s="406" t="s">
        <v>807</v>
      </c>
      <c r="E13" s="406"/>
      <c r="F13" s="409">
        <f t="shared" ref="F13:F33" si="0">N13+P13+R13+T13+V13+X13+Z13+AB13</f>
        <v>4</v>
      </c>
      <c r="G13" s="110">
        <f t="shared" ref="G13:G33" si="1">F13*30</f>
        <v>120</v>
      </c>
      <c r="H13" s="109">
        <f t="shared" ref="H13:H33" si="2">(M13*M$9)+(O13*O$9)+(Q13*Q$9)+(S13*S$9)+(U13*U$9)+(W13*W$9)+(Y13*Y$9)+(AA13*AA$9)</f>
        <v>48</v>
      </c>
      <c r="I13" s="405">
        <v>16</v>
      </c>
      <c r="J13" s="406">
        <v>32</v>
      </c>
      <c r="K13" s="407"/>
      <c r="L13" s="109">
        <f t="shared" ref="L13:L33" si="3">IF(H13=I13+J13+K13,G13-H13,"!Помилка!")</f>
        <v>72</v>
      </c>
      <c r="M13" s="405"/>
      <c r="N13" s="406"/>
      <c r="O13" s="406"/>
      <c r="P13" s="406"/>
      <c r="Q13" s="406">
        <v>3</v>
      </c>
      <c r="R13" s="406">
        <v>4</v>
      </c>
      <c r="S13" s="406"/>
      <c r="T13" s="406"/>
      <c r="U13" s="406"/>
      <c r="V13" s="406"/>
      <c r="W13" s="406"/>
      <c r="X13" s="406"/>
      <c r="Y13" s="406"/>
      <c r="Z13" s="406"/>
      <c r="AA13" s="406"/>
      <c r="AB13" s="406"/>
      <c r="AC13" s="408"/>
      <c r="AD13" s="53" t="str">
        <f>'[1]Основні дані'!$B$1</f>
        <v>ХТ-225</v>
      </c>
    </row>
    <row r="14" spans="1:30" s="386" customFormat="1" ht="27.6" x14ac:dyDescent="0.45">
      <c r="A14" s="410" t="s">
        <v>805</v>
      </c>
      <c r="B14" s="626" t="s">
        <v>1039</v>
      </c>
      <c r="C14" s="406"/>
      <c r="D14" s="406" t="s">
        <v>807</v>
      </c>
      <c r="E14" s="406"/>
      <c r="F14" s="409">
        <f t="shared" si="0"/>
        <v>4</v>
      </c>
      <c r="G14" s="110">
        <f t="shared" si="1"/>
        <v>120</v>
      </c>
      <c r="H14" s="109">
        <f t="shared" si="2"/>
        <v>48</v>
      </c>
      <c r="I14" s="405">
        <v>16</v>
      </c>
      <c r="J14" s="406">
        <v>32</v>
      </c>
      <c r="K14" s="407"/>
      <c r="L14" s="109">
        <f t="shared" si="3"/>
        <v>72</v>
      </c>
      <c r="M14" s="405"/>
      <c r="N14" s="406"/>
      <c r="O14" s="406"/>
      <c r="P14" s="406"/>
      <c r="Q14" s="406">
        <v>3</v>
      </c>
      <c r="R14" s="406">
        <v>4</v>
      </c>
      <c r="S14" s="406"/>
      <c r="T14" s="406"/>
      <c r="U14" s="406"/>
      <c r="V14" s="406"/>
      <c r="W14" s="406"/>
      <c r="X14" s="406"/>
      <c r="Y14" s="406"/>
      <c r="Z14" s="406"/>
      <c r="AA14" s="406"/>
      <c r="AB14" s="406"/>
      <c r="AC14" s="408"/>
      <c r="AD14" s="53" t="str">
        <f>'[1]Основні дані'!$B$1</f>
        <v>ХТ-225</v>
      </c>
    </row>
    <row r="15" spans="1:30" s="386" customFormat="1" ht="27.6" x14ac:dyDescent="0.45">
      <c r="A15" s="410" t="s">
        <v>805</v>
      </c>
      <c r="B15" s="626" t="s">
        <v>1038</v>
      </c>
      <c r="C15" s="406"/>
      <c r="D15" s="406" t="s">
        <v>807</v>
      </c>
      <c r="E15" s="406"/>
      <c r="F15" s="409">
        <f t="shared" si="0"/>
        <v>4</v>
      </c>
      <c r="G15" s="110">
        <f t="shared" si="1"/>
        <v>120</v>
      </c>
      <c r="H15" s="109">
        <f t="shared" si="2"/>
        <v>48</v>
      </c>
      <c r="I15" s="405">
        <v>16</v>
      </c>
      <c r="J15" s="406">
        <v>32</v>
      </c>
      <c r="K15" s="407"/>
      <c r="L15" s="109">
        <f t="shared" si="3"/>
        <v>72</v>
      </c>
      <c r="M15" s="405"/>
      <c r="N15" s="406"/>
      <c r="O15" s="406"/>
      <c r="P15" s="406"/>
      <c r="Q15" s="406">
        <v>3</v>
      </c>
      <c r="R15" s="406">
        <v>4</v>
      </c>
      <c r="S15" s="406"/>
      <c r="T15" s="406"/>
      <c r="U15" s="406"/>
      <c r="V15" s="406"/>
      <c r="W15" s="406"/>
      <c r="X15" s="406"/>
      <c r="Y15" s="406"/>
      <c r="Z15" s="406"/>
      <c r="AA15" s="406"/>
      <c r="AB15" s="406"/>
      <c r="AC15" s="408"/>
      <c r="AD15" s="53" t="str">
        <f>'[1]Основні дані'!$B$1</f>
        <v>ХТ-225</v>
      </c>
    </row>
    <row r="16" spans="1:30" s="386" customFormat="1" ht="27.6" x14ac:dyDescent="0.45">
      <c r="A16" s="410" t="s">
        <v>808</v>
      </c>
      <c r="B16" s="626" t="s">
        <v>1037</v>
      </c>
      <c r="C16" s="406"/>
      <c r="D16" s="406" t="s">
        <v>810</v>
      </c>
      <c r="E16" s="406"/>
      <c r="F16" s="409">
        <f t="shared" si="0"/>
        <v>4</v>
      </c>
      <c r="G16" s="110">
        <f t="shared" si="1"/>
        <v>120</v>
      </c>
      <c r="H16" s="109">
        <f t="shared" si="2"/>
        <v>48</v>
      </c>
      <c r="I16" s="405">
        <v>16</v>
      </c>
      <c r="J16" s="406">
        <v>32</v>
      </c>
      <c r="K16" s="407"/>
      <c r="L16" s="109">
        <f t="shared" si="3"/>
        <v>72</v>
      </c>
      <c r="M16" s="405"/>
      <c r="N16" s="406"/>
      <c r="O16" s="406"/>
      <c r="P16" s="406"/>
      <c r="Q16" s="406"/>
      <c r="R16" s="406"/>
      <c r="S16" s="406">
        <v>3</v>
      </c>
      <c r="T16" s="406">
        <v>4</v>
      </c>
      <c r="U16" s="406"/>
      <c r="V16" s="406"/>
      <c r="W16" s="406"/>
      <c r="X16" s="406"/>
      <c r="Y16" s="406"/>
      <c r="Z16" s="406"/>
      <c r="AA16" s="406"/>
      <c r="AB16" s="406"/>
      <c r="AC16" s="408"/>
      <c r="AD16" s="53" t="str">
        <f>'[1]Основні дані'!$B$1</f>
        <v>ХТ-225</v>
      </c>
    </row>
    <row r="17" spans="1:30" s="386" customFormat="1" ht="55.2" x14ac:dyDescent="0.45">
      <c r="A17" s="410" t="s">
        <v>808</v>
      </c>
      <c r="B17" s="626" t="s">
        <v>1036</v>
      </c>
      <c r="C17" s="406"/>
      <c r="D17" s="406" t="s">
        <v>810</v>
      </c>
      <c r="E17" s="406"/>
      <c r="F17" s="409">
        <f t="shared" si="0"/>
        <v>4</v>
      </c>
      <c r="G17" s="110">
        <f t="shared" si="1"/>
        <v>120</v>
      </c>
      <c r="H17" s="109">
        <f t="shared" si="2"/>
        <v>48</v>
      </c>
      <c r="I17" s="405">
        <v>16</v>
      </c>
      <c r="J17" s="406">
        <v>32</v>
      </c>
      <c r="K17" s="407"/>
      <c r="L17" s="109">
        <f t="shared" si="3"/>
        <v>72</v>
      </c>
      <c r="M17" s="405"/>
      <c r="N17" s="406"/>
      <c r="O17" s="406"/>
      <c r="P17" s="406"/>
      <c r="Q17" s="406"/>
      <c r="R17" s="406"/>
      <c r="S17" s="406">
        <v>3</v>
      </c>
      <c r="T17" s="406">
        <v>4</v>
      </c>
      <c r="U17" s="406"/>
      <c r="V17" s="406"/>
      <c r="W17" s="406"/>
      <c r="X17" s="406"/>
      <c r="Y17" s="406"/>
      <c r="Z17" s="406"/>
      <c r="AA17" s="406"/>
      <c r="AB17" s="406"/>
      <c r="AC17" s="408"/>
      <c r="AD17" s="53" t="str">
        <f>'[1]Основні дані'!$B$1</f>
        <v>ХТ-225</v>
      </c>
    </row>
    <row r="18" spans="1:30" s="386" customFormat="1" ht="39" customHeight="1" x14ac:dyDescent="0.45">
      <c r="A18" s="410" t="s">
        <v>808</v>
      </c>
      <c r="B18" s="626" t="s">
        <v>1035</v>
      </c>
      <c r="C18" s="406"/>
      <c r="D18" s="406" t="s">
        <v>810</v>
      </c>
      <c r="E18" s="406"/>
      <c r="F18" s="409">
        <f t="shared" si="0"/>
        <v>4</v>
      </c>
      <c r="G18" s="110">
        <f t="shared" si="1"/>
        <v>120</v>
      </c>
      <c r="H18" s="109">
        <f t="shared" si="2"/>
        <v>48</v>
      </c>
      <c r="I18" s="405">
        <v>16</v>
      </c>
      <c r="J18" s="406">
        <v>32</v>
      </c>
      <c r="K18" s="407"/>
      <c r="L18" s="109">
        <f t="shared" si="3"/>
        <v>72</v>
      </c>
      <c r="M18" s="405"/>
      <c r="N18" s="406"/>
      <c r="O18" s="406"/>
      <c r="P18" s="406"/>
      <c r="Q18" s="406"/>
      <c r="R18" s="406"/>
      <c r="S18" s="406">
        <v>3</v>
      </c>
      <c r="T18" s="406">
        <v>4</v>
      </c>
      <c r="U18" s="406"/>
      <c r="V18" s="406"/>
      <c r="W18" s="406"/>
      <c r="X18" s="406"/>
      <c r="Y18" s="406"/>
      <c r="Z18" s="406"/>
      <c r="AA18" s="406"/>
      <c r="AB18" s="406"/>
      <c r="AC18" s="408"/>
      <c r="AD18" s="53" t="str">
        <f>'[1]Основні дані'!$B$1</f>
        <v>ХТ-225</v>
      </c>
    </row>
    <row r="19" spans="1:30" s="386" customFormat="1" ht="27.6" x14ac:dyDescent="0.45">
      <c r="A19" s="410" t="s">
        <v>811</v>
      </c>
      <c r="B19" s="626" t="s">
        <v>1034</v>
      </c>
      <c r="C19" s="406"/>
      <c r="D19" s="406" t="s">
        <v>813</v>
      </c>
      <c r="E19" s="406"/>
      <c r="F19" s="409">
        <f t="shared" si="0"/>
        <v>4</v>
      </c>
      <c r="G19" s="110">
        <f t="shared" si="1"/>
        <v>120</v>
      </c>
      <c r="H19" s="109">
        <f t="shared" si="2"/>
        <v>48</v>
      </c>
      <c r="I19" s="405">
        <v>16</v>
      </c>
      <c r="J19" s="406">
        <v>32</v>
      </c>
      <c r="K19" s="407"/>
      <c r="L19" s="109">
        <f t="shared" si="3"/>
        <v>72</v>
      </c>
      <c r="M19" s="405"/>
      <c r="N19" s="406"/>
      <c r="O19" s="406"/>
      <c r="P19" s="406"/>
      <c r="Q19" s="406"/>
      <c r="R19" s="406"/>
      <c r="S19" s="406"/>
      <c r="T19" s="406"/>
      <c r="U19" s="406">
        <v>3</v>
      </c>
      <c r="V19" s="406">
        <v>4</v>
      </c>
      <c r="W19" s="406"/>
      <c r="X19" s="406"/>
      <c r="Y19" s="406"/>
      <c r="Z19" s="406"/>
      <c r="AA19" s="406"/>
      <c r="AB19" s="406"/>
      <c r="AC19" s="408"/>
      <c r="AD19" s="53" t="str">
        <f>'[1]Основні дані'!$B$1</f>
        <v>ХТ-225</v>
      </c>
    </row>
    <row r="20" spans="1:30" s="386" customFormat="1" ht="27.6" x14ac:dyDescent="0.45">
      <c r="A20" s="410" t="s">
        <v>811</v>
      </c>
      <c r="B20" s="626" t="s">
        <v>1033</v>
      </c>
      <c r="C20" s="406"/>
      <c r="D20" s="406" t="s">
        <v>813</v>
      </c>
      <c r="E20" s="406"/>
      <c r="F20" s="409">
        <f t="shared" si="0"/>
        <v>4</v>
      </c>
      <c r="G20" s="110">
        <f t="shared" si="1"/>
        <v>120</v>
      </c>
      <c r="H20" s="109">
        <f t="shared" si="2"/>
        <v>48</v>
      </c>
      <c r="I20" s="405">
        <v>16</v>
      </c>
      <c r="J20" s="406">
        <v>32</v>
      </c>
      <c r="K20" s="407"/>
      <c r="L20" s="109">
        <f t="shared" si="3"/>
        <v>72</v>
      </c>
      <c r="M20" s="405"/>
      <c r="N20" s="406"/>
      <c r="O20" s="406"/>
      <c r="P20" s="406"/>
      <c r="Q20" s="406"/>
      <c r="R20" s="406"/>
      <c r="S20" s="406"/>
      <c r="T20" s="406"/>
      <c r="U20" s="406">
        <v>3</v>
      </c>
      <c r="V20" s="406">
        <v>4</v>
      </c>
      <c r="W20" s="406"/>
      <c r="X20" s="406"/>
      <c r="Y20" s="406"/>
      <c r="Z20" s="406"/>
      <c r="AA20" s="406"/>
      <c r="AB20" s="406"/>
      <c r="AC20" s="408"/>
      <c r="AD20" s="53" t="str">
        <f>'[1]Основні дані'!$B$1</f>
        <v>ХТ-225</v>
      </c>
    </row>
    <row r="21" spans="1:30" s="386" customFormat="1" ht="69" customHeight="1" x14ac:dyDescent="0.45">
      <c r="A21" s="410" t="s">
        <v>811</v>
      </c>
      <c r="B21" s="624" t="s">
        <v>1032</v>
      </c>
      <c r="C21" s="406"/>
      <c r="D21" s="406" t="s">
        <v>813</v>
      </c>
      <c r="E21" s="406"/>
      <c r="F21" s="409">
        <f t="shared" si="0"/>
        <v>4</v>
      </c>
      <c r="G21" s="110">
        <f t="shared" si="1"/>
        <v>120</v>
      </c>
      <c r="H21" s="109">
        <f t="shared" si="2"/>
        <v>48</v>
      </c>
      <c r="I21" s="405">
        <v>16</v>
      </c>
      <c r="J21" s="406">
        <v>32</v>
      </c>
      <c r="K21" s="407"/>
      <c r="L21" s="109">
        <f t="shared" si="3"/>
        <v>72</v>
      </c>
      <c r="M21" s="405"/>
      <c r="N21" s="406"/>
      <c r="O21" s="406"/>
      <c r="P21" s="406"/>
      <c r="Q21" s="406"/>
      <c r="R21" s="406"/>
      <c r="S21" s="406"/>
      <c r="T21" s="406"/>
      <c r="U21" s="406">
        <v>3</v>
      </c>
      <c r="V21" s="406">
        <v>4</v>
      </c>
      <c r="W21" s="406"/>
      <c r="X21" s="406"/>
      <c r="Y21" s="406"/>
      <c r="Z21" s="406"/>
      <c r="AA21" s="406"/>
      <c r="AB21" s="406"/>
      <c r="AC21" s="408"/>
      <c r="AD21" s="53" t="str">
        <f>'[1]Основні дані'!$B$1</f>
        <v>ХТ-225</v>
      </c>
    </row>
    <row r="22" spans="1:30" s="386" customFormat="1" ht="43.8" customHeight="1" x14ac:dyDescent="0.45">
      <c r="A22" s="410" t="s">
        <v>814</v>
      </c>
      <c r="B22" s="626" t="s">
        <v>1031</v>
      </c>
      <c r="C22" s="406"/>
      <c r="D22" s="406" t="s">
        <v>816</v>
      </c>
      <c r="E22" s="406"/>
      <c r="F22" s="409">
        <f t="shared" si="0"/>
        <v>4</v>
      </c>
      <c r="G22" s="110">
        <f t="shared" si="1"/>
        <v>120</v>
      </c>
      <c r="H22" s="109">
        <f t="shared" si="2"/>
        <v>48</v>
      </c>
      <c r="I22" s="405">
        <v>12</v>
      </c>
      <c r="J22" s="406">
        <v>24</v>
      </c>
      <c r="K22" s="407"/>
      <c r="L22" s="109">
        <v>72</v>
      </c>
      <c r="M22" s="405"/>
      <c r="N22" s="406"/>
      <c r="O22" s="406"/>
      <c r="P22" s="406"/>
      <c r="Q22" s="406"/>
      <c r="R22" s="406"/>
      <c r="S22" s="406"/>
      <c r="T22" s="406"/>
      <c r="U22" s="406"/>
      <c r="V22" s="406"/>
      <c r="W22" s="406">
        <v>4</v>
      </c>
      <c r="X22" s="406">
        <v>4</v>
      </c>
      <c r="Y22" s="406"/>
      <c r="Z22" s="406"/>
      <c r="AA22" s="406"/>
      <c r="AB22" s="406"/>
      <c r="AC22" s="408"/>
      <c r="AD22" s="53" t="str">
        <f>'[1]Основні дані'!$B$1</f>
        <v>ХТ-225</v>
      </c>
    </row>
    <row r="23" spans="1:30" s="386" customFormat="1" ht="82.8" x14ac:dyDescent="0.45">
      <c r="A23" s="410" t="s">
        <v>814</v>
      </c>
      <c r="B23" s="626" t="s">
        <v>1030</v>
      </c>
      <c r="C23" s="406"/>
      <c r="D23" s="406" t="s">
        <v>816</v>
      </c>
      <c r="E23" s="406"/>
      <c r="F23" s="409">
        <f t="shared" si="0"/>
        <v>4</v>
      </c>
      <c r="G23" s="110">
        <f t="shared" si="1"/>
        <v>120</v>
      </c>
      <c r="H23" s="109">
        <f t="shared" si="2"/>
        <v>48</v>
      </c>
      <c r="I23" s="405">
        <v>12</v>
      </c>
      <c r="J23" s="406">
        <v>24</v>
      </c>
      <c r="K23" s="407"/>
      <c r="L23" s="109">
        <v>72</v>
      </c>
      <c r="M23" s="405"/>
      <c r="N23" s="406"/>
      <c r="O23" s="406"/>
      <c r="P23" s="406"/>
      <c r="Q23" s="406"/>
      <c r="R23" s="406"/>
      <c r="S23" s="406"/>
      <c r="T23" s="406"/>
      <c r="U23" s="406"/>
      <c r="V23" s="406"/>
      <c r="W23" s="406">
        <v>4</v>
      </c>
      <c r="X23" s="406">
        <v>4</v>
      </c>
      <c r="Y23" s="406"/>
      <c r="Z23" s="406"/>
      <c r="AA23" s="406"/>
      <c r="AB23" s="406"/>
      <c r="AC23" s="408"/>
      <c r="AD23" s="53" t="str">
        <f>'[1]Основні дані'!$B$1</f>
        <v>ХТ-225</v>
      </c>
    </row>
    <row r="24" spans="1:30" s="386" customFormat="1" ht="71.400000000000006" customHeight="1" x14ac:dyDescent="0.45">
      <c r="A24" s="410" t="s">
        <v>814</v>
      </c>
      <c r="B24" s="640" t="s">
        <v>1029</v>
      </c>
      <c r="C24" s="406"/>
      <c r="D24" s="406" t="s">
        <v>816</v>
      </c>
      <c r="E24" s="406"/>
      <c r="F24" s="409">
        <f t="shared" si="0"/>
        <v>4</v>
      </c>
      <c r="G24" s="110">
        <f t="shared" si="1"/>
        <v>120</v>
      </c>
      <c r="H24" s="109">
        <f t="shared" si="2"/>
        <v>48</v>
      </c>
      <c r="I24" s="405">
        <v>12</v>
      </c>
      <c r="J24" s="406">
        <v>24</v>
      </c>
      <c r="K24" s="407"/>
      <c r="L24" s="109">
        <v>72</v>
      </c>
      <c r="M24" s="405"/>
      <c r="N24" s="406"/>
      <c r="O24" s="406"/>
      <c r="P24" s="406"/>
      <c r="Q24" s="406"/>
      <c r="R24" s="406"/>
      <c r="S24" s="406"/>
      <c r="T24" s="406"/>
      <c r="U24" s="406"/>
      <c r="V24" s="406"/>
      <c r="W24" s="406">
        <v>4</v>
      </c>
      <c r="X24" s="406">
        <v>4</v>
      </c>
      <c r="Y24" s="406"/>
      <c r="Z24" s="406"/>
      <c r="AA24" s="406"/>
      <c r="AB24" s="406"/>
      <c r="AC24" s="408"/>
      <c r="AD24" s="53" t="str">
        <f>'[1]Основні дані'!$B$1</f>
        <v>ХТ-225</v>
      </c>
    </row>
    <row r="25" spans="1:30" s="386" customFormat="1" ht="55.2" x14ac:dyDescent="0.45">
      <c r="A25" s="410" t="s">
        <v>817</v>
      </c>
      <c r="B25" s="624" t="s">
        <v>1028</v>
      </c>
      <c r="C25" s="406"/>
      <c r="D25" s="406" t="s">
        <v>816</v>
      </c>
      <c r="E25" s="406"/>
      <c r="F25" s="409">
        <f t="shared" si="0"/>
        <v>4</v>
      </c>
      <c r="G25" s="110">
        <f t="shared" si="1"/>
        <v>120</v>
      </c>
      <c r="H25" s="109">
        <f t="shared" si="2"/>
        <v>48</v>
      </c>
      <c r="I25" s="405">
        <v>12</v>
      </c>
      <c r="J25" s="406">
        <v>24</v>
      </c>
      <c r="K25" s="407"/>
      <c r="L25" s="109">
        <v>72</v>
      </c>
      <c r="M25" s="405"/>
      <c r="N25" s="406"/>
      <c r="O25" s="406"/>
      <c r="P25" s="406"/>
      <c r="Q25" s="406"/>
      <c r="R25" s="406"/>
      <c r="S25" s="406"/>
      <c r="T25" s="406"/>
      <c r="U25" s="406"/>
      <c r="V25" s="406"/>
      <c r="W25" s="406">
        <v>4</v>
      </c>
      <c r="X25" s="406">
        <v>4</v>
      </c>
      <c r="Y25" s="406"/>
      <c r="Z25" s="406"/>
      <c r="AA25" s="406"/>
      <c r="AB25" s="406"/>
      <c r="AC25" s="408"/>
      <c r="AD25" s="53" t="str">
        <f>'[1]Основні дані'!$B$1</f>
        <v>ХТ-225</v>
      </c>
    </row>
    <row r="26" spans="1:30" s="386" customFormat="1" ht="55.2" x14ac:dyDescent="0.45">
      <c r="A26" s="410" t="s">
        <v>817</v>
      </c>
      <c r="B26" s="624" t="s">
        <v>1027</v>
      </c>
      <c r="C26" s="406"/>
      <c r="D26" s="406" t="s">
        <v>816</v>
      </c>
      <c r="E26" s="406"/>
      <c r="F26" s="409">
        <f t="shared" si="0"/>
        <v>4</v>
      </c>
      <c r="G26" s="110">
        <f t="shared" si="1"/>
        <v>120</v>
      </c>
      <c r="H26" s="109">
        <f t="shared" si="2"/>
        <v>48</v>
      </c>
      <c r="I26" s="405">
        <v>12</v>
      </c>
      <c r="J26" s="406">
        <v>24</v>
      </c>
      <c r="K26" s="407"/>
      <c r="L26" s="109">
        <v>72</v>
      </c>
      <c r="M26" s="405"/>
      <c r="N26" s="406"/>
      <c r="O26" s="406"/>
      <c r="P26" s="406"/>
      <c r="Q26" s="406"/>
      <c r="R26" s="406"/>
      <c r="S26" s="406"/>
      <c r="T26" s="406"/>
      <c r="U26" s="406"/>
      <c r="V26" s="406"/>
      <c r="W26" s="406">
        <v>4</v>
      </c>
      <c r="X26" s="406">
        <v>4</v>
      </c>
      <c r="Y26" s="406"/>
      <c r="Z26" s="406"/>
      <c r="AA26" s="406"/>
      <c r="AB26" s="406"/>
      <c r="AC26" s="408"/>
      <c r="AD26" s="53" t="str">
        <f>'[1]Основні дані'!$B$1</f>
        <v>ХТ-225</v>
      </c>
    </row>
    <row r="27" spans="1:30" s="386" customFormat="1" ht="30" x14ac:dyDescent="0.45">
      <c r="A27" s="410" t="s">
        <v>817</v>
      </c>
      <c r="B27" s="625" t="s">
        <v>1026</v>
      </c>
      <c r="C27" s="406"/>
      <c r="D27" s="406" t="s">
        <v>816</v>
      </c>
      <c r="E27" s="406"/>
      <c r="F27" s="409">
        <f t="shared" si="0"/>
        <v>4</v>
      </c>
      <c r="G27" s="110">
        <f t="shared" si="1"/>
        <v>120</v>
      </c>
      <c r="H27" s="109">
        <f t="shared" si="2"/>
        <v>48</v>
      </c>
      <c r="I27" s="405">
        <v>12</v>
      </c>
      <c r="J27" s="406">
        <v>24</v>
      </c>
      <c r="K27" s="407"/>
      <c r="L27" s="109">
        <v>72</v>
      </c>
      <c r="M27" s="405"/>
      <c r="N27" s="406"/>
      <c r="O27" s="406"/>
      <c r="P27" s="406"/>
      <c r="Q27" s="406"/>
      <c r="R27" s="406"/>
      <c r="S27" s="406"/>
      <c r="T27" s="406"/>
      <c r="U27" s="406"/>
      <c r="V27" s="406"/>
      <c r="W27" s="406">
        <v>4</v>
      </c>
      <c r="X27" s="406">
        <v>4</v>
      </c>
      <c r="Y27" s="406"/>
      <c r="Z27" s="406"/>
      <c r="AA27" s="406"/>
      <c r="AB27" s="406"/>
      <c r="AC27" s="408"/>
      <c r="AD27" s="53" t="str">
        <f>'[1]Основні дані'!$B$1</f>
        <v>ХТ-225</v>
      </c>
    </row>
    <row r="28" spans="1:30" s="386" customFormat="1" ht="27.6" x14ac:dyDescent="0.45">
      <c r="A28" s="410" t="s">
        <v>819</v>
      </c>
      <c r="B28" s="624" t="s">
        <v>1025</v>
      </c>
      <c r="C28" s="406"/>
      <c r="D28" s="406" t="s">
        <v>821</v>
      </c>
      <c r="E28" s="406"/>
      <c r="F28" s="409">
        <f t="shared" si="0"/>
        <v>4</v>
      </c>
      <c r="G28" s="110">
        <f t="shared" si="1"/>
        <v>120</v>
      </c>
      <c r="H28" s="109">
        <f t="shared" si="2"/>
        <v>48</v>
      </c>
      <c r="I28" s="405">
        <v>16</v>
      </c>
      <c r="J28" s="406">
        <v>32</v>
      </c>
      <c r="K28" s="407"/>
      <c r="L28" s="109">
        <f t="shared" si="3"/>
        <v>72</v>
      </c>
      <c r="M28" s="405"/>
      <c r="N28" s="406"/>
      <c r="O28" s="406"/>
      <c r="P28" s="406"/>
      <c r="Q28" s="406"/>
      <c r="R28" s="406"/>
      <c r="S28" s="406"/>
      <c r="T28" s="406"/>
      <c r="U28" s="406"/>
      <c r="V28" s="406"/>
      <c r="W28" s="406"/>
      <c r="X28" s="406"/>
      <c r="Y28" s="406">
        <v>3</v>
      </c>
      <c r="Z28" s="406">
        <v>4</v>
      </c>
      <c r="AA28" s="406"/>
      <c r="AB28" s="406"/>
      <c r="AC28" s="408"/>
      <c r="AD28" s="53" t="str">
        <f>'[1]Основні дані'!$B$1</f>
        <v>ХТ-225</v>
      </c>
    </row>
    <row r="29" spans="1:30" s="386" customFormat="1" ht="60" x14ac:dyDescent="0.45">
      <c r="A29" s="410" t="s">
        <v>819</v>
      </c>
      <c r="B29" s="623" t="s">
        <v>1024</v>
      </c>
      <c r="C29" s="406"/>
      <c r="D29" s="406" t="s">
        <v>821</v>
      </c>
      <c r="E29" s="406"/>
      <c r="F29" s="409">
        <f t="shared" si="0"/>
        <v>4</v>
      </c>
      <c r="G29" s="110">
        <f t="shared" si="1"/>
        <v>120</v>
      </c>
      <c r="H29" s="109">
        <f t="shared" si="2"/>
        <v>48</v>
      </c>
      <c r="I29" s="405">
        <v>16</v>
      </c>
      <c r="J29" s="406">
        <v>32</v>
      </c>
      <c r="K29" s="407"/>
      <c r="L29" s="109">
        <f t="shared" si="3"/>
        <v>72</v>
      </c>
      <c r="M29" s="405"/>
      <c r="N29" s="406"/>
      <c r="O29" s="406"/>
      <c r="P29" s="406"/>
      <c r="Q29" s="406"/>
      <c r="R29" s="406"/>
      <c r="S29" s="406"/>
      <c r="T29" s="406"/>
      <c r="U29" s="406"/>
      <c r="V29" s="406"/>
      <c r="W29" s="406"/>
      <c r="X29" s="406"/>
      <c r="Y29" s="406">
        <v>3</v>
      </c>
      <c r="Z29" s="406">
        <v>4</v>
      </c>
      <c r="AA29" s="406"/>
      <c r="AB29" s="406"/>
      <c r="AC29" s="408"/>
      <c r="AD29" s="53" t="str">
        <f>'[1]Основні дані'!$B$1</f>
        <v>ХТ-225</v>
      </c>
    </row>
    <row r="30" spans="1:30" s="386" customFormat="1" ht="60" x14ac:dyDescent="0.45">
      <c r="A30" s="410" t="s">
        <v>819</v>
      </c>
      <c r="B30" s="622" t="s">
        <v>1023</v>
      </c>
      <c r="C30" s="406"/>
      <c r="D30" s="406" t="s">
        <v>821</v>
      </c>
      <c r="E30" s="406"/>
      <c r="F30" s="409">
        <f t="shared" si="0"/>
        <v>4</v>
      </c>
      <c r="G30" s="110">
        <f t="shared" si="1"/>
        <v>120</v>
      </c>
      <c r="H30" s="109">
        <f t="shared" si="2"/>
        <v>48</v>
      </c>
      <c r="I30" s="405">
        <v>16</v>
      </c>
      <c r="J30" s="406">
        <v>32</v>
      </c>
      <c r="K30" s="407"/>
      <c r="L30" s="109">
        <f t="shared" si="3"/>
        <v>72</v>
      </c>
      <c r="M30" s="405"/>
      <c r="N30" s="406"/>
      <c r="O30" s="406"/>
      <c r="P30" s="406"/>
      <c r="Q30" s="406"/>
      <c r="R30" s="406"/>
      <c r="S30" s="406"/>
      <c r="T30" s="406"/>
      <c r="U30" s="406"/>
      <c r="V30" s="406"/>
      <c r="W30" s="406"/>
      <c r="X30" s="406"/>
      <c r="Y30" s="406">
        <v>3</v>
      </c>
      <c r="Z30" s="406">
        <v>4</v>
      </c>
      <c r="AA30" s="406"/>
      <c r="AB30" s="406"/>
      <c r="AC30" s="408"/>
      <c r="AD30" s="53" t="str">
        <f>'[1]Основні дані'!$B$1</f>
        <v>ХТ-225</v>
      </c>
    </row>
    <row r="31" spans="1:30" s="386" customFormat="1" ht="57" customHeight="1" x14ac:dyDescent="0.45">
      <c r="A31" s="410" t="s">
        <v>822</v>
      </c>
      <c r="B31" s="623" t="s">
        <v>1022</v>
      </c>
      <c r="C31" s="406"/>
      <c r="D31" s="406" t="s">
        <v>821</v>
      </c>
      <c r="E31" s="406"/>
      <c r="F31" s="409">
        <f t="shared" si="0"/>
        <v>4</v>
      </c>
      <c r="G31" s="110">
        <f t="shared" si="1"/>
        <v>120</v>
      </c>
      <c r="H31" s="109">
        <f t="shared" si="2"/>
        <v>48</v>
      </c>
      <c r="I31" s="405">
        <v>16</v>
      </c>
      <c r="J31" s="406">
        <v>32</v>
      </c>
      <c r="K31" s="407"/>
      <c r="L31" s="109">
        <f t="shared" si="3"/>
        <v>72</v>
      </c>
      <c r="M31" s="405"/>
      <c r="N31" s="406"/>
      <c r="O31" s="406"/>
      <c r="P31" s="406"/>
      <c r="Q31" s="406"/>
      <c r="R31" s="406"/>
      <c r="S31" s="406"/>
      <c r="T31" s="406"/>
      <c r="U31" s="406"/>
      <c r="V31" s="406"/>
      <c r="W31" s="406"/>
      <c r="X31" s="406"/>
      <c r="Y31" s="406">
        <v>3</v>
      </c>
      <c r="Z31" s="406">
        <v>4</v>
      </c>
      <c r="AA31" s="406"/>
      <c r="AB31" s="406"/>
      <c r="AC31" s="408"/>
      <c r="AD31" s="53" t="str">
        <f>'[1]Основні дані'!$B$1</f>
        <v>ХТ-225</v>
      </c>
    </row>
    <row r="32" spans="1:30" s="386" customFormat="1" ht="52.8" customHeight="1" x14ac:dyDescent="0.45">
      <c r="A32" s="410" t="s">
        <v>822</v>
      </c>
      <c r="B32" s="623" t="s">
        <v>1021</v>
      </c>
      <c r="C32" s="406"/>
      <c r="D32" s="406" t="s">
        <v>821</v>
      </c>
      <c r="E32" s="406"/>
      <c r="F32" s="409">
        <f t="shared" si="0"/>
        <v>4</v>
      </c>
      <c r="G32" s="110">
        <f t="shared" si="1"/>
        <v>120</v>
      </c>
      <c r="H32" s="109">
        <f t="shared" si="2"/>
        <v>48</v>
      </c>
      <c r="I32" s="405">
        <v>16</v>
      </c>
      <c r="J32" s="406">
        <v>32</v>
      </c>
      <c r="K32" s="407"/>
      <c r="L32" s="109">
        <f t="shared" si="3"/>
        <v>72</v>
      </c>
      <c r="M32" s="405"/>
      <c r="N32" s="406"/>
      <c r="O32" s="406"/>
      <c r="P32" s="406"/>
      <c r="Q32" s="406"/>
      <c r="R32" s="406"/>
      <c r="S32" s="406"/>
      <c r="T32" s="406"/>
      <c r="U32" s="406"/>
      <c r="V32" s="406"/>
      <c r="W32" s="406"/>
      <c r="X32" s="406"/>
      <c r="Y32" s="406">
        <v>3</v>
      </c>
      <c r="Z32" s="406">
        <v>4</v>
      </c>
      <c r="AA32" s="406"/>
      <c r="AB32" s="406"/>
      <c r="AC32" s="408"/>
      <c r="AD32" s="53" t="str">
        <f>'[1]Основні дані'!$B$1</f>
        <v>ХТ-225</v>
      </c>
    </row>
    <row r="33" spans="1:30" s="386" customFormat="1" ht="63.6" customHeight="1" x14ac:dyDescent="0.45">
      <c r="A33" s="410" t="s">
        <v>822</v>
      </c>
      <c r="B33" s="622" t="s">
        <v>1020</v>
      </c>
      <c r="C33" s="406"/>
      <c r="D33" s="406" t="s">
        <v>821</v>
      </c>
      <c r="E33" s="406"/>
      <c r="F33" s="409">
        <f t="shared" si="0"/>
        <v>4</v>
      </c>
      <c r="G33" s="110">
        <f t="shared" si="1"/>
        <v>120</v>
      </c>
      <c r="H33" s="109">
        <f t="shared" si="2"/>
        <v>48</v>
      </c>
      <c r="I33" s="405">
        <v>16</v>
      </c>
      <c r="J33" s="406">
        <v>32</v>
      </c>
      <c r="K33" s="407"/>
      <c r="L33" s="109">
        <f t="shared" si="3"/>
        <v>72</v>
      </c>
      <c r="M33" s="405"/>
      <c r="N33" s="406"/>
      <c r="O33" s="406"/>
      <c r="P33" s="406"/>
      <c r="Q33" s="406"/>
      <c r="R33" s="406"/>
      <c r="S33" s="406"/>
      <c r="T33" s="406"/>
      <c r="U33" s="406"/>
      <c r="V33" s="406"/>
      <c r="W33" s="406"/>
      <c r="X33" s="406"/>
      <c r="Y33" s="406">
        <v>3</v>
      </c>
      <c r="Z33" s="406">
        <v>4</v>
      </c>
      <c r="AA33" s="406"/>
      <c r="AB33" s="406"/>
      <c r="AC33" s="408"/>
      <c r="AD33" s="53" t="str">
        <f>'[1]Основні дані'!$B$1</f>
        <v>ХТ-225</v>
      </c>
    </row>
  </sheetData>
  <sheetProtection formatCells="0" formatRows="0"/>
  <mergeCells count="42">
    <mergeCell ref="AA9:AB9"/>
    <mergeCell ref="L5:L10"/>
    <mergeCell ref="M5:P5"/>
    <mergeCell ref="U1:AC1"/>
    <mergeCell ref="A2:AC2"/>
    <mergeCell ref="A4:A10"/>
    <mergeCell ref="B4:B10"/>
    <mergeCell ref="C4:E4"/>
    <mergeCell ref="F4:F10"/>
    <mergeCell ref="G4:L4"/>
    <mergeCell ref="M4:AB4"/>
    <mergeCell ref="AC4:AC10"/>
    <mergeCell ref="C5:C10"/>
    <mergeCell ref="M8:AB8"/>
    <mergeCell ref="M9:N9"/>
    <mergeCell ref="O9:P9"/>
    <mergeCell ref="Y9:Z9"/>
    <mergeCell ref="Q9:R9"/>
    <mergeCell ref="S9:T9"/>
    <mergeCell ref="AA7:AB7"/>
    <mergeCell ref="D5:D10"/>
    <mergeCell ref="E5:E10"/>
    <mergeCell ref="G5:G10"/>
    <mergeCell ref="H5:K5"/>
    <mergeCell ref="H6:H10"/>
    <mergeCell ref="I6:K7"/>
    <mergeCell ref="I8:I10"/>
    <mergeCell ref="J8:J10"/>
    <mergeCell ref="K8:K10"/>
    <mergeCell ref="S7:T7"/>
    <mergeCell ref="U9:V9"/>
    <mergeCell ref="W9:X9"/>
    <mergeCell ref="Y5:AB5"/>
    <mergeCell ref="M6:AB6"/>
    <mergeCell ref="Q7:R7"/>
    <mergeCell ref="Q5:T5"/>
    <mergeCell ref="U5:X5"/>
    <mergeCell ref="M7:N7"/>
    <mergeCell ref="O7:P7"/>
    <mergeCell ref="U7:V7"/>
    <mergeCell ref="W7:X7"/>
    <mergeCell ref="Y7:Z7"/>
  </mergeCells>
  <pageMargins left="0.7" right="0.7" top="0.75" bottom="0.75" header="0.3" footer="0.3"/>
  <pageSetup paperSize="9"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D33"/>
  <sheetViews>
    <sheetView view="pageBreakPreview" topLeftCell="A8" zoomScale="40" zoomScaleNormal="50" zoomScaleSheetLayoutView="40" workbookViewId="0">
      <selection activeCell="L38" sqref="L38"/>
    </sheetView>
  </sheetViews>
  <sheetFormatPr defaultColWidth="5.88671875" defaultRowHeight="28.2" x14ac:dyDescent="0.5"/>
  <cols>
    <col min="1" max="1" width="17.109375" style="383" customWidth="1"/>
    <col min="2" max="2" width="87.5546875" style="383" customWidth="1"/>
    <col min="3" max="4" width="10.6640625" style="383" customWidth="1"/>
    <col min="5" max="5" width="11.88671875" style="383" customWidth="1"/>
    <col min="6" max="6" width="12.109375" style="383" bestFit="1" customWidth="1"/>
    <col min="7" max="7" width="14.5546875" style="383" bestFit="1" customWidth="1"/>
    <col min="8" max="8" width="12.5546875" style="383" customWidth="1"/>
    <col min="9" max="9" width="13.88671875" style="383" bestFit="1" customWidth="1"/>
    <col min="10" max="10" width="11.88671875" style="383" customWidth="1"/>
    <col min="11" max="11" width="13.88671875" style="383" bestFit="1" customWidth="1"/>
    <col min="12" max="12" width="14.5546875" style="383" bestFit="1" customWidth="1"/>
    <col min="13" max="18" width="11.33203125" style="383" bestFit="1" customWidth="1"/>
    <col min="19" max="27" width="9.109375" style="383" customWidth="1"/>
    <col min="28" max="28" width="11.5546875" style="383" bestFit="1" customWidth="1"/>
    <col min="29" max="29" width="11.109375" style="383" customWidth="1"/>
    <col min="30" max="30" width="16.33203125" style="55" customWidth="1"/>
    <col min="31" max="16384" width="5.88671875" style="383"/>
  </cols>
  <sheetData>
    <row r="1" spans="1:30" x14ac:dyDescent="0.5">
      <c r="A1" s="183">
        <f>'Основні дані'!A25</f>
        <v>0</v>
      </c>
      <c r="B1" s="47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666" t="str">
        <f>'Основні дані'!B1</f>
        <v>ХТ-225</v>
      </c>
      <c r="V1" s="666"/>
      <c r="W1" s="666"/>
      <c r="X1" s="666"/>
      <c r="Y1" s="666"/>
      <c r="Z1" s="666"/>
      <c r="AA1" s="666"/>
      <c r="AB1" s="666"/>
      <c r="AC1" s="666"/>
    </row>
    <row r="2" spans="1:30" ht="27.75" customHeight="1" x14ac:dyDescent="0.6">
      <c r="A2" s="667" t="s">
        <v>961</v>
      </c>
      <c r="B2" s="667"/>
      <c r="C2" s="667"/>
      <c r="D2" s="667"/>
      <c r="E2" s="667"/>
      <c r="F2" s="667"/>
      <c r="G2" s="667"/>
      <c r="H2" s="667"/>
      <c r="I2" s="667"/>
      <c r="J2" s="667"/>
      <c r="K2" s="667"/>
      <c r="L2" s="667"/>
      <c r="M2" s="667"/>
      <c r="N2" s="667"/>
      <c r="O2" s="667"/>
      <c r="P2" s="667"/>
      <c r="Q2" s="667"/>
      <c r="R2" s="667"/>
      <c r="S2" s="667"/>
      <c r="T2" s="667"/>
      <c r="U2" s="667"/>
      <c r="V2" s="667"/>
      <c r="W2" s="667"/>
      <c r="X2" s="667"/>
      <c r="Y2" s="667"/>
      <c r="Z2" s="667"/>
      <c r="AA2" s="667"/>
      <c r="AB2" s="667"/>
      <c r="AC2" s="667"/>
    </row>
    <row r="3" spans="1:30" s="384" customFormat="1" ht="27.75" customHeight="1" thickBot="1" x14ac:dyDescent="0.45">
      <c r="A3" s="48"/>
      <c r="B3" s="49"/>
      <c r="C3" s="49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</row>
    <row r="4" spans="1:30" ht="54" customHeight="1" thickBot="1" x14ac:dyDescent="0.55000000000000004">
      <c r="A4" s="668" t="s">
        <v>454</v>
      </c>
      <c r="B4" s="671" t="s">
        <v>455</v>
      </c>
      <c r="C4" s="674" t="s">
        <v>456</v>
      </c>
      <c r="D4" s="675"/>
      <c r="E4" s="676"/>
      <c r="F4" s="654" t="s">
        <v>457</v>
      </c>
      <c r="G4" s="644" t="s">
        <v>458</v>
      </c>
      <c r="H4" s="645"/>
      <c r="I4" s="645"/>
      <c r="J4" s="645"/>
      <c r="K4" s="645"/>
      <c r="L4" s="646"/>
      <c r="M4" s="674" t="s">
        <v>459</v>
      </c>
      <c r="N4" s="675"/>
      <c r="O4" s="675"/>
      <c r="P4" s="675"/>
      <c r="Q4" s="675"/>
      <c r="R4" s="675"/>
      <c r="S4" s="675"/>
      <c r="T4" s="675"/>
      <c r="U4" s="675"/>
      <c r="V4" s="675"/>
      <c r="W4" s="675"/>
      <c r="X4" s="675"/>
      <c r="Y4" s="675"/>
      <c r="Z4" s="675"/>
      <c r="AA4" s="675"/>
      <c r="AB4" s="676"/>
      <c r="AC4" s="654" t="s">
        <v>2</v>
      </c>
    </row>
    <row r="5" spans="1:30" ht="33.75" customHeight="1" thickBot="1" x14ac:dyDescent="0.55000000000000004">
      <c r="A5" s="669"/>
      <c r="B5" s="672"/>
      <c r="C5" s="654" t="s">
        <v>460</v>
      </c>
      <c r="D5" s="654" t="s">
        <v>461</v>
      </c>
      <c r="E5" s="654" t="s">
        <v>462</v>
      </c>
      <c r="F5" s="655"/>
      <c r="G5" s="654" t="s">
        <v>463</v>
      </c>
      <c r="H5" s="644" t="s">
        <v>464</v>
      </c>
      <c r="I5" s="645"/>
      <c r="J5" s="645"/>
      <c r="K5" s="646"/>
      <c r="L5" s="654" t="s">
        <v>465</v>
      </c>
      <c r="M5" s="644" t="s">
        <v>466</v>
      </c>
      <c r="N5" s="645"/>
      <c r="O5" s="645"/>
      <c r="P5" s="646"/>
      <c r="Q5" s="644" t="s">
        <v>467</v>
      </c>
      <c r="R5" s="645"/>
      <c r="S5" s="645"/>
      <c r="T5" s="646"/>
      <c r="U5" s="644" t="s">
        <v>468</v>
      </c>
      <c r="V5" s="645"/>
      <c r="W5" s="645"/>
      <c r="X5" s="646"/>
      <c r="Y5" s="644" t="s">
        <v>469</v>
      </c>
      <c r="Z5" s="645"/>
      <c r="AA5" s="645"/>
      <c r="AB5" s="646"/>
      <c r="AC5" s="655"/>
    </row>
    <row r="6" spans="1:30" ht="31.5" customHeight="1" thickBot="1" x14ac:dyDescent="0.55000000000000004">
      <c r="A6" s="669"/>
      <c r="B6" s="672"/>
      <c r="C6" s="655"/>
      <c r="D6" s="655"/>
      <c r="E6" s="655"/>
      <c r="F6" s="655"/>
      <c r="G6" s="655"/>
      <c r="H6" s="654" t="s">
        <v>435</v>
      </c>
      <c r="I6" s="657" t="s">
        <v>470</v>
      </c>
      <c r="J6" s="658"/>
      <c r="K6" s="659"/>
      <c r="L6" s="655"/>
      <c r="M6" s="647" t="s">
        <v>471</v>
      </c>
      <c r="N6" s="648"/>
      <c r="O6" s="648"/>
      <c r="P6" s="648"/>
      <c r="Q6" s="648"/>
      <c r="R6" s="648"/>
      <c r="S6" s="648"/>
      <c r="T6" s="648"/>
      <c r="U6" s="648"/>
      <c r="V6" s="648"/>
      <c r="W6" s="648"/>
      <c r="X6" s="648"/>
      <c r="Y6" s="648"/>
      <c r="Z6" s="648"/>
      <c r="AA6" s="648"/>
      <c r="AB6" s="649"/>
      <c r="AC6" s="655"/>
    </row>
    <row r="7" spans="1:30" ht="31.5" customHeight="1" thickBot="1" x14ac:dyDescent="0.55000000000000004">
      <c r="A7" s="669"/>
      <c r="B7" s="672"/>
      <c r="C7" s="655"/>
      <c r="D7" s="655"/>
      <c r="E7" s="655"/>
      <c r="F7" s="655"/>
      <c r="G7" s="655"/>
      <c r="H7" s="655"/>
      <c r="I7" s="660"/>
      <c r="J7" s="661"/>
      <c r="K7" s="662"/>
      <c r="L7" s="655"/>
      <c r="M7" s="650">
        <v>1</v>
      </c>
      <c r="N7" s="651"/>
      <c r="O7" s="650">
        <v>2</v>
      </c>
      <c r="P7" s="651"/>
      <c r="Q7" s="650">
        <v>3</v>
      </c>
      <c r="R7" s="651"/>
      <c r="S7" s="650">
        <v>4</v>
      </c>
      <c r="T7" s="651"/>
      <c r="U7" s="650">
        <v>5</v>
      </c>
      <c r="V7" s="651"/>
      <c r="W7" s="650">
        <v>6</v>
      </c>
      <c r="X7" s="651"/>
      <c r="Y7" s="650">
        <v>7</v>
      </c>
      <c r="Z7" s="651"/>
      <c r="AA7" s="650">
        <v>8</v>
      </c>
      <c r="AB7" s="651"/>
      <c r="AC7" s="655"/>
    </row>
    <row r="8" spans="1:30" ht="30" customHeight="1" thickBot="1" x14ac:dyDescent="0.55000000000000004">
      <c r="A8" s="669"/>
      <c r="B8" s="672"/>
      <c r="C8" s="655"/>
      <c r="D8" s="655"/>
      <c r="E8" s="655"/>
      <c r="F8" s="655"/>
      <c r="G8" s="655"/>
      <c r="H8" s="655"/>
      <c r="I8" s="654" t="s">
        <v>472</v>
      </c>
      <c r="J8" s="663" t="s">
        <v>473</v>
      </c>
      <c r="K8" s="654" t="s">
        <v>474</v>
      </c>
      <c r="L8" s="655"/>
      <c r="M8" s="644" t="s">
        <v>475</v>
      </c>
      <c r="N8" s="645"/>
      <c r="O8" s="645"/>
      <c r="P8" s="645"/>
      <c r="Q8" s="645"/>
      <c r="R8" s="645"/>
      <c r="S8" s="645"/>
      <c r="T8" s="645"/>
      <c r="U8" s="645"/>
      <c r="V8" s="645"/>
      <c r="W8" s="645"/>
      <c r="X8" s="645"/>
      <c r="Y8" s="645"/>
      <c r="Z8" s="645"/>
      <c r="AA8" s="645"/>
      <c r="AB8" s="646"/>
      <c r="AC8" s="655"/>
    </row>
    <row r="9" spans="1:30" ht="33" customHeight="1" thickBot="1" x14ac:dyDescent="0.55000000000000004">
      <c r="A9" s="669"/>
      <c r="B9" s="672"/>
      <c r="C9" s="655"/>
      <c r="D9" s="655"/>
      <c r="E9" s="655"/>
      <c r="F9" s="655"/>
      <c r="G9" s="655"/>
      <c r="H9" s="655"/>
      <c r="I9" s="655"/>
      <c r="J9" s="664"/>
      <c r="K9" s="655"/>
      <c r="L9" s="655"/>
      <c r="M9" s="652">
        <f>Титул!BC19</f>
        <v>16</v>
      </c>
      <c r="N9" s="653"/>
      <c r="O9" s="652">
        <f>Титул!BD19</f>
        <v>16</v>
      </c>
      <c r="P9" s="653"/>
      <c r="Q9" s="652">
        <f>Титул!BE19</f>
        <v>16</v>
      </c>
      <c r="R9" s="653"/>
      <c r="S9" s="652">
        <f>Титул!BF19</f>
        <v>16</v>
      </c>
      <c r="T9" s="653"/>
      <c r="U9" s="652">
        <f>Титул!BG19</f>
        <v>16</v>
      </c>
      <c r="V9" s="653"/>
      <c r="W9" s="652">
        <f>Титул!BH19</f>
        <v>12</v>
      </c>
      <c r="X9" s="653"/>
      <c r="Y9" s="652">
        <f>Титул!BI19</f>
        <v>16</v>
      </c>
      <c r="Z9" s="653"/>
      <c r="AA9" s="652">
        <f>Титул!BJ19</f>
        <v>10</v>
      </c>
      <c r="AB9" s="653"/>
      <c r="AC9" s="655"/>
    </row>
    <row r="10" spans="1:30" ht="104.25" customHeight="1" thickBot="1" x14ac:dyDescent="0.55000000000000004">
      <c r="A10" s="670"/>
      <c r="B10" s="673"/>
      <c r="C10" s="656"/>
      <c r="D10" s="656"/>
      <c r="E10" s="656"/>
      <c r="F10" s="656"/>
      <c r="G10" s="656"/>
      <c r="H10" s="656"/>
      <c r="I10" s="656"/>
      <c r="J10" s="665"/>
      <c r="K10" s="656"/>
      <c r="L10" s="656"/>
      <c r="M10" s="50" t="s">
        <v>476</v>
      </c>
      <c r="N10" s="50" t="s">
        <v>477</v>
      </c>
      <c r="O10" s="50" t="s">
        <v>476</v>
      </c>
      <c r="P10" s="50" t="s">
        <v>477</v>
      </c>
      <c r="Q10" s="50" t="s">
        <v>476</v>
      </c>
      <c r="R10" s="50" t="s">
        <v>477</v>
      </c>
      <c r="S10" s="50" t="s">
        <v>476</v>
      </c>
      <c r="T10" s="50" t="s">
        <v>477</v>
      </c>
      <c r="U10" s="50" t="s">
        <v>476</v>
      </c>
      <c r="V10" s="50" t="s">
        <v>477</v>
      </c>
      <c r="W10" s="50" t="s">
        <v>476</v>
      </c>
      <c r="X10" s="50" t="s">
        <v>477</v>
      </c>
      <c r="Y10" s="50" t="s">
        <v>476</v>
      </c>
      <c r="Z10" s="50" t="s">
        <v>477</v>
      </c>
      <c r="AA10" s="50" t="s">
        <v>476</v>
      </c>
      <c r="AB10" s="50" t="s">
        <v>477</v>
      </c>
      <c r="AC10" s="656"/>
    </row>
    <row r="11" spans="1:30" s="385" customFormat="1" ht="22.5" customHeight="1" thickBot="1" x14ac:dyDescent="0.45">
      <c r="A11" s="95">
        <v>1</v>
      </c>
      <c r="B11" s="95">
        <v>2</v>
      </c>
      <c r="C11" s="95">
        <v>3</v>
      </c>
      <c r="D11" s="95">
        <v>4</v>
      </c>
      <c r="E11" s="95">
        <v>5</v>
      </c>
      <c r="F11" s="95">
        <v>6</v>
      </c>
      <c r="G11" s="95">
        <v>7</v>
      </c>
      <c r="H11" s="95">
        <v>8</v>
      </c>
      <c r="I11" s="95">
        <v>9</v>
      </c>
      <c r="J11" s="95">
        <v>10</v>
      </c>
      <c r="K11" s="95">
        <v>11</v>
      </c>
      <c r="L11" s="95">
        <v>12</v>
      </c>
      <c r="M11" s="95">
        <v>13</v>
      </c>
      <c r="N11" s="95">
        <v>14</v>
      </c>
      <c r="O11" s="95">
        <v>15</v>
      </c>
      <c r="P11" s="95">
        <v>16</v>
      </c>
      <c r="Q11" s="95">
        <v>17</v>
      </c>
      <c r="R11" s="95">
        <v>18</v>
      </c>
      <c r="S11" s="95">
        <v>19</v>
      </c>
      <c r="T11" s="95">
        <v>20</v>
      </c>
      <c r="U11" s="95">
        <v>21</v>
      </c>
      <c r="V11" s="95">
        <v>22</v>
      </c>
      <c r="W11" s="95">
        <v>23</v>
      </c>
      <c r="X11" s="95">
        <v>24</v>
      </c>
      <c r="Y11" s="95">
        <v>25</v>
      </c>
      <c r="Z11" s="95">
        <v>26</v>
      </c>
      <c r="AA11" s="95">
        <v>27</v>
      </c>
      <c r="AB11" s="95">
        <v>28</v>
      </c>
      <c r="AC11" s="96">
        <v>29</v>
      </c>
      <c r="AD11" s="97"/>
    </row>
    <row r="12" spans="1:30" s="386" customFormat="1" ht="58.2" customHeight="1" thickBot="1" x14ac:dyDescent="0.5">
      <c r="A12" s="204" t="s">
        <v>803</v>
      </c>
      <c r="B12" s="416" t="s">
        <v>962</v>
      </c>
      <c r="C12" s="417"/>
      <c r="D12" s="417"/>
      <c r="E12" s="418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  <c r="AA12" s="202"/>
      <c r="AB12" s="202"/>
      <c r="AC12" s="419"/>
      <c r="AD12" s="53" t="str">
        <f>'Основні дані'!$B$1</f>
        <v>ХТ-225</v>
      </c>
    </row>
    <row r="13" spans="1:30" s="386" customFormat="1" ht="30" x14ac:dyDescent="0.45">
      <c r="A13" s="410" t="s">
        <v>805</v>
      </c>
      <c r="B13" s="411" t="s">
        <v>806</v>
      </c>
      <c r="C13" s="406"/>
      <c r="D13" s="406" t="s">
        <v>807</v>
      </c>
      <c r="E13" s="406"/>
      <c r="F13" s="409">
        <f>N13+P13+R13+T13+V13+X13+Z13+AB13</f>
        <v>4</v>
      </c>
      <c r="G13" s="110">
        <f>F13*30</f>
        <v>120</v>
      </c>
      <c r="H13" s="109">
        <f t="shared" ref="H13:H33" si="0">(M13*M$9)+(O13*O$9)+(Q13*Q$9)+(S13*S$9)+(U13*U$9)+(W13*W$9)+(Y13*Y$9)+(AA13*AA$9)</f>
        <v>48</v>
      </c>
      <c r="I13" s="405">
        <v>16</v>
      </c>
      <c r="J13" s="406">
        <v>32</v>
      </c>
      <c r="K13" s="407"/>
      <c r="L13" s="109">
        <f t="shared" ref="L13:L33" si="1">IF(H13=I13+J13+K13,G13-H13,"!Помилка!")</f>
        <v>72</v>
      </c>
      <c r="M13" s="405"/>
      <c r="N13" s="406"/>
      <c r="O13" s="406"/>
      <c r="P13" s="406"/>
      <c r="Q13" s="406">
        <v>3</v>
      </c>
      <c r="R13" s="406">
        <v>4</v>
      </c>
      <c r="S13" s="406"/>
      <c r="T13" s="406"/>
      <c r="U13" s="406"/>
      <c r="V13" s="406"/>
      <c r="W13" s="406"/>
      <c r="X13" s="406"/>
      <c r="Y13" s="406"/>
      <c r="Z13" s="406"/>
      <c r="AA13" s="406"/>
      <c r="AB13" s="406"/>
      <c r="AC13" s="408"/>
      <c r="AD13" s="53" t="str">
        <f>'Основні дані'!$B$1</f>
        <v>ХТ-225</v>
      </c>
    </row>
    <row r="14" spans="1:30" s="386" customFormat="1" ht="30" x14ac:dyDescent="0.45">
      <c r="A14" s="410" t="s">
        <v>805</v>
      </c>
      <c r="B14" s="411" t="s">
        <v>806</v>
      </c>
      <c r="C14" s="406"/>
      <c r="D14" s="406" t="s">
        <v>807</v>
      </c>
      <c r="E14" s="406"/>
      <c r="F14" s="409">
        <f t="shared" ref="F14:F33" si="2">N14+P14+R14+T14+V14+X14+Z14+AB14</f>
        <v>4</v>
      </c>
      <c r="G14" s="110">
        <f>F14*30</f>
        <v>120</v>
      </c>
      <c r="H14" s="109">
        <f t="shared" si="0"/>
        <v>48</v>
      </c>
      <c r="I14" s="405">
        <v>16</v>
      </c>
      <c r="J14" s="406">
        <v>32</v>
      </c>
      <c r="K14" s="407"/>
      <c r="L14" s="109">
        <f t="shared" si="1"/>
        <v>72</v>
      </c>
      <c r="M14" s="405"/>
      <c r="N14" s="406"/>
      <c r="O14" s="406"/>
      <c r="P14" s="406"/>
      <c r="Q14" s="406">
        <v>3</v>
      </c>
      <c r="R14" s="406">
        <v>4</v>
      </c>
      <c r="S14" s="406"/>
      <c r="T14" s="406"/>
      <c r="U14" s="406"/>
      <c r="V14" s="406"/>
      <c r="W14" s="406"/>
      <c r="X14" s="406"/>
      <c r="Y14" s="406"/>
      <c r="Z14" s="406"/>
      <c r="AA14" s="406"/>
      <c r="AB14" s="406"/>
      <c r="AC14" s="408"/>
      <c r="AD14" s="53" t="str">
        <f>'Основні дані'!$B$1</f>
        <v>ХТ-225</v>
      </c>
    </row>
    <row r="15" spans="1:30" s="386" customFormat="1" ht="30" x14ac:dyDescent="0.45">
      <c r="A15" s="410" t="s">
        <v>805</v>
      </c>
      <c r="B15" s="411" t="s">
        <v>806</v>
      </c>
      <c r="C15" s="406"/>
      <c r="D15" s="406" t="s">
        <v>807</v>
      </c>
      <c r="E15" s="406"/>
      <c r="F15" s="409">
        <f t="shared" si="2"/>
        <v>4</v>
      </c>
      <c r="G15" s="110">
        <f t="shared" ref="G15:G33" si="3">F15*30</f>
        <v>120</v>
      </c>
      <c r="H15" s="109">
        <f t="shared" si="0"/>
        <v>48</v>
      </c>
      <c r="I15" s="405">
        <v>16</v>
      </c>
      <c r="J15" s="406">
        <v>32</v>
      </c>
      <c r="K15" s="407"/>
      <c r="L15" s="109">
        <f t="shared" si="1"/>
        <v>72</v>
      </c>
      <c r="M15" s="405"/>
      <c r="N15" s="406"/>
      <c r="O15" s="406"/>
      <c r="P15" s="406"/>
      <c r="Q15" s="406">
        <v>3</v>
      </c>
      <c r="R15" s="406">
        <v>4</v>
      </c>
      <c r="S15" s="406"/>
      <c r="T15" s="406"/>
      <c r="U15" s="406"/>
      <c r="V15" s="406"/>
      <c r="W15" s="406"/>
      <c r="X15" s="406"/>
      <c r="Y15" s="406"/>
      <c r="Z15" s="406"/>
      <c r="AA15" s="406"/>
      <c r="AB15" s="406"/>
      <c r="AC15" s="408"/>
      <c r="AD15" s="53" t="str">
        <f>'Основні дані'!$B$1</f>
        <v>ХТ-225</v>
      </c>
    </row>
    <row r="16" spans="1:30" s="386" customFormat="1" ht="30" x14ac:dyDescent="0.45">
      <c r="A16" s="410" t="s">
        <v>808</v>
      </c>
      <c r="B16" s="411" t="s">
        <v>809</v>
      </c>
      <c r="C16" s="406"/>
      <c r="D16" s="406" t="s">
        <v>810</v>
      </c>
      <c r="E16" s="406"/>
      <c r="F16" s="409">
        <f t="shared" si="2"/>
        <v>4</v>
      </c>
      <c r="G16" s="110">
        <f t="shared" ref="G16:G21" si="4">F16*30</f>
        <v>120</v>
      </c>
      <c r="H16" s="109">
        <f t="shared" si="0"/>
        <v>48</v>
      </c>
      <c r="I16" s="405">
        <v>16</v>
      </c>
      <c r="J16" s="406">
        <v>32</v>
      </c>
      <c r="K16" s="407"/>
      <c r="L16" s="109">
        <f t="shared" si="1"/>
        <v>72</v>
      </c>
      <c r="M16" s="405"/>
      <c r="N16" s="406"/>
      <c r="O16" s="406"/>
      <c r="P16" s="406"/>
      <c r="Q16" s="406"/>
      <c r="R16" s="406"/>
      <c r="S16" s="406">
        <v>3</v>
      </c>
      <c r="T16" s="406">
        <v>4</v>
      </c>
      <c r="U16" s="406"/>
      <c r="V16" s="406"/>
      <c r="W16" s="406"/>
      <c r="X16" s="406"/>
      <c r="Y16" s="406"/>
      <c r="Z16" s="406"/>
      <c r="AA16" s="406"/>
      <c r="AB16" s="406"/>
      <c r="AC16" s="408"/>
      <c r="AD16" s="53" t="str">
        <f>'Основні дані'!$B$1</f>
        <v>ХТ-225</v>
      </c>
    </row>
    <row r="17" spans="1:30" s="386" customFormat="1" ht="30" x14ac:dyDescent="0.45">
      <c r="A17" s="410" t="s">
        <v>808</v>
      </c>
      <c r="B17" s="411" t="s">
        <v>809</v>
      </c>
      <c r="C17" s="406"/>
      <c r="D17" s="406" t="s">
        <v>810</v>
      </c>
      <c r="E17" s="406"/>
      <c r="F17" s="409">
        <f t="shared" si="2"/>
        <v>4</v>
      </c>
      <c r="G17" s="110">
        <f t="shared" si="4"/>
        <v>120</v>
      </c>
      <c r="H17" s="109">
        <f t="shared" si="0"/>
        <v>48</v>
      </c>
      <c r="I17" s="405">
        <v>16</v>
      </c>
      <c r="J17" s="406">
        <v>32</v>
      </c>
      <c r="K17" s="407"/>
      <c r="L17" s="109">
        <f t="shared" si="1"/>
        <v>72</v>
      </c>
      <c r="M17" s="405"/>
      <c r="N17" s="406"/>
      <c r="O17" s="406"/>
      <c r="P17" s="406"/>
      <c r="Q17" s="406"/>
      <c r="R17" s="406"/>
      <c r="S17" s="406">
        <v>3</v>
      </c>
      <c r="T17" s="406">
        <v>4</v>
      </c>
      <c r="U17" s="406"/>
      <c r="V17" s="406"/>
      <c r="W17" s="406"/>
      <c r="X17" s="406"/>
      <c r="Y17" s="406"/>
      <c r="Z17" s="406"/>
      <c r="AA17" s="406"/>
      <c r="AB17" s="406"/>
      <c r="AC17" s="408"/>
      <c r="AD17" s="53" t="str">
        <f>'Основні дані'!$B$1</f>
        <v>ХТ-225</v>
      </c>
    </row>
    <row r="18" spans="1:30" s="386" customFormat="1" ht="30" x14ac:dyDescent="0.45">
      <c r="A18" s="410" t="s">
        <v>808</v>
      </c>
      <c r="B18" s="411" t="s">
        <v>809</v>
      </c>
      <c r="C18" s="406"/>
      <c r="D18" s="406" t="s">
        <v>810</v>
      </c>
      <c r="E18" s="406"/>
      <c r="F18" s="409">
        <f t="shared" si="2"/>
        <v>4</v>
      </c>
      <c r="G18" s="110">
        <f t="shared" si="4"/>
        <v>120</v>
      </c>
      <c r="H18" s="109">
        <f t="shared" si="0"/>
        <v>48</v>
      </c>
      <c r="I18" s="405">
        <v>16</v>
      </c>
      <c r="J18" s="406">
        <v>32</v>
      </c>
      <c r="K18" s="407"/>
      <c r="L18" s="109">
        <f t="shared" si="1"/>
        <v>72</v>
      </c>
      <c r="M18" s="405"/>
      <c r="N18" s="406"/>
      <c r="O18" s="406"/>
      <c r="P18" s="406"/>
      <c r="Q18" s="406"/>
      <c r="R18" s="406"/>
      <c r="S18" s="406">
        <v>3</v>
      </c>
      <c r="T18" s="406">
        <v>4</v>
      </c>
      <c r="U18" s="406"/>
      <c r="V18" s="406"/>
      <c r="W18" s="406"/>
      <c r="X18" s="406"/>
      <c r="Y18" s="406"/>
      <c r="Z18" s="406"/>
      <c r="AA18" s="406"/>
      <c r="AB18" s="406"/>
      <c r="AC18" s="408"/>
      <c r="AD18" s="53" t="str">
        <f>'Основні дані'!$B$1</f>
        <v>ХТ-225</v>
      </c>
    </row>
    <row r="19" spans="1:30" s="386" customFormat="1" ht="30" x14ac:dyDescent="0.45">
      <c r="A19" s="410" t="s">
        <v>811</v>
      </c>
      <c r="B19" s="411" t="s">
        <v>812</v>
      </c>
      <c r="C19" s="406"/>
      <c r="D19" s="406" t="s">
        <v>813</v>
      </c>
      <c r="E19" s="406"/>
      <c r="F19" s="409">
        <f t="shared" si="2"/>
        <v>4</v>
      </c>
      <c r="G19" s="110">
        <f t="shared" si="4"/>
        <v>120</v>
      </c>
      <c r="H19" s="109">
        <f t="shared" si="0"/>
        <v>48</v>
      </c>
      <c r="I19" s="405">
        <v>16</v>
      </c>
      <c r="J19" s="406">
        <v>32</v>
      </c>
      <c r="K19" s="407"/>
      <c r="L19" s="109">
        <f t="shared" si="1"/>
        <v>72</v>
      </c>
      <c r="M19" s="405"/>
      <c r="N19" s="406"/>
      <c r="O19" s="406"/>
      <c r="P19" s="406"/>
      <c r="Q19" s="406"/>
      <c r="R19" s="406"/>
      <c r="S19" s="406"/>
      <c r="T19" s="406"/>
      <c r="U19" s="406">
        <v>3</v>
      </c>
      <c r="V19" s="406">
        <v>4</v>
      </c>
      <c r="W19" s="406"/>
      <c r="X19" s="406"/>
      <c r="Y19" s="406"/>
      <c r="Z19" s="406"/>
      <c r="AA19" s="406"/>
      <c r="AB19" s="406"/>
      <c r="AC19" s="408"/>
      <c r="AD19" s="53" t="str">
        <f>'Основні дані'!$B$1</f>
        <v>ХТ-225</v>
      </c>
    </row>
    <row r="20" spans="1:30" s="386" customFormat="1" ht="30" x14ac:dyDescent="0.45">
      <c r="A20" s="410" t="s">
        <v>811</v>
      </c>
      <c r="B20" s="411" t="s">
        <v>812</v>
      </c>
      <c r="C20" s="406"/>
      <c r="D20" s="406" t="s">
        <v>813</v>
      </c>
      <c r="E20" s="406"/>
      <c r="F20" s="409">
        <f t="shared" si="2"/>
        <v>4</v>
      </c>
      <c r="G20" s="110">
        <f t="shared" si="4"/>
        <v>120</v>
      </c>
      <c r="H20" s="109">
        <f t="shared" si="0"/>
        <v>48</v>
      </c>
      <c r="I20" s="405">
        <v>16</v>
      </c>
      <c r="J20" s="406">
        <v>32</v>
      </c>
      <c r="K20" s="407"/>
      <c r="L20" s="109">
        <f t="shared" si="1"/>
        <v>72</v>
      </c>
      <c r="M20" s="405"/>
      <c r="N20" s="406"/>
      <c r="O20" s="406"/>
      <c r="P20" s="406"/>
      <c r="Q20" s="406"/>
      <c r="R20" s="406"/>
      <c r="S20" s="406"/>
      <c r="T20" s="406"/>
      <c r="U20" s="406">
        <v>3</v>
      </c>
      <c r="V20" s="406">
        <v>4</v>
      </c>
      <c r="W20" s="406"/>
      <c r="X20" s="406"/>
      <c r="Y20" s="406"/>
      <c r="Z20" s="406"/>
      <c r="AA20" s="406"/>
      <c r="AB20" s="406"/>
      <c r="AC20" s="408"/>
      <c r="AD20" s="53" t="str">
        <f>'Основні дані'!$B$1</f>
        <v>ХТ-225</v>
      </c>
    </row>
    <row r="21" spans="1:30" s="386" customFormat="1" ht="30" x14ac:dyDescent="0.45">
      <c r="A21" s="410" t="s">
        <v>811</v>
      </c>
      <c r="B21" s="411" t="s">
        <v>812</v>
      </c>
      <c r="C21" s="406"/>
      <c r="D21" s="406" t="s">
        <v>813</v>
      </c>
      <c r="E21" s="406"/>
      <c r="F21" s="409">
        <f t="shared" si="2"/>
        <v>4</v>
      </c>
      <c r="G21" s="110">
        <f t="shared" si="4"/>
        <v>120</v>
      </c>
      <c r="H21" s="109">
        <f t="shared" si="0"/>
        <v>48</v>
      </c>
      <c r="I21" s="405">
        <v>16</v>
      </c>
      <c r="J21" s="406">
        <v>32</v>
      </c>
      <c r="K21" s="407"/>
      <c r="L21" s="109">
        <f t="shared" si="1"/>
        <v>72</v>
      </c>
      <c r="M21" s="405"/>
      <c r="N21" s="406"/>
      <c r="O21" s="406"/>
      <c r="P21" s="406"/>
      <c r="Q21" s="406"/>
      <c r="R21" s="406"/>
      <c r="S21" s="406"/>
      <c r="T21" s="406"/>
      <c r="U21" s="406">
        <v>3</v>
      </c>
      <c r="V21" s="406">
        <v>4</v>
      </c>
      <c r="W21" s="406"/>
      <c r="X21" s="406"/>
      <c r="Y21" s="406"/>
      <c r="Z21" s="406"/>
      <c r="AA21" s="406"/>
      <c r="AB21" s="406"/>
      <c r="AC21" s="408"/>
      <c r="AD21" s="53" t="str">
        <f>'Основні дані'!$B$1</f>
        <v>ХТ-225</v>
      </c>
    </row>
    <row r="22" spans="1:30" s="386" customFormat="1" ht="30" x14ac:dyDescent="0.45">
      <c r="A22" s="410" t="s">
        <v>814</v>
      </c>
      <c r="B22" s="411" t="s">
        <v>815</v>
      </c>
      <c r="C22" s="406"/>
      <c r="D22" s="406" t="s">
        <v>816</v>
      </c>
      <c r="E22" s="406"/>
      <c r="F22" s="409">
        <f t="shared" si="2"/>
        <v>4</v>
      </c>
      <c r="G22" s="110">
        <f t="shared" si="3"/>
        <v>120</v>
      </c>
      <c r="H22" s="109">
        <f t="shared" si="0"/>
        <v>36</v>
      </c>
      <c r="I22" s="405">
        <v>12</v>
      </c>
      <c r="J22" s="406">
        <v>24</v>
      </c>
      <c r="K22" s="407"/>
      <c r="L22" s="109">
        <f t="shared" si="1"/>
        <v>84</v>
      </c>
      <c r="M22" s="405"/>
      <c r="N22" s="406"/>
      <c r="O22" s="406"/>
      <c r="P22" s="406"/>
      <c r="Q22" s="406"/>
      <c r="R22" s="406"/>
      <c r="S22" s="406"/>
      <c r="T22" s="406"/>
      <c r="U22" s="406"/>
      <c r="V22" s="406"/>
      <c r="W22" s="406">
        <v>3</v>
      </c>
      <c r="X22" s="406">
        <v>4</v>
      </c>
      <c r="Y22" s="406"/>
      <c r="Z22" s="406"/>
      <c r="AA22" s="406"/>
      <c r="AB22" s="406"/>
      <c r="AC22" s="408"/>
      <c r="AD22" s="53" t="str">
        <f>'Основні дані'!$B$1</f>
        <v>ХТ-225</v>
      </c>
    </row>
    <row r="23" spans="1:30" s="386" customFormat="1" ht="30" x14ac:dyDescent="0.45">
      <c r="A23" s="410" t="s">
        <v>814</v>
      </c>
      <c r="B23" s="411" t="s">
        <v>815</v>
      </c>
      <c r="C23" s="406"/>
      <c r="D23" s="406" t="s">
        <v>816</v>
      </c>
      <c r="E23" s="406"/>
      <c r="F23" s="409">
        <f t="shared" si="2"/>
        <v>4</v>
      </c>
      <c r="G23" s="110">
        <f t="shared" si="3"/>
        <v>120</v>
      </c>
      <c r="H23" s="109">
        <f t="shared" si="0"/>
        <v>36</v>
      </c>
      <c r="I23" s="405">
        <v>12</v>
      </c>
      <c r="J23" s="406">
        <v>24</v>
      </c>
      <c r="K23" s="407"/>
      <c r="L23" s="109">
        <f t="shared" si="1"/>
        <v>84</v>
      </c>
      <c r="M23" s="405"/>
      <c r="N23" s="406"/>
      <c r="O23" s="406"/>
      <c r="P23" s="406"/>
      <c r="Q23" s="406"/>
      <c r="R23" s="406"/>
      <c r="S23" s="406"/>
      <c r="T23" s="406"/>
      <c r="U23" s="406"/>
      <c r="V23" s="406"/>
      <c r="W23" s="406">
        <v>3</v>
      </c>
      <c r="X23" s="406">
        <v>4</v>
      </c>
      <c r="Y23" s="406"/>
      <c r="Z23" s="406"/>
      <c r="AA23" s="406"/>
      <c r="AB23" s="406"/>
      <c r="AC23" s="408"/>
      <c r="AD23" s="53" t="str">
        <f>'Основні дані'!$B$1</f>
        <v>ХТ-225</v>
      </c>
    </row>
    <row r="24" spans="1:30" s="386" customFormat="1" ht="30" x14ac:dyDescent="0.45">
      <c r="A24" s="410" t="s">
        <v>814</v>
      </c>
      <c r="B24" s="411" t="s">
        <v>815</v>
      </c>
      <c r="C24" s="406"/>
      <c r="D24" s="406" t="s">
        <v>816</v>
      </c>
      <c r="E24" s="406"/>
      <c r="F24" s="409">
        <f t="shared" si="2"/>
        <v>4</v>
      </c>
      <c r="G24" s="110">
        <f t="shared" si="3"/>
        <v>120</v>
      </c>
      <c r="H24" s="109">
        <f t="shared" si="0"/>
        <v>36</v>
      </c>
      <c r="I24" s="405">
        <v>12</v>
      </c>
      <c r="J24" s="406">
        <v>24</v>
      </c>
      <c r="K24" s="407"/>
      <c r="L24" s="109">
        <f t="shared" si="1"/>
        <v>84</v>
      </c>
      <c r="M24" s="405"/>
      <c r="N24" s="406"/>
      <c r="O24" s="406"/>
      <c r="P24" s="406"/>
      <c r="Q24" s="406"/>
      <c r="R24" s="406"/>
      <c r="S24" s="406"/>
      <c r="T24" s="406"/>
      <c r="U24" s="406"/>
      <c r="V24" s="406"/>
      <c r="W24" s="406">
        <v>3</v>
      </c>
      <c r="X24" s="406">
        <v>4</v>
      </c>
      <c r="Y24" s="406"/>
      <c r="Z24" s="406"/>
      <c r="AA24" s="406"/>
      <c r="AB24" s="406"/>
      <c r="AC24" s="408"/>
      <c r="AD24" s="53" t="str">
        <f>'Основні дані'!$B$1</f>
        <v>ХТ-225</v>
      </c>
    </row>
    <row r="25" spans="1:30" s="386" customFormat="1" ht="30" x14ac:dyDescent="0.45">
      <c r="A25" s="410" t="s">
        <v>817</v>
      </c>
      <c r="B25" s="411" t="s">
        <v>818</v>
      </c>
      <c r="C25" s="406"/>
      <c r="D25" s="406" t="s">
        <v>816</v>
      </c>
      <c r="E25" s="406"/>
      <c r="F25" s="409">
        <f t="shared" si="2"/>
        <v>4</v>
      </c>
      <c r="G25" s="110">
        <f t="shared" si="3"/>
        <v>120</v>
      </c>
      <c r="H25" s="109">
        <f t="shared" si="0"/>
        <v>36</v>
      </c>
      <c r="I25" s="405">
        <v>12</v>
      </c>
      <c r="J25" s="406">
        <v>24</v>
      </c>
      <c r="K25" s="407"/>
      <c r="L25" s="109">
        <f t="shared" si="1"/>
        <v>84</v>
      </c>
      <c r="M25" s="405"/>
      <c r="N25" s="406"/>
      <c r="O25" s="406"/>
      <c r="P25" s="406"/>
      <c r="Q25" s="406"/>
      <c r="R25" s="406"/>
      <c r="S25" s="406"/>
      <c r="T25" s="406"/>
      <c r="U25" s="406"/>
      <c r="V25" s="406"/>
      <c r="W25" s="406">
        <v>3</v>
      </c>
      <c r="X25" s="406">
        <v>4</v>
      </c>
      <c r="Y25" s="406"/>
      <c r="Z25" s="406"/>
      <c r="AA25" s="406"/>
      <c r="AB25" s="406"/>
      <c r="AC25" s="408"/>
      <c r="AD25" s="53" t="str">
        <f>'Основні дані'!$B$1</f>
        <v>ХТ-225</v>
      </c>
    </row>
    <row r="26" spans="1:30" s="386" customFormat="1" ht="30" x14ac:dyDescent="0.45">
      <c r="A26" s="410" t="s">
        <v>817</v>
      </c>
      <c r="B26" s="411" t="s">
        <v>818</v>
      </c>
      <c r="C26" s="406"/>
      <c r="D26" s="406" t="s">
        <v>816</v>
      </c>
      <c r="E26" s="406"/>
      <c r="F26" s="409">
        <f t="shared" si="2"/>
        <v>4</v>
      </c>
      <c r="G26" s="110">
        <f t="shared" si="3"/>
        <v>120</v>
      </c>
      <c r="H26" s="109">
        <f t="shared" si="0"/>
        <v>36</v>
      </c>
      <c r="I26" s="405">
        <v>12</v>
      </c>
      <c r="J26" s="406">
        <v>24</v>
      </c>
      <c r="K26" s="407"/>
      <c r="L26" s="109">
        <f t="shared" si="1"/>
        <v>84</v>
      </c>
      <c r="M26" s="405"/>
      <c r="N26" s="406"/>
      <c r="O26" s="406"/>
      <c r="P26" s="406"/>
      <c r="Q26" s="406"/>
      <c r="R26" s="406"/>
      <c r="S26" s="406"/>
      <c r="T26" s="406"/>
      <c r="U26" s="406"/>
      <c r="V26" s="406"/>
      <c r="W26" s="406">
        <v>3</v>
      </c>
      <c r="X26" s="406">
        <v>4</v>
      </c>
      <c r="Y26" s="406"/>
      <c r="Z26" s="406"/>
      <c r="AA26" s="406"/>
      <c r="AB26" s="406"/>
      <c r="AC26" s="408"/>
      <c r="AD26" s="53" t="str">
        <f>'Основні дані'!$B$1</f>
        <v>ХТ-225</v>
      </c>
    </row>
    <row r="27" spans="1:30" s="386" customFormat="1" ht="30" x14ac:dyDescent="0.45">
      <c r="A27" s="410" t="s">
        <v>817</v>
      </c>
      <c r="B27" s="411" t="s">
        <v>818</v>
      </c>
      <c r="C27" s="406"/>
      <c r="D27" s="406" t="s">
        <v>816</v>
      </c>
      <c r="E27" s="406"/>
      <c r="F27" s="409">
        <f t="shared" si="2"/>
        <v>4</v>
      </c>
      <c r="G27" s="110">
        <f t="shared" si="3"/>
        <v>120</v>
      </c>
      <c r="H27" s="109">
        <f t="shared" si="0"/>
        <v>36</v>
      </c>
      <c r="I27" s="405">
        <v>12</v>
      </c>
      <c r="J27" s="406">
        <v>24</v>
      </c>
      <c r="K27" s="407"/>
      <c r="L27" s="109">
        <f t="shared" si="1"/>
        <v>84</v>
      </c>
      <c r="M27" s="405"/>
      <c r="N27" s="406"/>
      <c r="O27" s="406"/>
      <c r="P27" s="406"/>
      <c r="Q27" s="406"/>
      <c r="R27" s="406"/>
      <c r="S27" s="406"/>
      <c r="T27" s="406"/>
      <c r="U27" s="406"/>
      <c r="V27" s="406"/>
      <c r="W27" s="406">
        <v>3</v>
      </c>
      <c r="X27" s="406">
        <v>4</v>
      </c>
      <c r="Y27" s="406"/>
      <c r="Z27" s="406"/>
      <c r="AA27" s="406"/>
      <c r="AB27" s="406"/>
      <c r="AC27" s="408"/>
      <c r="AD27" s="53" t="str">
        <f>'Основні дані'!$B$1</f>
        <v>ХТ-225</v>
      </c>
    </row>
    <row r="28" spans="1:30" s="386" customFormat="1" ht="30" x14ac:dyDescent="0.45">
      <c r="A28" s="410" t="s">
        <v>819</v>
      </c>
      <c r="B28" s="411" t="s">
        <v>820</v>
      </c>
      <c r="C28" s="406"/>
      <c r="D28" s="406" t="s">
        <v>821</v>
      </c>
      <c r="E28" s="406"/>
      <c r="F28" s="409">
        <f t="shared" si="2"/>
        <v>4</v>
      </c>
      <c r="G28" s="110">
        <f t="shared" si="3"/>
        <v>120</v>
      </c>
      <c r="H28" s="109">
        <f t="shared" si="0"/>
        <v>48</v>
      </c>
      <c r="I28" s="405">
        <v>16</v>
      </c>
      <c r="J28" s="406">
        <v>32</v>
      </c>
      <c r="K28" s="407"/>
      <c r="L28" s="109">
        <f t="shared" si="1"/>
        <v>72</v>
      </c>
      <c r="M28" s="405"/>
      <c r="N28" s="406"/>
      <c r="O28" s="406"/>
      <c r="P28" s="406"/>
      <c r="Q28" s="406"/>
      <c r="R28" s="406"/>
      <c r="S28" s="406"/>
      <c r="T28" s="406"/>
      <c r="U28" s="406"/>
      <c r="V28" s="406"/>
      <c r="W28" s="406"/>
      <c r="X28" s="406"/>
      <c r="Y28" s="406">
        <v>3</v>
      </c>
      <c r="Z28" s="406">
        <v>4</v>
      </c>
      <c r="AA28" s="406"/>
      <c r="AB28" s="406"/>
      <c r="AC28" s="408"/>
      <c r="AD28" s="53" t="str">
        <f>'Основні дані'!$B$1</f>
        <v>ХТ-225</v>
      </c>
    </row>
    <row r="29" spans="1:30" s="386" customFormat="1" ht="30" x14ac:dyDescent="0.45">
      <c r="A29" s="410" t="s">
        <v>819</v>
      </c>
      <c r="B29" s="411" t="s">
        <v>820</v>
      </c>
      <c r="C29" s="406"/>
      <c r="D29" s="406" t="s">
        <v>821</v>
      </c>
      <c r="E29" s="406"/>
      <c r="F29" s="409">
        <f t="shared" si="2"/>
        <v>4</v>
      </c>
      <c r="G29" s="110">
        <f t="shared" si="3"/>
        <v>120</v>
      </c>
      <c r="H29" s="109">
        <f t="shared" si="0"/>
        <v>48</v>
      </c>
      <c r="I29" s="405">
        <v>16</v>
      </c>
      <c r="J29" s="406">
        <v>32</v>
      </c>
      <c r="K29" s="407"/>
      <c r="L29" s="109">
        <f t="shared" si="1"/>
        <v>72</v>
      </c>
      <c r="M29" s="405"/>
      <c r="N29" s="406"/>
      <c r="O29" s="406"/>
      <c r="P29" s="406"/>
      <c r="Q29" s="406"/>
      <c r="R29" s="406"/>
      <c r="S29" s="406"/>
      <c r="T29" s="406"/>
      <c r="U29" s="406"/>
      <c r="V29" s="406"/>
      <c r="W29" s="406"/>
      <c r="X29" s="406"/>
      <c r="Y29" s="406">
        <v>3</v>
      </c>
      <c r="Z29" s="406">
        <v>4</v>
      </c>
      <c r="AA29" s="406"/>
      <c r="AB29" s="406"/>
      <c r="AC29" s="408"/>
      <c r="AD29" s="53" t="str">
        <f>'Основні дані'!$B$1</f>
        <v>ХТ-225</v>
      </c>
    </row>
    <row r="30" spans="1:30" s="386" customFormat="1" ht="30" x14ac:dyDescent="0.45">
      <c r="A30" s="410" t="s">
        <v>819</v>
      </c>
      <c r="B30" s="411" t="s">
        <v>820</v>
      </c>
      <c r="C30" s="406"/>
      <c r="D30" s="406" t="s">
        <v>821</v>
      </c>
      <c r="E30" s="406"/>
      <c r="F30" s="409">
        <f t="shared" si="2"/>
        <v>4</v>
      </c>
      <c r="G30" s="110">
        <f t="shared" si="3"/>
        <v>120</v>
      </c>
      <c r="H30" s="109">
        <f t="shared" si="0"/>
        <v>48</v>
      </c>
      <c r="I30" s="405">
        <v>16</v>
      </c>
      <c r="J30" s="406">
        <v>32</v>
      </c>
      <c r="K30" s="407"/>
      <c r="L30" s="109">
        <f t="shared" si="1"/>
        <v>72</v>
      </c>
      <c r="M30" s="405"/>
      <c r="N30" s="406"/>
      <c r="O30" s="406"/>
      <c r="P30" s="406"/>
      <c r="Q30" s="406"/>
      <c r="R30" s="406"/>
      <c r="S30" s="406"/>
      <c r="T30" s="406"/>
      <c r="U30" s="406"/>
      <c r="V30" s="406"/>
      <c r="W30" s="406"/>
      <c r="X30" s="406"/>
      <c r="Y30" s="406">
        <v>3</v>
      </c>
      <c r="Z30" s="406">
        <v>4</v>
      </c>
      <c r="AA30" s="406"/>
      <c r="AB30" s="406"/>
      <c r="AC30" s="408"/>
      <c r="AD30" s="53" t="str">
        <f>'Основні дані'!$B$1</f>
        <v>ХТ-225</v>
      </c>
    </row>
    <row r="31" spans="1:30" s="386" customFormat="1" ht="30" x14ac:dyDescent="0.45">
      <c r="A31" s="410" t="s">
        <v>822</v>
      </c>
      <c r="B31" s="411" t="s">
        <v>823</v>
      </c>
      <c r="C31" s="406"/>
      <c r="D31" s="406" t="s">
        <v>821</v>
      </c>
      <c r="E31" s="406"/>
      <c r="F31" s="409">
        <f t="shared" si="2"/>
        <v>4</v>
      </c>
      <c r="G31" s="110">
        <f>F31*30</f>
        <v>120</v>
      </c>
      <c r="H31" s="109">
        <f t="shared" si="0"/>
        <v>48</v>
      </c>
      <c r="I31" s="405">
        <v>16</v>
      </c>
      <c r="J31" s="406">
        <v>32</v>
      </c>
      <c r="K31" s="407"/>
      <c r="L31" s="109">
        <f t="shared" si="1"/>
        <v>72</v>
      </c>
      <c r="M31" s="405"/>
      <c r="N31" s="406"/>
      <c r="O31" s="406"/>
      <c r="P31" s="406"/>
      <c r="Q31" s="406"/>
      <c r="R31" s="406"/>
      <c r="S31" s="406"/>
      <c r="T31" s="406"/>
      <c r="U31" s="406"/>
      <c r="V31" s="406"/>
      <c r="W31" s="406"/>
      <c r="X31" s="406"/>
      <c r="Y31" s="406">
        <v>3</v>
      </c>
      <c r="Z31" s="406">
        <v>4</v>
      </c>
      <c r="AA31" s="406"/>
      <c r="AB31" s="406"/>
      <c r="AC31" s="408"/>
      <c r="AD31" s="53" t="str">
        <f>'Основні дані'!$B$1</f>
        <v>ХТ-225</v>
      </c>
    </row>
    <row r="32" spans="1:30" s="386" customFormat="1" ht="30" x14ac:dyDescent="0.45">
      <c r="A32" s="410" t="s">
        <v>822</v>
      </c>
      <c r="B32" s="411" t="s">
        <v>823</v>
      </c>
      <c r="C32" s="406"/>
      <c r="D32" s="406" t="s">
        <v>821</v>
      </c>
      <c r="E32" s="406"/>
      <c r="F32" s="409">
        <f t="shared" si="2"/>
        <v>4</v>
      </c>
      <c r="G32" s="110">
        <f t="shared" si="3"/>
        <v>120</v>
      </c>
      <c r="H32" s="109">
        <f t="shared" si="0"/>
        <v>48</v>
      </c>
      <c r="I32" s="405">
        <v>16</v>
      </c>
      <c r="J32" s="406">
        <v>32</v>
      </c>
      <c r="K32" s="407"/>
      <c r="L32" s="109">
        <f t="shared" si="1"/>
        <v>72</v>
      </c>
      <c r="M32" s="405"/>
      <c r="N32" s="406"/>
      <c r="O32" s="406"/>
      <c r="P32" s="406"/>
      <c r="Q32" s="406"/>
      <c r="R32" s="406"/>
      <c r="S32" s="406"/>
      <c r="T32" s="406"/>
      <c r="U32" s="406"/>
      <c r="V32" s="406"/>
      <c r="W32" s="406"/>
      <c r="X32" s="406"/>
      <c r="Y32" s="406">
        <v>3</v>
      </c>
      <c r="Z32" s="406">
        <v>4</v>
      </c>
      <c r="AA32" s="406"/>
      <c r="AB32" s="406"/>
      <c r="AC32" s="408"/>
      <c r="AD32" s="53" t="str">
        <f>'Основні дані'!$B$1</f>
        <v>ХТ-225</v>
      </c>
    </row>
    <row r="33" spans="1:30" s="386" customFormat="1" ht="30" x14ac:dyDescent="0.45">
      <c r="A33" s="410" t="s">
        <v>822</v>
      </c>
      <c r="B33" s="411" t="s">
        <v>823</v>
      </c>
      <c r="C33" s="406"/>
      <c r="D33" s="406" t="s">
        <v>821</v>
      </c>
      <c r="E33" s="406"/>
      <c r="F33" s="409">
        <f t="shared" si="2"/>
        <v>4</v>
      </c>
      <c r="G33" s="110">
        <f t="shared" si="3"/>
        <v>120</v>
      </c>
      <c r="H33" s="109">
        <f t="shared" si="0"/>
        <v>48</v>
      </c>
      <c r="I33" s="405">
        <v>16</v>
      </c>
      <c r="J33" s="406">
        <v>32</v>
      </c>
      <c r="K33" s="407"/>
      <c r="L33" s="109">
        <f t="shared" si="1"/>
        <v>72</v>
      </c>
      <c r="M33" s="405"/>
      <c r="N33" s="406"/>
      <c r="O33" s="406"/>
      <c r="P33" s="406"/>
      <c r="Q33" s="406"/>
      <c r="R33" s="406"/>
      <c r="S33" s="406"/>
      <c r="T33" s="406"/>
      <c r="U33" s="406"/>
      <c r="V33" s="406"/>
      <c r="W33" s="406"/>
      <c r="X33" s="406"/>
      <c r="Y33" s="406">
        <v>3</v>
      </c>
      <c r="Z33" s="406">
        <v>4</v>
      </c>
      <c r="AA33" s="406"/>
      <c r="AB33" s="406"/>
      <c r="AC33" s="408"/>
      <c r="AD33" s="53" t="str">
        <f>'Основні дані'!$B$1</f>
        <v>ХТ-225</v>
      </c>
    </row>
  </sheetData>
  <sheetProtection algorithmName="SHA-512" hashValue="YVmjPa3pBX3CwPmWPSEosBo7Q3gkJWEycfw4qYm8HZS+xYgpeWLwcvlRLWuDLd45fI+r0ysGC0ONE4fAu3AeFg==" saltValue="eqUmpv8TnHcDL0rgPIHLuA==" spinCount="100000" sheet="1" objects="1" scenarios="1" formatCells="0" formatRows="0"/>
  <mergeCells count="42">
    <mergeCell ref="Y7:Z7"/>
    <mergeCell ref="AA7:AB7"/>
    <mergeCell ref="L5:L10"/>
    <mergeCell ref="M5:P5"/>
    <mergeCell ref="M7:N7"/>
    <mergeCell ref="O7:P7"/>
    <mergeCell ref="Y9:Z9"/>
    <mergeCell ref="Q9:R9"/>
    <mergeCell ref="S9:T9"/>
    <mergeCell ref="Y5:AB5"/>
    <mergeCell ref="M6:AB6"/>
    <mergeCell ref="Q7:R7"/>
    <mergeCell ref="S7:T7"/>
    <mergeCell ref="U9:V9"/>
    <mergeCell ref="W9:X9"/>
    <mergeCell ref="AA9:AB9"/>
    <mergeCell ref="U7:V7"/>
    <mergeCell ref="W7:X7"/>
    <mergeCell ref="D5:D10"/>
    <mergeCell ref="E5:E10"/>
    <mergeCell ref="G5:G10"/>
    <mergeCell ref="H5:K5"/>
    <mergeCell ref="H6:H10"/>
    <mergeCell ref="I6:K7"/>
    <mergeCell ref="I8:I10"/>
    <mergeCell ref="J8:J10"/>
    <mergeCell ref="U1:AC1"/>
    <mergeCell ref="A2:AC2"/>
    <mergeCell ref="A4:A10"/>
    <mergeCell ref="B4:B10"/>
    <mergeCell ref="C4:E4"/>
    <mergeCell ref="F4:F10"/>
    <mergeCell ref="G4:L4"/>
    <mergeCell ref="M4:AB4"/>
    <mergeCell ref="AC4:AC10"/>
    <mergeCell ref="C5:C10"/>
    <mergeCell ref="Q5:T5"/>
    <mergeCell ref="U5:X5"/>
    <mergeCell ref="K8:K10"/>
    <mergeCell ref="M8:AB8"/>
    <mergeCell ref="M9:N9"/>
    <mergeCell ref="O9:P9"/>
  </mergeCells>
  <phoneticPr fontId="29" type="noConversion"/>
  <pageMargins left="0.7" right="0.7" top="0.75" bottom="0.75" header="0.3" footer="0.3"/>
  <pageSetup paperSize="9" scale="3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P350"/>
  <sheetViews>
    <sheetView showZeros="0" view="pageBreakPreview" zoomScale="70" zoomScaleNormal="50" zoomScaleSheetLayoutView="70" workbookViewId="0">
      <pane ySplit="8" topLeftCell="A9" activePane="bottomLeft" state="frozen"/>
      <selection activeCell="B60" sqref="B60"/>
      <selection pane="bottomLeft" activeCell="B70" sqref="B70"/>
    </sheetView>
  </sheetViews>
  <sheetFormatPr defaultColWidth="9.109375" defaultRowHeight="15" x14ac:dyDescent="0.25"/>
  <cols>
    <col min="1" max="1" width="12" style="422" customWidth="1"/>
    <col min="2" max="2" width="99.33203125" style="422" customWidth="1"/>
    <col min="3" max="4" width="13.33203125" style="422" customWidth="1"/>
    <col min="5" max="12" width="0" style="422" hidden="1" customWidth="1"/>
    <col min="13" max="13" width="9.109375" style="422"/>
    <col min="14" max="14" width="10.44140625" style="422" customWidth="1"/>
    <col min="15" max="15" width="11" style="422" customWidth="1"/>
    <col min="16" max="16" width="9.109375" style="94"/>
    <col min="17" max="16384" width="9.109375" style="422"/>
  </cols>
  <sheetData>
    <row r="1" spans="1:16" ht="15.6" x14ac:dyDescent="0.3">
      <c r="A1" s="874">
        <f>'Основні дані'!A25</f>
        <v>0</v>
      </c>
      <c r="B1" s="874"/>
      <c r="C1" s="892" t="str">
        <f>'Основні дані'!B1</f>
        <v>ХТ-225</v>
      </c>
      <c r="D1" s="892"/>
      <c r="E1" s="892"/>
      <c r="F1" s="892"/>
      <c r="G1" s="892"/>
      <c r="H1" s="892"/>
      <c r="I1" s="892"/>
      <c r="J1" s="892"/>
      <c r="K1" s="892"/>
      <c r="L1" s="892"/>
      <c r="M1" s="892"/>
      <c r="N1" s="892"/>
      <c r="O1" s="892"/>
    </row>
    <row r="2" spans="1:16" ht="20.25" customHeight="1" x14ac:dyDescent="0.4">
      <c r="A2" s="17"/>
      <c r="B2" s="22" t="s">
        <v>963</v>
      </c>
      <c r="C2" s="877"/>
      <c r="D2" s="878"/>
      <c r="E2" s="878"/>
      <c r="F2" s="878"/>
      <c r="G2" s="878"/>
      <c r="H2" s="878"/>
      <c r="I2" s="878"/>
      <c r="J2" s="878"/>
      <c r="K2" s="878"/>
      <c r="L2" s="878"/>
      <c r="M2" s="878"/>
      <c r="N2" s="878"/>
      <c r="O2" s="878"/>
    </row>
    <row r="3" spans="1:16" ht="48.6" customHeight="1" x14ac:dyDescent="0.4">
      <c r="A3" s="18"/>
      <c r="B3" s="19" t="s">
        <v>964</v>
      </c>
      <c r="C3" s="257" t="str">
        <f>Титул!Y10</f>
        <v>G1</v>
      </c>
      <c r="D3" s="893" t="str">
        <f>'Основні дані'!B12</f>
        <v>Хімічні технології та інженерія</v>
      </c>
      <c r="E3" s="893"/>
      <c r="F3" s="893"/>
      <c r="G3" s="893"/>
      <c r="H3" s="893"/>
      <c r="I3" s="893"/>
      <c r="J3" s="893"/>
      <c r="K3" s="893"/>
      <c r="L3" s="893"/>
      <c r="M3" s="893"/>
      <c r="N3" s="893"/>
      <c r="O3" s="893"/>
    </row>
    <row r="4" spans="1:16" ht="22.5" customHeight="1" thickBot="1" x14ac:dyDescent="0.45">
      <c r="A4" s="18"/>
      <c r="B4" s="40"/>
      <c r="C4" s="886">
        <f>Титул!Y11</f>
        <v>0</v>
      </c>
      <c r="D4" s="886"/>
      <c r="E4" s="41"/>
      <c r="F4" s="41"/>
      <c r="G4" s="41"/>
      <c r="H4" s="41"/>
      <c r="I4" s="41"/>
      <c r="J4" s="41"/>
      <c r="K4" s="41"/>
      <c r="L4" s="41"/>
      <c r="M4" s="886">
        <f>'Основні дані'!B19</f>
        <v>0</v>
      </c>
      <c r="N4" s="886"/>
      <c r="O4" s="886"/>
    </row>
    <row r="5" spans="1:16" ht="15.6" thickBot="1" x14ac:dyDescent="0.3">
      <c r="A5" s="879" t="s">
        <v>123</v>
      </c>
      <c r="B5" s="882" t="s">
        <v>455</v>
      </c>
      <c r="C5" s="887" t="s">
        <v>965</v>
      </c>
      <c r="D5" s="888"/>
      <c r="E5" s="888"/>
      <c r="F5" s="888"/>
      <c r="G5" s="888"/>
      <c r="H5" s="888"/>
      <c r="I5" s="888"/>
      <c r="J5" s="888"/>
      <c r="K5" s="888"/>
      <c r="L5" s="888"/>
      <c r="M5" s="888"/>
      <c r="N5" s="889"/>
      <c r="O5" s="764" t="s">
        <v>966</v>
      </c>
    </row>
    <row r="6" spans="1:16" ht="15" customHeight="1" thickBot="1" x14ac:dyDescent="0.3">
      <c r="A6" s="880"/>
      <c r="B6" s="883"/>
      <c r="C6" s="890" t="s">
        <v>967</v>
      </c>
      <c r="D6" s="890" t="s">
        <v>968</v>
      </c>
      <c r="E6" s="130"/>
      <c r="F6" s="131"/>
      <c r="G6" s="131"/>
      <c r="H6" s="131"/>
      <c r="I6" s="131"/>
      <c r="J6" s="131"/>
      <c r="K6" s="131"/>
      <c r="L6" s="131"/>
      <c r="M6" s="875" t="s">
        <v>969</v>
      </c>
      <c r="N6" s="876"/>
      <c r="O6" s="885"/>
    </row>
    <row r="7" spans="1:16" ht="15.6" thickBot="1" x14ac:dyDescent="0.3">
      <c r="A7" s="881"/>
      <c r="B7" s="884"/>
      <c r="C7" s="891"/>
      <c r="D7" s="891"/>
      <c r="E7" s="132"/>
      <c r="F7" s="133"/>
      <c r="G7" s="133"/>
      <c r="H7" s="133"/>
      <c r="I7" s="133"/>
      <c r="J7" s="133"/>
      <c r="K7" s="133"/>
      <c r="L7" s="134"/>
      <c r="M7" s="259" t="s">
        <v>970</v>
      </c>
      <c r="N7" s="135" t="s">
        <v>971</v>
      </c>
      <c r="O7" s="767"/>
    </row>
    <row r="8" spans="1:16" ht="16.2" thickBot="1" x14ac:dyDescent="0.3">
      <c r="A8" s="98">
        <v>1</v>
      </c>
      <c r="B8" s="258">
        <v>2</v>
      </c>
      <c r="C8" s="258">
        <v>3</v>
      </c>
      <c r="D8" s="258">
        <v>4</v>
      </c>
      <c r="E8" s="99">
        <v>8</v>
      </c>
      <c r="F8" s="100"/>
      <c r="G8" s="101">
        <v>9</v>
      </c>
      <c r="H8" s="100"/>
      <c r="I8" s="101">
        <v>10</v>
      </c>
      <c r="J8" s="100"/>
      <c r="K8" s="101">
        <v>11</v>
      </c>
      <c r="L8" s="99"/>
      <c r="M8" s="258">
        <v>5</v>
      </c>
      <c r="N8" s="258">
        <v>6</v>
      </c>
      <c r="O8" s="20">
        <v>7</v>
      </c>
    </row>
    <row r="9" spans="1:16" s="423" customFormat="1" ht="18.600000000000001" thickBot="1" x14ac:dyDescent="0.4">
      <c r="A9" s="113">
        <f>'План НП'!A12</f>
        <v>1</v>
      </c>
      <c r="B9" s="165" t="str">
        <f>'План НП'!B12</f>
        <v>Обов'язкові освітні компоненти</v>
      </c>
      <c r="C9" s="114">
        <f>'План НП'!F12</f>
        <v>152</v>
      </c>
      <c r="D9" s="114">
        <f>'План НП'!G12</f>
        <v>4560</v>
      </c>
      <c r="E9" s="115"/>
      <c r="F9" s="116"/>
      <c r="G9" s="116"/>
      <c r="H9" s="116"/>
      <c r="I9" s="116"/>
      <c r="J9" s="116"/>
      <c r="K9" s="116"/>
      <c r="L9" s="117"/>
      <c r="M9" s="118"/>
      <c r="N9" s="119"/>
      <c r="O9" s="246">
        <f>C9/240</f>
        <v>0.6333333333333333</v>
      </c>
      <c r="P9" s="94" t="str">
        <f>'Основні дані'!$B$1</f>
        <v>ХТ-225</v>
      </c>
    </row>
    <row r="10" spans="1:16" s="424" customFormat="1" ht="16.2" thickBot="1" x14ac:dyDescent="0.35">
      <c r="A10" s="239" t="str">
        <f>'План НП'!A13</f>
        <v>1.1</v>
      </c>
      <c r="B10" s="232" t="str">
        <f>'План НП'!B13</f>
        <v>Загальна підготовка</v>
      </c>
      <c r="C10" s="233">
        <f>'План НП'!F13</f>
        <v>63</v>
      </c>
      <c r="D10" s="233">
        <f>'План НП'!G13</f>
        <v>1890</v>
      </c>
      <c r="E10" s="234"/>
      <c r="F10" s="235"/>
      <c r="G10" s="235"/>
      <c r="H10" s="235"/>
      <c r="I10" s="235"/>
      <c r="J10" s="235"/>
      <c r="K10" s="235"/>
      <c r="L10" s="236"/>
      <c r="M10" s="238"/>
      <c r="N10" s="238"/>
      <c r="O10" s="420">
        <f>C10/240</f>
        <v>0.26250000000000001</v>
      </c>
      <c r="P10" s="94" t="str">
        <f>'Основні дані'!$B$1</f>
        <v>ХТ-225</v>
      </c>
    </row>
    <row r="11" spans="1:16" s="424" customFormat="1" ht="15.6" x14ac:dyDescent="0.3">
      <c r="A11" s="120" t="str">
        <f>'План НП'!A14</f>
        <v>ЗП 1</v>
      </c>
      <c r="B11" s="143" t="str">
        <f>'План НП'!B14</f>
        <v>Українська мова (професійного спрямування)</v>
      </c>
      <c r="C11" s="121">
        <f>'План НП'!F14</f>
        <v>3</v>
      </c>
      <c r="D11" s="121">
        <f>'План НП'!G14</f>
        <v>90</v>
      </c>
      <c r="E11" s="127"/>
      <c r="F11" s="128"/>
      <c r="G11" s="128"/>
      <c r="H11" s="128"/>
      <c r="I11" s="128"/>
      <c r="J11" s="128"/>
      <c r="K11" s="128"/>
      <c r="L11" s="129"/>
      <c r="M11" s="137">
        <f>'План НП'!C14</f>
        <v>1</v>
      </c>
      <c r="N11" s="136">
        <f>'План НП'!D14</f>
        <v>0</v>
      </c>
      <c r="O11" s="125">
        <f>'План НП'!AC14</f>
        <v>273</v>
      </c>
      <c r="P11" s="94" t="str">
        <f>'Основні дані'!$B$1</f>
        <v>ХТ-225</v>
      </c>
    </row>
    <row r="12" spans="1:16" s="424" customFormat="1" ht="15.6" x14ac:dyDescent="0.3">
      <c r="A12" s="120" t="str">
        <f>'План НП'!A15</f>
        <v>ЗП 2</v>
      </c>
      <c r="B12" s="143" t="str">
        <f>'План НП'!B15</f>
        <v>Іноземна мова</v>
      </c>
      <c r="C12" s="121">
        <f>'План НП'!F15</f>
        <v>12</v>
      </c>
      <c r="D12" s="121">
        <f>'План НП'!G15</f>
        <v>360</v>
      </c>
      <c r="E12" s="127"/>
      <c r="F12" s="128"/>
      <c r="G12" s="128"/>
      <c r="H12" s="128"/>
      <c r="I12" s="128"/>
      <c r="J12" s="128"/>
      <c r="K12" s="128"/>
      <c r="L12" s="129"/>
      <c r="M12" s="137">
        <f>'План НП'!C15</f>
        <v>3</v>
      </c>
      <c r="N12" s="136" t="str">
        <f>'План НП'!D15</f>
        <v>1,2,7,8</v>
      </c>
      <c r="O12" s="125">
        <f>'План НП'!AC15</f>
        <v>276</v>
      </c>
      <c r="P12" s="94" t="str">
        <f>'Основні дані'!$B$1</f>
        <v>ХТ-225</v>
      </c>
    </row>
    <row r="13" spans="1:16" s="424" customFormat="1" ht="15.6" x14ac:dyDescent="0.3">
      <c r="A13" s="120" t="str">
        <f>'План НП'!A16</f>
        <v>ЗП 3</v>
      </c>
      <c r="B13" s="143" t="str">
        <f>'План НП'!B16</f>
        <v>Вища математика, ч.1</v>
      </c>
      <c r="C13" s="121">
        <f>'План НП'!F16</f>
        <v>4</v>
      </c>
      <c r="D13" s="121">
        <f>'План НП'!G16</f>
        <v>120</v>
      </c>
      <c r="E13" s="127"/>
      <c r="F13" s="128"/>
      <c r="G13" s="128"/>
      <c r="H13" s="128"/>
      <c r="I13" s="128"/>
      <c r="J13" s="128"/>
      <c r="K13" s="128"/>
      <c r="L13" s="129"/>
      <c r="M13" s="137">
        <f>'План НП'!C16</f>
        <v>1</v>
      </c>
      <c r="N13" s="136">
        <f>'План НП'!D16</f>
        <v>0</v>
      </c>
      <c r="O13" s="125">
        <f>'План НП'!AC16</f>
        <v>155</v>
      </c>
      <c r="P13" s="94" t="str">
        <f>'Основні дані'!$B$1</f>
        <v>ХТ-225</v>
      </c>
    </row>
    <row r="14" spans="1:16" s="424" customFormat="1" ht="15.6" x14ac:dyDescent="0.3">
      <c r="A14" s="120" t="str">
        <f>'План НП'!A17</f>
        <v>ЗП 4</v>
      </c>
      <c r="B14" s="143" t="str">
        <f>'План НП'!B17</f>
        <v>Вища математика, ч.2</v>
      </c>
      <c r="C14" s="121">
        <f>'План НП'!F17</f>
        <v>4</v>
      </c>
      <c r="D14" s="121">
        <f>'План НП'!G17</f>
        <v>120</v>
      </c>
      <c r="E14" s="127"/>
      <c r="F14" s="128"/>
      <c r="G14" s="128"/>
      <c r="H14" s="128"/>
      <c r="I14" s="128"/>
      <c r="J14" s="128"/>
      <c r="K14" s="128"/>
      <c r="L14" s="129"/>
      <c r="M14" s="137">
        <f>'План НП'!C17</f>
        <v>2</v>
      </c>
      <c r="N14" s="136">
        <f>'План НП'!D17</f>
        <v>0</v>
      </c>
      <c r="O14" s="125">
        <f>'План НП'!AC17</f>
        <v>155</v>
      </c>
      <c r="P14" s="94" t="str">
        <f>'Основні дані'!$B$1</f>
        <v>ХТ-225</v>
      </c>
    </row>
    <row r="15" spans="1:16" s="424" customFormat="1" ht="15.6" x14ac:dyDescent="0.3">
      <c r="A15" s="120" t="str">
        <f>'План НП'!A18</f>
        <v>ЗП 5</v>
      </c>
      <c r="B15" s="143" t="str">
        <f>'План НП'!B18</f>
        <v>Фізика, ч.1</v>
      </c>
      <c r="C15" s="121">
        <f>'План НП'!F18</f>
        <v>4</v>
      </c>
      <c r="D15" s="121">
        <f>'План НП'!G18</f>
        <v>120</v>
      </c>
      <c r="E15" s="127"/>
      <c r="F15" s="128"/>
      <c r="G15" s="128"/>
      <c r="H15" s="128"/>
      <c r="I15" s="128"/>
      <c r="J15" s="128"/>
      <c r="K15" s="128"/>
      <c r="L15" s="129"/>
      <c r="M15" s="137">
        <f>'План НП'!C18</f>
        <v>1</v>
      </c>
      <c r="N15" s="136">
        <f>'План НП'!D18</f>
        <v>3</v>
      </c>
      <c r="O15" s="125">
        <f>'План НП'!AC18</f>
        <v>168</v>
      </c>
      <c r="P15" s="94" t="str">
        <f>'Основні дані'!$B$1</f>
        <v>ХТ-225</v>
      </c>
    </row>
    <row r="16" spans="1:16" s="424" customFormat="1" ht="15.6" x14ac:dyDescent="0.3">
      <c r="A16" s="120" t="str">
        <f>'План НП'!A19</f>
        <v>ЗП 6</v>
      </c>
      <c r="B16" s="143" t="str">
        <f>'План НП'!B19</f>
        <v>Фізика, ч.2</v>
      </c>
      <c r="C16" s="121">
        <f>'План НП'!F19</f>
        <v>4</v>
      </c>
      <c r="D16" s="121">
        <f>'План НП'!G19</f>
        <v>120</v>
      </c>
      <c r="E16" s="127"/>
      <c r="F16" s="128"/>
      <c r="G16" s="128"/>
      <c r="H16" s="128"/>
      <c r="I16" s="128"/>
      <c r="J16" s="128"/>
      <c r="K16" s="128"/>
      <c r="L16" s="129"/>
      <c r="M16" s="137">
        <f>'План НП'!C19</f>
        <v>2</v>
      </c>
      <c r="N16" s="136">
        <f>'План НП'!D19</f>
        <v>0</v>
      </c>
      <c r="O16" s="125">
        <f>'План НП'!AC19</f>
        <v>168</v>
      </c>
      <c r="P16" s="94" t="str">
        <f>'Основні дані'!$B$1</f>
        <v>ХТ-225</v>
      </c>
    </row>
    <row r="17" spans="1:16" s="424" customFormat="1" ht="15.6" x14ac:dyDescent="0.3">
      <c r="A17" s="120" t="str">
        <f>'План НП'!A20</f>
        <v>ЗП 7</v>
      </c>
      <c r="B17" s="143" t="str">
        <f>'План НП'!B20</f>
        <v>Загальна та неорганічна хімія, ч.1</v>
      </c>
      <c r="C17" s="121">
        <f>'План НП'!F20</f>
        <v>6</v>
      </c>
      <c r="D17" s="121">
        <f>'План НП'!G20</f>
        <v>180</v>
      </c>
      <c r="E17" s="127"/>
      <c r="F17" s="128"/>
      <c r="G17" s="128"/>
      <c r="H17" s="128"/>
      <c r="I17" s="128"/>
      <c r="J17" s="128"/>
      <c r="K17" s="128"/>
      <c r="L17" s="129"/>
      <c r="M17" s="137">
        <f>'План НП'!C20</f>
        <v>1</v>
      </c>
      <c r="N17" s="136">
        <f>'План НП'!D20</f>
        <v>0</v>
      </c>
      <c r="O17" s="125">
        <f>'План НП'!AC20</f>
        <v>192</v>
      </c>
      <c r="P17" s="94" t="str">
        <f>'Основні дані'!$B$1</f>
        <v>ХТ-225</v>
      </c>
    </row>
    <row r="18" spans="1:16" s="424" customFormat="1" ht="15.6" x14ac:dyDescent="0.3">
      <c r="A18" s="120" t="str">
        <f>'План НП'!A21</f>
        <v>ЗП 8</v>
      </c>
      <c r="B18" s="143" t="str">
        <f>'План НП'!B21</f>
        <v>Загальна та неорганічна хімія, ч.2</v>
      </c>
      <c r="C18" s="121">
        <f>'План НП'!F21</f>
        <v>6</v>
      </c>
      <c r="D18" s="121">
        <f>'План НП'!G21</f>
        <v>180</v>
      </c>
      <c r="E18" s="127"/>
      <c r="F18" s="128"/>
      <c r="G18" s="128"/>
      <c r="H18" s="128"/>
      <c r="I18" s="128"/>
      <c r="J18" s="128"/>
      <c r="K18" s="128"/>
      <c r="L18" s="129"/>
      <c r="M18" s="137">
        <f>'План НП'!C21</f>
        <v>2</v>
      </c>
      <c r="N18" s="136">
        <f>'План НП'!D21</f>
        <v>0</v>
      </c>
      <c r="O18" s="125">
        <f>'План НП'!AC21</f>
        <v>192</v>
      </c>
      <c r="P18" s="94" t="str">
        <f>'Основні дані'!$B$1</f>
        <v>ХТ-225</v>
      </c>
    </row>
    <row r="19" spans="1:16" s="424" customFormat="1" ht="15.6" x14ac:dyDescent="0.3">
      <c r="A19" s="120" t="str">
        <f>'План НП'!A22</f>
        <v>ЗП 9</v>
      </c>
      <c r="B19" s="143" t="str">
        <f>'План НП'!B22</f>
        <v>Органічна хімія</v>
      </c>
      <c r="C19" s="121">
        <f>'План НП'!F22</f>
        <v>5</v>
      </c>
      <c r="D19" s="121">
        <f>'План НП'!G22</f>
        <v>150</v>
      </c>
      <c r="E19" s="127"/>
      <c r="F19" s="128"/>
      <c r="G19" s="128"/>
      <c r="H19" s="128"/>
      <c r="I19" s="128"/>
      <c r="J19" s="128"/>
      <c r="K19" s="128"/>
      <c r="L19" s="129"/>
      <c r="M19" s="137">
        <f>'План НП'!C22</f>
        <v>2</v>
      </c>
      <c r="N19" s="136">
        <f>'План НП'!D22</f>
        <v>0</v>
      </c>
      <c r="O19" s="125">
        <f>'План НП'!AC22</f>
        <v>193</v>
      </c>
      <c r="P19" s="94" t="str">
        <f>'Основні дані'!$B$1</f>
        <v>ХТ-225</v>
      </c>
    </row>
    <row r="20" spans="1:16" s="424" customFormat="1" ht="15.6" x14ac:dyDescent="0.3">
      <c r="A20" s="120" t="str">
        <f>'План НП'!A23</f>
        <v>ЗП 10</v>
      </c>
      <c r="B20" s="143" t="str">
        <f>'План НП'!B23</f>
        <v>Історія та культура України</v>
      </c>
      <c r="C20" s="121">
        <f>'План НП'!F23</f>
        <v>4</v>
      </c>
      <c r="D20" s="121">
        <f>'План НП'!G23</f>
        <v>120</v>
      </c>
      <c r="E20" s="127"/>
      <c r="F20" s="128"/>
      <c r="G20" s="128"/>
      <c r="H20" s="128"/>
      <c r="I20" s="128"/>
      <c r="J20" s="128"/>
      <c r="K20" s="128"/>
      <c r="L20" s="129"/>
      <c r="M20" s="137">
        <f>'План НП'!C23</f>
        <v>2</v>
      </c>
      <c r="N20" s="136">
        <f>'План НП'!D23</f>
        <v>0</v>
      </c>
      <c r="O20" s="125">
        <f>'План НП'!AC23</f>
        <v>310</v>
      </c>
      <c r="P20" s="94" t="str">
        <f>'Основні дані'!$B$1</f>
        <v>ХТ-225</v>
      </c>
    </row>
    <row r="21" spans="1:16" s="424" customFormat="1" ht="15.6" x14ac:dyDescent="0.3">
      <c r="A21" s="120" t="str">
        <f>'План НП'!A24</f>
        <v>ЗП 11</v>
      </c>
      <c r="B21" s="143" t="str">
        <f>'План НП'!B24</f>
        <v>Правознавство</v>
      </c>
      <c r="C21" s="121">
        <f>'План НП'!F24</f>
        <v>4</v>
      </c>
      <c r="D21" s="121">
        <f>'План НП'!G24</f>
        <v>120</v>
      </c>
      <c r="E21" s="127"/>
      <c r="F21" s="128"/>
      <c r="G21" s="128"/>
      <c r="H21" s="128"/>
      <c r="I21" s="128"/>
      <c r="J21" s="128"/>
      <c r="K21" s="128"/>
      <c r="L21" s="129"/>
      <c r="M21" s="137">
        <f>'План НП'!C24</f>
        <v>0</v>
      </c>
      <c r="N21" s="136">
        <f>'План НП'!D24</f>
        <v>3</v>
      </c>
      <c r="O21" s="125">
        <f>'План НП'!AC24</f>
        <v>306</v>
      </c>
      <c r="P21" s="94" t="str">
        <f>'Основні дані'!$B$1</f>
        <v>ХТ-225</v>
      </c>
    </row>
    <row r="22" spans="1:16" s="424" customFormat="1" ht="15.6" x14ac:dyDescent="0.3">
      <c r="A22" s="120" t="str">
        <f>'План НП'!A25</f>
        <v>ЗП 12</v>
      </c>
      <c r="B22" s="143" t="str">
        <f>'План НП'!B25</f>
        <v>Філософія</v>
      </c>
      <c r="C22" s="121">
        <f>'План НП'!F25</f>
        <v>3</v>
      </c>
      <c r="D22" s="121">
        <f>'План НП'!G25</f>
        <v>90</v>
      </c>
      <c r="E22" s="127"/>
      <c r="F22" s="128"/>
      <c r="G22" s="128"/>
      <c r="H22" s="128"/>
      <c r="I22" s="128"/>
      <c r="J22" s="128"/>
      <c r="K22" s="128"/>
      <c r="L22" s="129"/>
      <c r="M22" s="137">
        <f>'План НП'!C25</f>
        <v>4</v>
      </c>
      <c r="N22" s="136">
        <f>'План НП'!D25</f>
        <v>0</v>
      </c>
      <c r="O22" s="125">
        <f>'План НП'!AC25</f>
        <v>307</v>
      </c>
      <c r="P22" s="94" t="str">
        <f>'Основні дані'!$B$1</f>
        <v>ХТ-225</v>
      </c>
    </row>
    <row r="23" spans="1:16" s="424" customFormat="1" ht="15.6" hidden="1" x14ac:dyDescent="0.3">
      <c r="A23" s="120" t="str">
        <f>'План НП'!A26</f>
        <v>ЗП 13</v>
      </c>
      <c r="B23" s="143">
        <f>'План НП'!B26</f>
        <v>0</v>
      </c>
      <c r="C23" s="121">
        <f>'План НП'!F26</f>
        <v>0</v>
      </c>
      <c r="D23" s="121">
        <f>'План НП'!G26</f>
        <v>0</v>
      </c>
      <c r="E23" s="127"/>
      <c r="F23" s="128"/>
      <c r="G23" s="128"/>
      <c r="H23" s="128"/>
      <c r="I23" s="128"/>
      <c r="J23" s="128"/>
      <c r="K23" s="128"/>
      <c r="L23" s="129"/>
      <c r="M23" s="137">
        <f>'План НП'!C26</f>
        <v>0</v>
      </c>
      <c r="N23" s="136">
        <f>'План НП'!D26</f>
        <v>0</v>
      </c>
      <c r="O23" s="125">
        <f>'План НП'!AC26</f>
        <v>0</v>
      </c>
      <c r="P23" s="94" t="str">
        <f>'Основні дані'!$B$1</f>
        <v>ХТ-225</v>
      </c>
    </row>
    <row r="24" spans="1:16" s="424" customFormat="1" ht="15.6" hidden="1" x14ac:dyDescent="0.3">
      <c r="A24" s="120" t="str">
        <f>'План НП'!A27</f>
        <v>ЗП 14</v>
      </c>
      <c r="B24" s="143">
        <f>'План НП'!B27</f>
        <v>0</v>
      </c>
      <c r="C24" s="121">
        <f>'План НП'!F27</f>
        <v>0</v>
      </c>
      <c r="D24" s="121">
        <f>'План НП'!G27</f>
        <v>0</v>
      </c>
      <c r="E24" s="127"/>
      <c r="F24" s="128"/>
      <c r="G24" s="128"/>
      <c r="H24" s="128"/>
      <c r="I24" s="128"/>
      <c r="J24" s="128"/>
      <c r="K24" s="128"/>
      <c r="L24" s="129"/>
      <c r="M24" s="137">
        <f>'План НП'!C27</f>
        <v>0</v>
      </c>
      <c r="N24" s="136">
        <f>'План НП'!D27</f>
        <v>0</v>
      </c>
      <c r="O24" s="125">
        <f>'План НП'!AC27</f>
        <v>0</v>
      </c>
      <c r="P24" s="94" t="str">
        <f>'Основні дані'!$B$1</f>
        <v>ХТ-225</v>
      </c>
    </row>
    <row r="25" spans="1:16" s="424" customFormat="1" ht="15.6" hidden="1" x14ac:dyDescent="0.3">
      <c r="A25" s="120" t="str">
        <f>'План НП'!A28</f>
        <v>ЗП 15</v>
      </c>
      <c r="B25" s="143">
        <f>'План НП'!B28</f>
        <v>0</v>
      </c>
      <c r="C25" s="121">
        <f>'План НП'!F28</f>
        <v>0</v>
      </c>
      <c r="D25" s="121">
        <f>'План НП'!G28</f>
        <v>0</v>
      </c>
      <c r="E25" s="127"/>
      <c r="F25" s="128"/>
      <c r="G25" s="128"/>
      <c r="H25" s="128"/>
      <c r="I25" s="128"/>
      <c r="J25" s="128"/>
      <c r="K25" s="128"/>
      <c r="L25" s="129"/>
      <c r="M25" s="137">
        <f>'План НП'!C28</f>
        <v>0</v>
      </c>
      <c r="N25" s="136">
        <f>'План НП'!D28</f>
        <v>0</v>
      </c>
      <c r="O25" s="125">
        <f>'План НП'!AC28</f>
        <v>0</v>
      </c>
      <c r="P25" s="94" t="str">
        <f>'Основні дані'!$B$1</f>
        <v>ХТ-225</v>
      </c>
    </row>
    <row r="26" spans="1:16" s="424" customFormat="1" ht="15.6" hidden="1" x14ac:dyDescent="0.3">
      <c r="A26" s="120" t="str">
        <f>'План НП'!A29</f>
        <v>ЗП 16</v>
      </c>
      <c r="B26" s="143">
        <f>'План НП'!B29</f>
        <v>0</v>
      </c>
      <c r="C26" s="121">
        <f>'План НП'!F29</f>
        <v>0</v>
      </c>
      <c r="D26" s="121">
        <f>'План НП'!G29</f>
        <v>0</v>
      </c>
      <c r="E26" s="127"/>
      <c r="F26" s="128"/>
      <c r="G26" s="128"/>
      <c r="H26" s="128"/>
      <c r="I26" s="128"/>
      <c r="J26" s="128"/>
      <c r="K26" s="128"/>
      <c r="L26" s="129"/>
      <c r="M26" s="137">
        <f>'План НП'!C29</f>
        <v>0</v>
      </c>
      <c r="N26" s="136">
        <f>'План НП'!D29</f>
        <v>0</v>
      </c>
      <c r="O26" s="125">
        <f>'План НП'!AC29</f>
        <v>0</v>
      </c>
      <c r="P26" s="94" t="str">
        <f>'Основні дані'!$B$1</f>
        <v>ХТ-225</v>
      </c>
    </row>
    <row r="27" spans="1:16" s="424" customFormat="1" ht="15.6" hidden="1" x14ac:dyDescent="0.3">
      <c r="A27" s="120" t="str">
        <f>'План НП'!A30</f>
        <v>ЗП 17</v>
      </c>
      <c r="B27" s="143">
        <f>'План НП'!B30</f>
        <v>0</v>
      </c>
      <c r="C27" s="121">
        <f>'План НП'!F30</f>
        <v>0</v>
      </c>
      <c r="D27" s="121">
        <f>'План НП'!G30</f>
        <v>0</v>
      </c>
      <c r="E27" s="127"/>
      <c r="F27" s="128"/>
      <c r="G27" s="128"/>
      <c r="H27" s="128"/>
      <c r="I27" s="128"/>
      <c r="J27" s="128"/>
      <c r="K27" s="128"/>
      <c r="L27" s="129"/>
      <c r="M27" s="137">
        <f>'План НП'!C30</f>
        <v>0</v>
      </c>
      <c r="N27" s="136">
        <f>'План НП'!D30</f>
        <v>0</v>
      </c>
      <c r="O27" s="125">
        <f>'План НП'!AC30</f>
        <v>0</v>
      </c>
      <c r="P27" s="94" t="str">
        <f>'Основні дані'!$B$1</f>
        <v>ХТ-225</v>
      </c>
    </row>
    <row r="28" spans="1:16" s="424" customFormat="1" ht="15.6" hidden="1" x14ac:dyDescent="0.3">
      <c r="A28" s="120" t="str">
        <f>'План НП'!A31</f>
        <v>ЗП 18</v>
      </c>
      <c r="B28" s="143">
        <f>'План НП'!B31</f>
        <v>0</v>
      </c>
      <c r="C28" s="121">
        <f>'План НП'!F31</f>
        <v>0</v>
      </c>
      <c r="D28" s="121">
        <f>'План НП'!G31</f>
        <v>0</v>
      </c>
      <c r="E28" s="127"/>
      <c r="F28" s="128"/>
      <c r="G28" s="128"/>
      <c r="H28" s="128"/>
      <c r="I28" s="128"/>
      <c r="J28" s="128"/>
      <c r="K28" s="128"/>
      <c r="L28" s="129"/>
      <c r="M28" s="137">
        <f>'План НП'!C31</f>
        <v>0</v>
      </c>
      <c r="N28" s="136">
        <f>'План НП'!D31</f>
        <v>0</v>
      </c>
      <c r="O28" s="125">
        <f>'План НП'!AC31</f>
        <v>0</v>
      </c>
      <c r="P28" s="94" t="str">
        <f>'Основні дані'!$B$1</f>
        <v>ХТ-225</v>
      </c>
    </row>
    <row r="29" spans="1:16" s="424" customFormat="1" ht="15.6" hidden="1" x14ac:dyDescent="0.3">
      <c r="A29" s="120" t="str">
        <f>'План НП'!A32</f>
        <v>ЗП 19</v>
      </c>
      <c r="B29" s="143">
        <f>'План НП'!B32</f>
        <v>0</v>
      </c>
      <c r="C29" s="121">
        <f>'План НП'!F32</f>
        <v>0</v>
      </c>
      <c r="D29" s="121">
        <f>'План НП'!G32</f>
        <v>0</v>
      </c>
      <c r="E29" s="127"/>
      <c r="F29" s="128"/>
      <c r="G29" s="128"/>
      <c r="H29" s="128"/>
      <c r="I29" s="128"/>
      <c r="J29" s="128"/>
      <c r="K29" s="128"/>
      <c r="L29" s="129"/>
      <c r="M29" s="137">
        <f>'План НП'!C32</f>
        <v>0</v>
      </c>
      <c r="N29" s="136">
        <f>'План НП'!D32</f>
        <v>0</v>
      </c>
      <c r="O29" s="125">
        <f>'План НП'!AC32</f>
        <v>0</v>
      </c>
      <c r="P29" s="94" t="str">
        <f>'Основні дані'!$B$1</f>
        <v>ХТ-225</v>
      </c>
    </row>
    <row r="30" spans="1:16" s="424" customFormat="1" ht="15.6" hidden="1" x14ac:dyDescent="0.3">
      <c r="A30" s="120" t="str">
        <f>'План НП'!A33</f>
        <v>ЗП 20</v>
      </c>
      <c r="B30" s="143">
        <f>'План НП'!B33</f>
        <v>0</v>
      </c>
      <c r="C30" s="121">
        <f>'План НП'!F33</f>
        <v>0</v>
      </c>
      <c r="D30" s="121">
        <f>'План НП'!G33</f>
        <v>0</v>
      </c>
      <c r="E30" s="127"/>
      <c r="F30" s="128"/>
      <c r="G30" s="128"/>
      <c r="H30" s="128"/>
      <c r="I30" s="128"/>
      <c r="J30" s="128"/>
      <c r="K30" s="128"/>
      <c r="L30" s="129"/>
      <c r="M30" s="137">
        <f>'План НП'!C33</f>
        <v>0</v>
      </c>
      <c r="N30" s="136">
        <f>'План НП'!D33</f>
        <v>0</v>
      </c>
      <c r="O30" s="125">
        <f>'План НП'!AC33</f>
        <v>0</v>
      </c>
      <c r="P30" s="94" t="str">
        <f>'Основні дані'!$B$1</f>
        <v>ХТ-225</v>
      </c>
    </row>
    <row r="31" spans="1:16" s="424" customFormat="1" ht="15.6" hidden="1" x14ac:dyDescent="0.3">
      <c r="A31" s="120" t="str">
        <f>'План НП'!A34</f>
        <v>ЗП 21</v>
      </c>
      <c r="B31" s="143">
        <f>'План НП'!B34</f>
        <v>0</v>
      </c>
      <c r="C31" s="121">
        <f>'План НП'!F34</f>
        <v>0</v>
      </c>
      <c r="D31" s="121">
        <f>'План НП'!G34</f>
        <v>0</v>
      </c>
      <c r="E31" s="127"/>
      <c r="F31" s="128"/>
      <c r="G31" s="128"/>
      <c r="H31" s="128"/>
      <c r="I31" s="128"/>
      <c r="J31" s="128"/>
      <c r="K31" s="128"/>
      <c r="L31" s="129"/>
      <c r="M31" s="137">
        <f>'План НП'!C34</f>
        <v>0</v>
      </c>
      <c r="N31" s="136">
        <f>'План НП'!D34</f>
        <v>0</v>
      </c>
      <c r="O31" s="125">
        <f>'План НП'!AC34</f>
        <v>0</v>
      </c>
      <c r="P31" s="94" t="str">
        <f>'Основні дані'!$B$1</f>
        <v>ХТ-225</v>
      </c>
    </row>
    <row r="32" spans="1:16" s="424" customFormat="1" ht="15.6" hidden="1" x14ac:dyDescent="0.3">
      <c r="A32" s="120" t="str">
        <f>'План НП'!A35</f>
        <v>ЗП 22</v>
      </c>
      <c r="B32" s="143">
        <f>'План НП'!B35</f>
        <v>0</v>
      </c>
      <c r="C32" s="121">
        <f>'План НП'!F35</f>
        <v>0</v>
      </c>
      <c r="D32" s="121">
        <f>'План НП'!G35</f>
        <v>0</v>
      </c>
      <c r="E32" s="127"/>
      <c r="F32" s="128"/>
      <c r="G32" s="128"/>
      <c r="H32" s="128"/>
      <c r="I32" s="128"/>
      <c r="J32" s="128"/>
      <c r="K32" s="128"/>
      <c r="L32" s="129"/>
      <c r="M32" s="137">
        <f>'План НП'!C35</f>
        <v>0</v>
      </c>
      <c r="N32" s="136">
        <f>'План НП'!D35</f>
        <v>0</v>
      </c>
      <c r="O32" s="125">
        <f>'План НП'!AC35</f>
        <v>0</v>
      </c>
      <c r="P32" s="94" t="str">
        <f>'Основні дані'!$B$1</f>
        <v>ХТ-225</v>
      </c>
    </row>
    <row r="33" spans="1:16" s="424" customFormat="1" ht="15.6" hidden="1" x14ac:dyDescent="0.3">
      <c r="A33" s="120" t="str">
        <f>'План НП'!A36</f>
        <v>ЗП 23</v>
      </c>
      <c r="B33" s="143">
        <f>'План НП'!B36</f>
        <v>0</v>
      </c>
      <c r="C33" s="121">
        <f>'План НП'!F36</f>
        <v>0</v>
      </c>
      <c r="D33" s="121">
        <f>'План НП'!G36</f>
        <v>0</v>
      </c>
      <c r="E33" s="127"/>
      <c r="F33" s="128"/>
      <c r="G33" s="128"/>
      <c r="H33" s="128"/>
      <c r="I33" s="128"/>
      <c r="J33" s="128"/>
      <c r="K33" s="128"/>
      <c r="L33" s="129"/>
      <c r="M33" s="137">
        <f>'План НП'!C36</f>
        <v>0</v>
      </c>
      <c r="N33" s="136">
        <f>'План НП'!D36</f>
        <v>0</v>
      </c>
      <c r="O33" s="125">
        <f>'План НП'!AC36</f>
        <v>0</v>
      </c>
      <c r="P33" s="94" t="str">
        <f>'Основні дані'!$B$1</f>
        <v>ХТ-225</v>
      </c>
    </row>
    <row r="34" spans="1:16" s="424" customFormat="1" ht="15.6" hidden="1" x14ac:dyDescent="0.3">
      <c r="A34" s="120" t="str">
        <f>'План НП'!A37</f>
        <v>ЗП 24</v>
      </c>
      <c r="B34" s="143">
        <f>'План НП'!B37</f>
        <v>0</v>
      </c>
      <c r="C34" s="121">
        <f>'План НП'!F37</f>
        <v>0</v>
      </c>
      <c r="D34" s="121">
        <f>'План НП'!G37</f>
        <v>0</v>
      </c>
      <c r="E34" s="127"/>
      <c r="F34" s="128"/>
      <c r="G34" s="128"/>
      <c r="H34" s="128"/>
      <c r="I34" s="128"/>
      <c r="J34" s="128"/>
      <c r="K34" s="128"/>
      <c r="L34" s="129"/>
      <c r="M34" s="137">
        <f>'План НП'!C37</f>
        <v>0</v>
      </c>
      <c r="N34" s="136">
        <f>'План НП'!D37</f>
        <v>0</v>
      </c>
      <c r="O34" s="125">
        <f>'План НП'!AC37</f>
        <v>0</v>
      </c>
      <c r="P34" s="94" t="str">
        <f>'Основні дані'!$B$1</f>
        <v>ХТ-225</v>
      </c>
    </row>
    <row r="35" spans="1:16" s="424" customFormat="1" ht="15.6" hidden="1" x14ac:dyDescent="0.3">
      <c r="A35" s="120" t="str">
        <f>'План НП'!A38</f>
        <v>ЗП 25</v>
      </c>
      <c r="B35" s="143">
        <f>'План НП'!B38</f>
        <v>0</v>
      </c>
      <c r="C35" s="121">
        <f>'План НП'!F38</f>
        <v>0</v>
      </c>
      <c r="D35" s="121">
        <f>'План НП'!G38</f>
        <v>0</v>
      </c>
      <c r="E35" s="127"/>
      <c r="F35" s="128"/>
      <c r="G35" s="128"/>
      <c r="H35" s="128"/>
      <c r="I35" s="128"/>
      <c r="J35" s="128"/>
      <c r="K35" s="128"/>
      <c r="L35" s="129"/>
      <c r="M35" s="137">
        <f>'План НП'!C38</f>
        <v>0</v>
      </c>
      <c r="N35" s="136">
        <f>'План НП'!D38</f>
        <v>0</v>
      </c>
      <c r="O35" s="125">
        <f>'План НП'!AC38</f>
        <v>0</v>
      </c>
      <c r="P35" s="94" t="str">
        <f>'Основні дані'!$B$1</f>
        <v>ХТ-225</v>
      </c>
    </row>
    <row r="36" spans="1:16" s="424" customFormat="1" ht="15.6" hidden="1" x14ac:dyDescent="0.3">
      <c r="A36" s="120" t="str">
        <f>'План НП'!A39</f>
        <v>ЗП 26</v>
      </c>
      <c r="B36" s="143">
        <f>'План НП'!B39</f>
        <v>0</v>
      </c>
      <c r="C36" s="121">
        <f>'План НП'!F39</f>
        <v>0</v>
      </c>
      <c r="D36" s="121">
        <f>'План НП'!G39</f>
        <v>0</v>
      </c>
      <c r="E36" s="127"/>
      <c r="F36" s="128"/>
      <c r="G36" s="128"/>
      <c r="H36" s="128"/>
      <c r="I36" s="128"/>
      <c r="J36" s="128"/>
      <c r="K36" s="128"/>
      <c r="L36" s="129"/>
      <c r="M36" s="137">
        <f>'План НП'!C39</f>
        <v>0</v>
      </c>
      <c r="N36" s="136">
        <f>'План НП'!D39</f>
        <v>0</v>
      </c>
      <c r="O36" s="125">
        <f>'План НП'!AC39</f>
        <v>0</v>
      </c>
      <c r="P36" s="94" t="str">
        <f>'Основні дані'!$B$1</f>
        <v>ХТ-225</v>
      </c>
    </row>
    <row r="37" spans="1:16" s="424" customFormat="1" ht="15.6" hidden="1" x14ac:dyDescent="0.3">
      <c r="A37" s="120" t="str">
        <f>'План НП'!A40</f>
        <v>ЗП 27</v>
      </c>
      <c r="B37" s="143">
        <f>'План НП'!B40</f>
        <v>0</v>
      </c>
      <c r="C37" s="121">
        <f>'План НП'!F40</f>
        <v>0</v>
      </c>
      <c r="D37" s="121">
        <f>'План НП'!G40</f>
        <v>0</v>
      </c>
      <c r="E37" s="127"/>
      <c r="F37" s="128"/>
      <c r="G37" s="128"/>
      <c r="H37" s="128"/>
      <c r="I37" s="128"/>
      <c r="J37" s="128"/>
      <c r="K37" s="128"/>
      <c r="L37" s="129"/>
      <c r="M37" s="137">
        <f>'План НП'!C40</f>
        <v>0</v>
      </c>
      <c r="N37" s="136">
        <f>'План НП'!D40</f>
        <v>0</v>
      </c>
      <c r="O37" s="125">
        <f>'План НП'!AC40</f>
        <v>0</v>
      </c>
      <c r="P37" s="94" t="str">
        <f>'Основні дані'!$B$1</f>
        <v>ХТ-225</v>
      </c>
    </row>
    <row r="38" spans="1:16" s="424" customFormat="1" ht="15.6" hidden="1" x14ac:dyDescent="0.3">
      <c r="A38" s="120" t="str">
        <f>'План НП'!A41</f>
        <v>ЗП 28</v>
      </c>
      <c r="B38" s="143">
        <f>'План НП'!B41</f>
        <v>0</v>
      </c>
      <c r="C38" s="121">
        <f>'План НП'!F41</f>
        <v>0</v>
      </c>
      <c r="D38" s="121">
        <f>'План НП'!G41</f>
        <v>0</v>
      </c>
      <c r="E38" s="127"/>
      <c r="F38" s="128"/>
      <c r="G38" s="128"/>
      <c r="H38" s="128"/>
      <c r="I38" s="128"/>
      <c r="J38" s="128"/>
      <c r="K38" s="128"/>
      <c r="L38" s="129"/>
      <c r="M38" s="137">
        <f>'План НП'!C41</f>
        <v>0</v>
      </c>
      <c r="N38" s="136">
        <f>'План НП'!D41</f>
        <v>0</v>
      </c>
      <c r="O38" s="125">
        <f>'План НП'!AC41</f>
        <v>0</v>
      </c>
      <c r="P38" s="94" t="str">
        <f>'Основні дані'!$B$1</f>
        <v>ХТ-225</v>
      </c>
    </row>
    <row r="39" spans="1:16" s="424" customFormat="1" ht="15.6" hidden="1" x14ac:dyDescent="0.3">
      <c r="A39" s="120" t="str">
        <f>'План НП'!A42</f>
        <v>ЗП 29</v>
      </c>
      <c r="B39" s="143">
        <f>'План НП'!B42</f>
        <v>0</v>
      </c>
      <c r="C39" s="121">
        <f>'План НП'!F42</f>
        <v>0</v>
      </c>
      <c r="D39" s="121">
        <f>'План НП'!G42</f>
        <v>0</v>
      </c>
      <c r="E39" s="127"/>
      <c r="F39" s="128"/>
      <c r="G39" s="128"/>
      <c r="H39" s="128"/>
      <c r="I39" s="128"/>
      <c r="J39" s="128"/>
      <c r="K39" s="128"/>
      <c r="L39" s="129"/>
      <c r="M39" s="137">
        <f>'План НП'!C42</f>
        <v>0</v>
      </c>
      <c r="N39" s="136">
        <f>'План НП'!D42</f>
        <v>0</v>
      </c>
      <c r="O39" s="125">
        <f>'План НП'!AC42</f>
        <v>0</v>
      </c>
      <c r="P39" s="94" t="str">
        <f>'Основні дані'!$B$1</f>
        <v>ХТ-225</v>
      </c>
    </row>
    <row r="40" spans="1:16" s="424" customFormat="1" ht="15.6" hidden="1" x14ac:dyDescent="0.3">
      <c r="A40" s="120" t="str">
        <f>'План НП'!A43</f>
        <v>ЗП 30</v>
      </c>
      <c r="B40" s="143">
        <f>'План НП'!B43</f>
        <v>0</v>
      </c>
      <c r="C40" s="121">
        <f>'План НП'!F43</f>
        <v>0</v>
      </c>
      <c r="D40" s="121">
        <f>'План НП'!G43</f>
        <v>0</v>
      </c>
      <c r="E40" s="127"/>
      <c r="F40" s="128"/>
      <c r="G40" s="128"/>
      <c r="H40" s="128"/>
      <c r="I40" s="128"/>
      <c r="J40" s="128"/>
      <c r="K40" s="128"/>
      <c r="L40" s="129"/>
      <c r="M40" s="137">
        <f>'План НП'!C43</f>
        <v>0</v>
      </c>
      <c r="N40" s="136">
        <f>'План НП'!D43</f>
        <v>0</v>
      </c>
      <c r="O40" s="125">
        <f>'План НП'!AC43</f>
        <v>0</v>
      </c>
      <c r="P40" s="94" t="str">
        <f>'Основні дані'!$B$1</f>
        <v>ХТ-225</v>
      </c>
    </row>
    <row r="41" spans="1:16" s="424" customFormat="1" ht="15.6" hidden="1" x14ac:dyDescent="0.3">
      <c r="A41" s="120" t="str">
        <f>'План НП'!A44</f>
        <v>ЗП 31</v>
      </c>
      <c r="B41" s="143">
        <f>'План НП'!B44</f>
        <v>0</v>
      </c>
      <c r="C41" s="121">
        <f>'План НП'!F44</f>
        <v>0</v>
      </c>
      <c r="D41" s="121">
        <f>'План НП'!G44</f>
        <v>0</v>
      </c>
      <c r="E41" s="127"/>
      <c r="F41" s="128"/>
      <c r="G41" s="128"/>
      <c r="H41" s="128"/>
      <c r="I41" s="128"/>
      <c r="J41" s="128"/>
      <c r="K41" s="128"/>
      <c r="L41" s="129"/>
      <c r="M41" s="137">
        <f>'План НП'!C44</f>
        <v>0</v>
      </c>
      <c r="N41" s="136">
        <f>'План НП'!D44</f>
        <v>0</v>
      </c>
      <c r="O41" s="125">
        <f>'План НП'!AC44</f>
        <v>0</v>
      </c>
      <c r="P41" s="94" t="str">
        <f>'Основні дані'!$B$1</f>
        <v>ХТ-225</v>
      </c>
    </row>
    <row r="42" spans="1:16" s="424" customFormat="1" ht="15.6" hidden="1" x14ac:dyDescent="0.3">
      <c r="A42" s="120" t="str">
        <f>'План НП'!A45</f>
        <v>ЗП 32</v>
      </c>
      <c r="B42" s="143">
        <f>'План НП'!B45</f>
        <v>0</v>
      </c>
      <c r="C42" s="121">
        <f>'План НП'!F45</f>
        <v>0</v>
      </c>
      <c r="D42" s="121">
        <f>'План НП'!G45</f>
        <v>0</v>
      </c>
      <c r="E42" s="127"/>
      <c r="F42" s="128"/>
      <c r="G42" s="128"/>
      <c r="H42" s="128"/>
      <c r="I42" s="128"/>
      <c r="J42" s="128"/>
      <c r="K42" s="128"/>
      <c r="L42" s="129"/>
      <c r="M42" s="137">
        <f>'План НП'!C45</f>
        <v>0</v>
      </c>
      <c r="N42" s="136">
        <f>'План НП'!D45</f>
        <v>0</v>
      </c>
      <c r="O42" s="125">
        <f>'План НП'!AC45</f>
        <v>0</v>
      </c>
      <c r="P42" s="94" t="str">
        <f>'Основні дані'!$B$1</f>
        <v>ХТ-225</v>
      </c>
    </row>
    <row r="43" spans="1:16" s="424" customFormat="1" ht="15.6" hidden="1" x14ac:dyDescent="0.3">
      <c r="A43" s="120" t="str">
        <f>'План НП'!A46</f>
        <v>ЗП 33</v>
      </c>
      <c r="B43" s="143">
        <f>'План НП'!B46</f>
        <v>0</v>
      </c>
      <c r="C43" s="121">
        <f>'План НП'!F46</f>
        <v>0</v>
      </c>
      <c r="D43" s="121">
        <f>'План НП'!G46</f>
        <v>0</v>
      </c>
      <c r="E43" s="127"/>
      <c r="F43" s="128"/>
      <c r="G43" s="128"/>
      <c r="H43" s="128"/>
      <c r="I43" s="128"/>
      <c r="J43" s="128"/>
      <c r="K43" s="128"/>
      <c r="L43" s="129"/>
      <c r="M43" s="137">
        <f>'План НП'!C46</f>
        <v>0</v>
      </c>
      <c r="N43" s="136">
        <f>'План НП'!D46</f>
        <v>0</v>
      </c>
      <c r="O43" s="125">
        <f>'План НП'!AC46</f>
        <v>0</v>
      </c>
      <c r="P43" s="94" t="str">
        <f>'Основні дані'!$B$1</f>
        <v>ХТ-225</v>
      </c>
    </row>
    <row r="44" spans="1:16" s="424" customFormat="1" ht="15.6" hidden="1" x14ac:dyDescent="0.3">
      <c r="A44" s="120" t="str">
        <f>'План НП'!A47</f>
        <v>ЗП 34</v>
      </c>
      <c r="B44" s="143">
        <f>'План НП'!B47</f>
        <v>0</v>
      </c>
      <c r="C44" s="121">
        <f>'План НП'!F47</f>
        <v>0</v>
      </c>
      <c r="D44" s="121">
        <f>'План НП'!G47</f>
        <v>0</v>
      </c>
      <c r="E44" s="127"/>
      <c r="F44" s="128"/>
      <c r="G44" s="128"/>
      <c r="H44" s="128"/>
      <c r="I44" s="128"/>
      <c r="J44" s="128"/>
      <c r="K44" s="128"/>
      <c r="L44" s="129"/>
      <c r="M44" s="137">
        <f>'План НП'!C47</f>
        <v>0</v>
      </c>
      <c r="N44" s="136">
        <f>'План НП'!D47</f>
        <v>0</v>
      </c>
      <c r="O44" s="125">
        <f>'План НП'!AC47</f>
        <v>0</v>
      </c>
      <c r="P44" s="94" t="str">
        <f>'Основні дані'!$B$1</f>
        <v>ХТ-225</v>
      </c>
    </row>
    <row r="45" spans="1:16" s="424" customFormat="1" ht="15.6" hidden="1" x14ac:dyDescent="0.3">
      <c r="A45" s="120" t="str">
        <f>'План НП'!A48</f>
        <v>ЗП 35</v>
      </c>
      <c r="B45" s="143">
        <f>'План НП'!B48</f>
        <v>0</v>
      </c>
      <c r="C45" s="121">
        <f>'План НП'!F48</f>
        <v>0</v>
      </c>
      <c r="D45" s="121">
        <f>'План НП'!G48</f>
        <v>0</v>
      </c>
      <c r="E45" s="127"/>
      <c r="F45" s="128"/>
      <c r="G45" s="128"/>
      <c r="H45" s="128"/>
      <c r="I45" s="128"/>
      <c r="J45" s="128"/>
      <c r="K45" s="128"/>
      <c r="L45" s="129"/>
      <c r="M45" s="137">
        <f>'План НП'!C48</f>
        <v>0</v>
      </c>
      <c r="N45" s="136">
        <f>'План НП'!D48</f>
        <v>0</v>
      </c>
      <c r="O45" s="125">
        <f>'План НП'!AC48</f>
        <v>0</v>
      </c>
      <c r="P45" s="94" t="str">
        <f>'Основні дані'!$B$1</f>
        <v>ХТ-225</v>
      </c>
    </row>
    <row r="46" spans="1:16" s="424" customFormat="1" ht="15.6" hidden="1" x14ac:dyDescent="0.3">
      <c r="A46" s="120" t="str">
        <f>'План НП'!A49</f>
        <v>ЗП 36</v>
      </c>
      <c r="B46" s="143">
        <f>'План НП'!B49</f>
        <v>0</v>
      </c>
      <c r="C46" s="121">
        <f>'План НП'!F49</f>
        <v>0</v>
      </c>
      <c r="D46" s="121">
        <f>'План НП'!G49</f>
        <v>0</v>
      </c>
      <c r="E46" s="127"/>
      <c r="F46" s="128"/>
      <c r="G46" s="128"/>
      <c r="H46" s="128"/>
      <c r="I46" s="128"/>
      <c r="J46" s="128"/>
      <c r="K46" s="128"/>
      <c r="L46" s="129"/>
      <c r="M46" s="137">
        <f>'План НП'!C49</f>
        <v>0</v>
      </c>
      <c r="N46" s="136">
        <f>'План НП'!D49</f>
        <v>0</v>
      </c>
      <c r="O46" s="125">
        <f>'План НП'!AC49</f>
        <v>0</v>
      </c>
      <c r="P46" s="94" t="str">
        <f>'Основні дані'!$B$1</f>
        <v>ХТ-225</v>
      </c>
    </row>
    <row r="47" spans="1:16" s="424" customFormat="1" ht="15.6" hidden="1" x14ac:dyDescent="0.3">
      <c r="A47" s="120" t="str">
        <f>'План НП'!A50</f>
        <v>ЗП 37</v>
      </c>
      <c r="B47" s="143">
        <f>'План НП'!B50</f>
        <v>0</v>
      </c>
      <c r="C47" s="121">
        <f>'План НП'!F50</f>
        <v>0</v>
      </c>
      <c r="D47" s="121">
        <f>'План НП'!G50</f>
        <v>0</v>
      </c>
      <c r="E47" s="127"/>
      <c r="F47" s="128"/>
      <c r="G47" s="128"/>
      <c r="H47" s="128"/>
      <c r="I47" s="128"/>
      <c r="J47" s="128"/>
      <c r="K47" s="128"/>
      <c r="L47" s="129"/>
      <c r="M47" s="137">
        <f>'План НП'!C50</f>
        <v>0</v>
      </c>
      <c r="N47" s="136">
        <f>'План НП'!D50</f>
        <v>0</v>
      </c>
      <c r="O47" s="125">
        <f>'План НП'!AC50</f>
        <v>0</v>
      </c>
      <c r="P47" s="94" t="str">
        <f>'Основні дані'!$B$1</f>
        <v>ХТ-225</v>
      </c>
    </row>
    <row r="48" spans="1:16" s="424" customFormat="1" ht="15.6" hidden="1" x14ac:dyDescent="0.3">
      <c r="A48" s="120" t="str">
        <f>'План НП'!A51</f>
        <v>ЗП 38</v>
      </c>
      <c r="B48" s="143">
        <f>'План НП'!B51</f>
        <v>0</v>
      </c>
      <c r="C48" s="121">
        <f>'План НП'!F51</f>
        <v>0</v>
      </c>
      <c r="D48" s="121">
        <f>'План НП'!G51</f>
        <v>0</v>
      </c>
      <c r="E48" s="127"/>
      <c r="F48" s="128"/>
      <c r="G48" s="128"/>
      <c r="H48" s="128"/>
      <c r="I48" s="128"/>
      <c r="J48" s="128"/>
      <c r="K48" s="128"/>
      <c r="L48" s="129"/>
      <c r="M48" s="137">
        <f>'План НП'!C51</f>
        <v>0</v>
      </c>
      <c r="N48" s="136">
        <f>'План НП'!D51</f>
        <v>0</v>
      </c>
      <c r="O48" s="125">
        <f>'План НП'!AC51</f>
        <v>0</v>
      </c>
      <c r="P48" s="94" t="str">
        <f>'Основні дані'!$B$1</f>
        <v>ХТ-225</v>
      </c>
    </row>
    <row r="49" spans="1:16" s="424" customFormat="1" ht="15.6" hidden="1" x14ac:dyDescent="0.3">
      <c r="A49" s="120" t="str">
        <f>'План НП'!A52</f>
        <v>ЗП 39</v>
      </c>
      <c r="B49" s="143">
        <f>'План НП'!B52</f>
        <v>0</v>
      </c>
      <c r="C49" s="121">
        <f>'План НП'!F52</f>
        <v>0</v>
      </c>
      <c r="D49" s="121">
        <f>'План НП'!G52</f>
        <v>0</v>
      </c>
      <c r="E49" s="127"/>
      <c r="F49" s="128"/>
      <c r="G49" s="128"/>
      <c r="H49" s="128"/>
      <c r="I49" s="128"/>
      <c r="J49" s="128"/>
      <c r="K49" s="128"/>
      <c r="L49" s="129"/>
      <c r="M49" s="137">
        <f>'План НП'!C52</f>
        <v>0</v>
      </c>
      <c r="N49" s="136">
        <f>'План НП'!D52</f>
        <v>0</v>
      </c>
      <c r="O49" s="125">
        <f>'План НП'!AC52</f>
        <v>0</v>
      </c>
      <c r="P49" s="94" t="str">
        <f>'Основні дані'!$B$1</f>
        <v>ХТ-225</v>
      </c>
    </row>
    <row r="50" spans="1:16" s="424" customFormat="1" ht="15.6" hidden="1" x14ac:dyDescent="0.3">
      <c r="A50" s="120" t="str">
        <f>'План НП'!A53</f>
        <v>ЗП 40</v>
      </c>
      <c r="B50" s="143">
        <f>'План НП'!B53</f>
        <v>0</v>
      </c>
      <c r="C50" s="121">
        <f>'План НП'!F53</f>
        <v>0</v>
      </c>
      <c r="D50" s="121">
        <f>'План НП'!G53</f>
        <v>0</v>
      </c>
      <c r="E50" s="127"/>
      <c r="F50" s="128"/>
      <c r="G50" s="128"/>
      <c r="H50" s="128"/>
      <c r="I50" s="128"/>
      <c r="J50" s="128"/>
      <c r="K50" s="128"/>
      <c r="L50" s="129"/>
      <c r="M50" s="137">
        <f>'План НП'!C53</f>
        <v>0</v>
      </c>
      <c r="N50" s="136">
        <f>'План НП'!D53</f>
        <v>0</v>
      </c>
      <c r="O50" s="125">
        <f>'План НП'!AC53</f>
        <v>0</v>
      </c>
      <c r="P50" s="94" t="str">
        <f>'Основні дані'!$B$1</f>
        <v>ХТ-225</v>
      </c>
    </row>
    <row r="51" spans="1:16" s="424" customFormat="1" ht="15.75" customHeight="1" thickBot="1" x14ac:dyDescent="0.35">
      <c r="A51" s="247" t="str">
        <f>'План НП'!A54</f>
        <v>ЗП 13</v>
      </c>
      <c r="B51" s="248" t="str">
        <f>'План НП'!B54</f>
        <v>Фізичне виховання</v>
      </c>
      <c r="C51" s="249">
        <f>'План НП'!F54</f>
        <v>4</v>
      </c>
      <c r="D51" s="249">
        <f>'План НП'!G54</f>
        <v>120</v>
      </c>
      <c r="E51" s="250"/>
      <c r="F51" s="251"/>
      <c r="G51" s="251"/>
      <c r="H51" s="251"/>
      <c r="I51" s="251"/>
      <c r="J51" s="251"/>
      <c r="K51" s="251"/>
      <c r="L51" s="252"/>
      <c r="M51" s="253">
        <f>'План НП'!C54</f>
        <v>0</v>
      </c>
      <c r="N51" s="254" t="str">
        <f>'План НП'!D54</f>
        <v>1 - 2</v>
      </c>
      <c r="O51" s="255">
        <f>'План НП'!AC54</f>
        <v>302</v>
      </c>
      <c r="P51" s="94" t="str">
        <f>'Основні дані'!$B$1</f>
        <v>ХТ-225</v>
      </c>
    </row>
    <row r="52" spans="1:16" s="423" customFormat="1" ht="18.600000000000001" thickBot="1" x14ac:dyDescent="0.4">
      <c r="A52" s="239" t="str">
        <f>'План НП'!A55</f>
        <v>1.2</v>
      </c>
      <c r="B52" s="232" t="str">
        <f>'План НП'!B55</f>
        <v>Спеціальна (фахова) підготовка</v>
      </c>
      <c r="C52" s="233">
        <f>'План НП'!F55</f>
        <v>89</v>
      </c>
      <c r="D52" s="233">
        <f>'План НП'!G55</f>
        <v>2670</v>
      </c>
      <c r="E52" s="234" t="e">
        <f>#REF!+#REF!</f>
        <v>#REF!</v>
      </c>
      <c r="F52" s="235" t="e">
        <f>#REF!+#REF!</f>
        <v>#REF!</v>
      </c>
      <c r="G52" s="235" t="e">
        <f>#REF!+#REF!</f>
        <v>#REF!</v>
      </c>
      <c r="H52" s="235" t="e">
        <f>#REF!+#REF!</f>
        <v>#REF!</v>
      </c>
      <c r="I52" s="235" t="e">
        <f>#REF!+#REF!</f>
        <v>#REF!</v>
      </c>
      <c r="J52" s="235" t="e">
        <f>#REF!+#REF!</f>
        <v>#REF!</v>
      </c>
      <c r="K52" s="235" t="e">
        <f>#REF!+#REF!</f>
        <v>#REF!</v>
      </c>
      <c r="L52" s="236" t="e">
        <f>#REF!+#REF!</f>
        <v>#REF!</v>
      </c>
      <c r="M52" s="238"/>
      <c r="N52" s="238"/>
      <c r="O52" s="420">
        <f>C52/240</f>
        <v>0.37083333333333335</v>
      </c>
      <c r="P52" s="94" t="str">
        <f>'Основні дані'!$B$1</f>
        <v>ХТ-225</v>
      </c>
    </row>
    <row r="53" spans="1:16" s="423" customFormat="1" ht="18" x14ac:dyDescent="0.35">
      <c r="A53" s="483" t="str">
        <f>'План НП'!A56</f>
        <v>СП 1</v>
      </c>
      <c r="B53" s="637" t="str">
        <f>'План НП'!B56</f>
        <v xml:space="preserve">Вступ до спеціальності. Ознайомча практика </v>
      </c>
      <c r="C53" s="484">
        <f>'План НП'!F56</f>
        <v>4</v>
      </c>
      <c r="D53" s="484">
        <f>'План НП'!G56</f>
        <v>120</v>
      </c>
      <c r="E53" s="485"/>
      <c r="F53" s="486"/>
      <c r="G53" s="486"/>
      <c r="H53" s="486"/>
      <c r="I53" s="486"/>
      <c r="J53" s="486"/>
      <c r="K53" s="486"/>
      <c r="L53" s="487"/>
      <c r="M53" s="488">
        <f>'План НП'!C56</f>
        <v>0</v>
      </c>
      <c r="N53" s="484">
        <f>'План НП'!D56</f>
        <v>1</v>
      </c>
      <c r="O53" s="489">
        <f>'План НП'!AC56</f>
        <v>184</v>
      </c>
      <c r="P53" s="94"/>
    </row>
    <row r="54" spans="1:16" s="423" customFormat="1" ht="18" x14ac:dyDescent="0.35">
      <c r="A54" s="126" t="str">
        <f>'План НП'!A57</f>
        <v>СП 2</v>
      </c>
      <c r="B54" s="638" t="str">
        <f>'План НП'!B57</f>
        <v>Інженерна графіка</v>
      </c>
      <c r="C54" s="491">
        <f>'План НП'!F57</f>
        <v>3</v>
      </c>
      <c r="D54" s="491">
        <f>'План НП'!G57</f>
        <v>90</v>
      </c>
      <c r="E54" s="127"/>
      <c r="F54" s="128"/>
      <c r="G54" s="128"/>
      <c r="H54" s="128"/>
      <c r="I54" s="128"/>
      <c r="J54" s="128"/>
      <c r="K54" s="128"/>
      <c r="L54" s="129"/>
      <c r="M54" s="492">
        <f>'План НП'!C57</f>
        <v>0</v>
      </c>
      <c r="N54" s="491">
        <f>'План НП'!D57</f>
        <v>1</v>
      </c>
      <c r="O54" s="493">
        <f>'План НП'!AC57</f>
        <v>163</v>
      </c>
      <c r="P54" s="94"/>
    </row>
    <row r="55" spans="1:16" s="423" customFormat="1" ht="18" x14ac:dyDescent="0.35">
      <c r="A55" s="126" t="str">
        <f>'План НП'!A58</f>
        <v>СП 3</v>
      </c>
      <c r="B55" s="638" t="str">
        <f>'План НП'!B58</f>
        <v>Промислова екологія</v>
      </c>
      <c r="C55" s="491">
        <f>'План НП'!F58</f>
        <v>3</v>
      </c>
      <c r="D55" s="491">
        <f>'План НП'!G58</f>
        <v>90</v>
      </c>
      <c r="E55" s="127"/>
      <c r="F55" s="128"/>
      <c r="G55" s="128"/>
      <c r="H55" s="128"/>
      <c r="I55" s="128"/>
      <c r="J55" s="128"/>
      <c r="K55" s="128"/>
      <c r="L55" s="129"/>
      <c r="M55" s="492">
        <f>'План НП'!C58</f>
        <v>0</v>
      </c>
      <c r="N55" s="491">
        <f>'План НП'!D58</f>
        <v>2</v>
      </c>
      <c r="O55" s="493">
        <f>'План НП'!AC58</f>
        <v>154</v>
      </c>
      <c r="P55" s="94"/>
    </row>
    <row r="56" spans="1:16" s="423" customFormat="1" ht="18" x14ac:dyDescent="0.35">
      <c r="A56" s="126" t="str">
        <f>'План НП'!A59</f>
        <v>СП 4</v>
      </c>
      <c r="B56" s="638" t="str">
        <f>'План НП'!B59</f>
        <v>Аналітична хімія</v>
      </c>
      <c r="C56" s="491">
        <f>'План НП'!F59</f>
        <v>3</v>
      </c>
      <c r="D56" s="491">
        <f>'План НП'!G59</f>
        <v>90</v>
      </c>
      <c r="E56" s="127"/>
      <c r="F56" s="128"/>
      <c r="G56" s="128"/>
      <c r="H56" s="128"/>
      <c r="I56" s="128"/>
      <c r="J56" s="128"/>
      <c r="K56" s="128"/>
      <c r="L56" s="129"/>
      <c r="M56" s="492">
        <f>'План НП'!C59</f>
        <v>0</v>
      </c>
      <c r="N56" s="491">
        <f>'План НП'!D59</f>
        <v>3</v>
      </c>
      <c r="O56" s="493">
        <f>'План НП'!AC59</f>
        <v>188</v>
      </c>
      <c r="P56" s="94"/>
    </row>
    <row r="57" spans="1:16" s="423" customFormat="1" ht="18" x14ac:dyDescent="0.35">
      <c r="A57" s="126" t="str">
        <f>'План НП'!A60</f>
        <v>СП 5</v>
      </c>
      <c r="B57" s="638" t="str">
        <f>'План НП'!B60</f>
        <v>Фізична і колоїдна хімія</v>
      </c>
      <c r="C57" s="491">
        <f>'План НП'!F60</f>
        <v>5</v>
      </c>
      <c r="D57" s="491">
        <f>'План НП'!G60</f>
        <v>150</v>
      </c>
      <c r="E57" s="127"/>
      <c r="F57" s="128"/>
      <c r="G57" s="128"/>
      <c r="H57" s="128"/>
      <c r="I57" s="128"/>
      <c r="J57" s="128"/>
      <c r="K57" s="128"/>
      <c r="L57" s="129"/>
      <c r="M57" s="492">
        <f>'План НП'!C60</f>
        <v>3</v>
      </c>
      <c r="N57" s="491">
        <f>'План НП'!D60</f>
        <v>0</v>
      </c>
      <c r="O57" s="493">
        <f>'План НП'!AC60</f>
        <v>194</v>
      </c>
      <c r="P57" s="94"/>
    </row>
    <row r="58" spans="1:16" s="423" customFormat="1" ht="18" x14ac:dyDescent="0.35">
      <c r="A58" s="126" t="str">
        <f>'План НП'!A61</f>
        <v>СП 6</v>
      </c>
      <c r="B58" s="638" t="str">
        <f>'План НП'!B61</f>
        <v>Інформаційні технології в хімічних технологіях та інженерії</v>
      </c>
      <c r="C58" s="491">
        <f>'План НП'!F61</f>
        <v>4</v>
      </c>
      <c r="D58" s="491">
        <f>'План НП'!G61</f>
        <v>120</v>
      </c>
      <c r="E58" s="127"/>
      <c r="F58" s="128"/>
      <c r="G58" s="128"/>
      <c r="H58" s="128"/>
      <c r="I58" s="128"/>
      <c r="J58" s="128"/>
      <c r="K58" s="128"/>
      <c r="L58" s="129"/>
      <c r="M58" s="492">
        <f>'План НП'!C61</f>
        <v>0</v>
      </c>
      <c r="N58" s="491">
        <f>'План НП'!D61</f>
        <v>3</v>
      </c>
      <c r="O58" s="493">
        <f>'План НП'!AC61</f>
        <v>191</v>
      </c>
      <c r="P58" s="94"/>
    </row>
    <row r="59" spans="1:16" s="423" customFormat="1" ht="18" x14ac:dyDescent="0.35">
      <c r="A59" s="126" t="str">
        <f>'План НП'!A62</f>
        <v>СП 7</v>
      </c>
      <c r="B59" s="638" t="str">
        <f>'План НП'!B62</f>
        <v>Процеси та апарати хімічних виробництв, ч.1</v>
      </c>
      <c r="C59" s="491">
        <f>'План НП'!F62</f>
        <v>5</v>
      </c>
      <c r="D59" s="491">
        <f>'План НП'!G62</f>
        <v>150</v>
      </c>
      <c r="E59" s="127"/>
      <c r="F59" s="128"/>
      <c r="G59" s="128"/>
      <c r="H59" s="128"/>
      <c r="I59" s="128"/>
      <c r="J59" s="128"/>
      <c r="K59" s="128"/>
      <c r="L59" s="129"/>
      <c r="M59" s="492">
        <f>'План НП'!C62</f>
        <v>3</v>
      </c>
      <c r="N59" s="491">
        <f>'План НП'!D62</f>
        <v>0</v>
      </c>
      <c r="O59" s="493">
        <f>'План НП'!AC62</f>
        <v>191</v>
      </c>
      <c r="P59" s="94"/>
    </row>
    <row r="60" spans="1:16" s="423" customFormat="1" ht="18" x14ac:dyDescent="0.35">
      <c r="A60" s="126" t="str">
        <f>'План НП'!A63</f>
        <v>СП 8</v>
      </c>
      <c r="B60" s="638" t="str">
        <f>'План НП'!B63</f>
        <v>Основи тонкого органічного синтезу</v>
      </c>
      <c r="C60" s="491">
        <f>'План НП'!F63</f>
        <v>3</v>
      </c>
      <c r="D60" s="491">
        <f>'План НП'!G63</f>
        <v>90</v>
      </c>
      <c r="E60" s="127"/>
      <c r="F60" s="128"/>
      <c r="G60" s="128"/>
      <c r="H60" s="128"/>
      <c r="I60" s="128"/>
      <c r="J60" s="128"/>
      <c r="K60" s="128"/>
      <c r="L60" s="129"/>
      <c r="M60" s="492">
        <f>'План НП'!C63</f>
        <v>0</v>
      </c>
      <c r="N60" s="491">
        <f>'План НП'!D63</f>
        <v>3</v>
      </c>
      <c r="O60" s="493">
        <f>'План НП'!AC63</f>
        <v>184</v>
      </c>
      <c r="P60" s="94"/>
    </row>
    <row r="61" spans="1:16" s="423" customFormat="1" ht="18" x14ac:dyDescent="0.35">
      <c r="A61" s="126" t="str">
        <f>'План НП'!A64</f>
        <v>СП 9</v>
      </c>
      <c r="B61" s="638" t="str">
        <f>'План НП'!B64</f>
        <v>Процеси та апарати хімічних виробництв, ч.2</v>
      </c>
      <c r="C61" s="491">
        <f>'План НП'!F64</f>
        <v>6</v>
      </c>
      <c r="D61" s="491">
        <f>'План НП'!G64</f>
        <v>180</v>
      </c>
      <c r="E61" s="127"/>
      <c r="F61" s="128"/>
      <c r="G61" s="128"/>
      <c r="H61" s="128"/>
      <c r="I61" s="128"/>
      <c r="J61" s="128"/>
      <c r="K61" s="128"/>
      <c r="L61" s="129"/>
      <c r="M61" s="492">
        <f>'План НП'!C64</f>
        <v>4</v>
      </c>
      <c r="N61" s="491">
        <f>'План НП'!D64</f>
        <v>0</v>
      </c>
      <c r="O61" s="493">
        <f>'План НП'!AC64</f>
        <v>191</v>
      </c>
      <c r="P61" s="94"/>
    </row>
    <row r="62" spans="1:16" s="423" customFormat="1" ht="18" x14ac:dyDescent="0.35">
      <c r="A62" s="126" t="str">
        <f>'План НП'!A65</f>
        <v>СП 10</v>
      </c>
      <c r="B62" s="638" t="str">
        <f>'План НП'!B65</f>
        <v>Загальна хімічна технологія</v>
      </c>
      <c r="C62" s="491">
        <f>'План НП'!F65</f>
        <v>4</v>
      </c>
      <c r="D62" s="491">
        <f>'План НП'!G65</f>
        <v>120</v>
      </c>
      <c r="E62" s="127"/>
      <c r="F62" s="128"/>
      <c r="G62" s="128"/>
      <c r="H62" s="128"/>
      <c r="I62" s="128"/>
      <c r="J62" s="128"/>
      <c r="K62" s="128"/>
      <c r="L62" s="129"/>
      <c r="M62" s="492">
        <f>'План НП'!C65</f>
        <v>4</v>
      </c>
      <c r="N62" s="491">
        <f>'План НП'!D65</f>
        <v>0</v>
      </c>
      <c r="O62" s="493">
        <f>'План НП'!AC65</f>
        <v>191</v>
      </c>
      <c r="P62" s="94"/>
    </row>
    <row r="63" spans="1:16" s="423" customFormat="1" ht="18" x14ac:dyDescent="0.35">
      <c r="A63" s="126" t="str">
        <f>'План НП'!A66</f>
        <v>СП 11</v>
      </c>
      <c r="B63" s="638" t="str">
        <f>'План НП'!B66</f>
        <v>Основи штучного інтелекту</v>
      </c>
      <c r="C63" s="491">
        <f>'План НП'!F66</f>
        <v>4</v>
      </c>
      <c r="D63" s="491">
        <f>'План НП'!G66</f>
        <v>120</v>
      </c>
      <c r="E63" s="127"/>
      <c r="F63" s="128"/>
      <c r="G63" s="128"/>
      <c r="H63" s="128"/>
      <c r="I63" s="128"/>
      <c r="J63" s="128"/>
      <c r="K63" s="128"/>
      <c r="L63" s="129"/>
      <c r="M63" s="492">
        <f>'План НП'!C66</f>
        <v>0</v>
      </c>
      <c r="N63" s="491">
        <f>'План НП'!D66</f>
        <v>4</v>
      </c>
      <c r="O63" s="493">
        <f>'План НП'!AC66</f>
        <v>321</v>
      </c>
      <c r="P63" s="94"/>
    </row>
    <row r="64" spans="1:16" s="423" customFormat="1" ht="18" x14ac:dyDescent="0.35">
      <c r="A64" s="126" t="str">
        <f>'План НП'!A67</f>
        <v>СП 12</v>
      </c>
      <c r="B64" s="638" t="str">
        <f>'План НП'!B67</f>
        <v>Математичне моделювання та оптимізація об'єктів хімічної технології</v>
      </c>
      <c r="C64" s="491">
        <f>'План НП'!F67</f>
        <v>4</v>
      </c>
      <c r="D64" s="491">
        <f>'План НП'!G67</f>
        <v>120</v>
      </c>
      <c r="E64" s="127"/>
      <c r="F64" s="128"/>
      <c r="G64" s="128"/>
      <c r="H64" s="128"/>
      <c r="I64" s="128"/>
      <c r="J64" s="128"/>
      <c r="K64" s="128"/>
      <c r="L64" s="129"/>
      <c r="M64" s="492">
        <f>'План НП'!C67</f>
        <v>0</v>
      </c>
      <c r="N64" s="491">
        <f>'План НП'!D67</f>
        <v>5</v>
      </c>
      <c r="O64" s="493">
        <f>'План НП'!AC67</f>
        <v>191</v>
      </c>
      <c r="P64" s="94"/>
    </row>
    <row r="65" spans="1:16" s="423" customFormat="1" ht="18" x14ac:dyDescent="0.35">
      <c r="A65" s="126" t="str">
        <f>'План НП'!A68</f>
        <v>СП 13</v>
      </c>
      <c r="B65" s="638" t="str">
        <f>'План НП'!B68</f>
        <v>Теоретичні основи кольоровості органічних сполук</v>
      </c>
      <c r="C65" s="491">
        <f>'План НП'!F68</f>
        <v>6</v>
      </c>
      <c r="D65" s="491">
        <f>'План НП'!G68</f>
        <v>180</v>
      </c>
      <c r="E65" s="127"/>
      <c r="F65" s="128"/>
      <c r="G65" s="128"/>
      <c r="H65" s="128"/>
      <c r="I65" s="128"/>
      <c r="J65" s="128"/>
      <c r="K65" s="128"/>
      <c r="L65" s="129"/>
      <c r="M65" s="492">
        <f>'План НП'!C68</f>
        <v>5</v>
      </c>
      <c r="N65" s="491">
        <f>'План НП'!D68</f>
        <v>0</v>
      </c>
      <c r="O65" s="493">
        <f>'План НП'!AC68</f>
        <v>184</v>
      </c>
      <c r="P65" s="94"/>
    </row>
    <row r="66" spans="1:16" s="423" customFormat="1" ht="18" x14ac:dyDescent="0.35">
      <c r="A66" s="126" t="str">
        <f>'План НП'!A69</f>
        <v>СП 14</v>
      </c>
      <c r="B66" s="638" t="str">
        <f>'План НП'!B69</f>
        <v>Хімія харчових добавок та компонентів косметичних засобів</v>
      </c>
      <c r="C66" s="491">
        <f>'План НП'!F69</f>
        <v>6</v>
      </c>
      <c r="D66" s="491">
        <f>'План НП'!G69</f>
        <v>180</v>
      </c>
      <c r="E66" s="127"/>
      <c r="F66" s="128"/>
      <c r="G66" s="128"/>
      <c r="H66" s="128"/>
      <c r="I66" s="128"/>
      <c r="J66" s="128"/>
      <c r="K66" s="128"/>
      <c r="L66" s="129"/>
      <c r="M66" s="492">
        <f>'План НП'!C69</f>
        <v>5</v>
      </c>
      <c r="N66" s="491">
        <f>'План НП'!D69</f>
        <v>0</v>
      </c>
      <c r="O66" s="493">
        <f>'План НП'!AC69</f>
        <v>184</v>
      </c>
      <c r="P66" s="94"/>
    </row>
    <row r="67" spans="1:16" s="423" customFormat="1" ht="18" x14ac:dyDescent="0.35">
      <c r="A67" s="126" t="str">
        <f>'План НП'!A70</f>
        <v>СП 15</v>
      </c>
      <c r="B67" s="638" t="str">
        <f>'План НП'!B70</f>
        <v>Контроль та керування хіміко-технологічними процесами</v>
      </c>
      <c r="C67" s="491">
        <f>'План НП'!F70</f>
        <v>3</v>
      </c>
      <c r="D67" s="491">
        <f>'План НП'!G70</f>
        <v>90</v>
      </c>
      <c r="E67" s="127"/>
      <c r="F67" s="128"/>
      <c r="G67" s="128"/>
      <c r="H67" s="128"/>
      <c r="I67" s="128"/>
      <c r="J67" s="128"/>
      <c r="K67" s="128"/>
      <c r="L67" s="129"/>
      <c r="M67" s="492">
        <f>'План НП'!C70</f>
        <v>0</v>
      </c>
      <c r="N67" s="491">
        <f>'План НП'!D70</f>
        <v>6</v>
      </c>
      <c r="O67" s="493">
        <f>'План НП'!AC70</f>
        <v>174</v>
      </c>
      <c r="P67" s="94"/>
    </row>
    <row r="68" spans="1:16" s="423" customFormat="1" ht="18" x14ac:dyDescent="0.35">
      <c r="A68" s="126" t="str">
        <f>'План НП'!A71</f>
        <v>СП 16</v>
      </c>
      <c r="B68" s="638" t="str">
        <f>'План НП'!B71</f>
        <v>Основи наукових досліджень галузі</v>
      </c>
      <c r="C68" s="491">
        <f>'План НП'!F71</f>
        <v>5</v>
      </c>
      <c r="D68" s="491">
        <f>'План НП'!G71</f>
        <v>150</v>
      </c>
      <c r="E68" s="127"/>
      <c r="F68" s="128"/>
      <c r="G68" s="128"/>
      <c r="H68" s="128"/>
      <c r="I68" s="128"/>
      <c r="J68" s="128"/>
      <c r="K68" s="128"/>
      <c r="L68" s="129"/>
      <c r="M68" s="492">
        <f>'План НП'!C71</f>
        <v>6</v>
      </c>
      <c r="N68" s="491">
        <f>'План НП'!D71</f>
        <v>0</v>
      </c>
      <c r="O68" s="493">
        <f>'План НП'!AC71</f>
        <v>184</v>
      </c>
      <c r="P68" s="94"/>
    </row>
    <row r="69" spans="1:16" s="423" customFormat="1" ht="18" x14ac:dyDescent="0.35">
      <c r="A69" s="126" t="str">
        <f>'План НП'!A72</f>
        <v>СП 17</v>
      </c>
      <c r="B69" s="638" t="str">
        <f>'План НП'!B72</f>
        <v>Основи проектування виробництва галузі</v>
      </c>
      <c r="C69" s="491">
        <f>'План НП'!F72</f>
        <v>5</v>
      </c>
      <c r="D69" s="491">
        <f>'План НП'!G72</f>
        <v>150</v>
      </c>
      <c r="E69" s="127"/>
      <c r="F69" s="128"/>
      <c r="G69" s="128"/>
      <c r="H69" s="128"/>
      <c r="I69" s="128"/>
      <c r="J69" s="128"/>
      <c r="K69" s="128"/>
      <c r="L69" s="129"/>
      <c r="M69" s="492">
        <f>'План НП'!C72</f>
        <v>7</v>
      </c>
      <c r="N69" s="491">
        <f>'План НП'!D72</f>
        <v>0</v>
      </c>
      <c r="O69" s="493">
        <f>'План НП'!AC72</f>
        <v>184</v>
      </c>
      <c r="P69" s="94"/>
    </row>
    <row r="70" spans="1:16" s="423" customFormat="1" ht="18" x14ac:dyDescent="0.35">
      <c r="A70" s="126" t="str">
        <f>'План НП'!A73</f>
        <v>СП 18</v>
      </c>
      <c r="B70" s="638" t="str">
        <f>'План НП'!B73</f>
        <v>Економіка підприємства</v>
      </c>
      <c r="C70" s="491">
        <f>'План НП'!F73</f>
        <v>3</v>
      </c>
      <c r="D70" s="491">
        <f>'План НП'!G73</f>
        <v>90</v>
      </c>
      <c r="E70" s="127"/>
      <c r="F70" s="128"/>
      <c r="G70" s="128"/>
      <c r="H70" s="128"/>
      <c r="I70" s="128"/>
      <c r="J70" s="128"/>
      <c r="K70" s="128"/>
      <c r="L70" s="129"/>
      <c r="M70" s="492">
        <f>'План НП'!C73</f>
        <v>0</v>
      </c>
      <c r="N70" s="491">
        <f>'План НП'!D73</f>
        <v>7</v>
      </c>
      <c r="O70" s="493">
        <f>'План НП'!AC73</f>
        <v>202</v>
      </c>
      <c r="P70" s="94"/>
    </row>
    <row r="71" spans="1:16" s="423" customFormat="1" ht="18" x14ac:dyDescent="0.35">
      <c r="A71" s="126" t="str">
        <f>'План НП'!A74</f>
        <v>СП 19</v>
      </c>
      <c r="B71" s="638" t="str">
        <f>'План НП'!B74</f>
        <v>Охорона праці</v>
      </c>
      <c r="C71" s="491">
        <f>'План НП'!F74</f>
        <v>3</v>
      </c>
      <c r="D71" s="491">
        <f>'План НП'!G74</f>
        <v>90</v>
      </c>
      <c r="E71" s="127"/>
      <c r="F71" s="128"/>
      <c r="G71" s="128"/>
      <c r="H71" s="128"/>
      <c r="I71" s="128"/>
      <c r="J71" s="128"/>
      <c r="K71" s="128"/>
      <c r="L71" s="129"/>
      <c r="M71" s="492">
        <f>'План НП'!C74</f>
        <v>0</v>
      </c>
      <c r="N71" s="491">
        <f>'План НП'!D74</f>
        <v>7</v>
      </c>
      <c r="O71" s="493">
        <f>'План НП'!AC74</f>
        <v>144</v>
      </c>
      <c r="P71" s="94"/>
    </row>
    <row r="72" spans="1:16" s="423" customFormat="1" ht="18" x14ac:dyDescent="0.35">
      <c r="A72" s="126" t="str">
        <f>'План НП'!A75</f>
        <v>СП 20</v>
      </c>
      <c r="B72" s="638" t="str">
        <f>'План НП'!B75</f>
        <v>Принципи "зеленої" хімії</v>
      </c>
      <c r="C72" s="491">
        <f>'План НП'!F75</f>
        <v>5</v>
      </c>
      <c r="D72" s="491">
        <f>'План НП'!G75</f>
        <v>150</v>
      </c>
      <c r="E72" s="127"/>
      <c r="F72" s="128"/>
      <c r="G72" s="128"/>
      <c r="H72" s="128"/>
      <c r="I72" s="128"/>
      <c r="J72" s="128"/>
      <c r="K72" s="128"/>
      <c r="L72" s="129"/>
      <c r="M72" s="492">
        <f>'План НП'!C75</f>
        <v>0</v>
      </c>
      <c r="N72" s="491">
        <f>'План НП'!D75</f>
        <v>8</v>
      </c>
      <c r="O72" s="493">
        <f>'План НП'!AC75</f>
        <v>184</v>
      </c>
      <c r="P72" s="94"/>
    </row>
    <row r="73" spans="1:16" s="423" customFormat="1" ht="18.600000000000001" thickBot="1" x14ac:dyDescent="0.4">
      <c r="A73" s="126" t="str">
        <f>'План НП'!A76</f>
        <v>СП 21</v>
      </c>
      <c r="B73" s="638" t="str">
        <f>'План НП'!B76</f>
        <v>Основи процесів виробництва харчових добавок та косметичних засобів</v>
      </c>
      <c r="C73" s="491">
        <f>'План НП'!F76</f>
        <v>5</v>
      </c>
      <c r="D73" s="491">
        <f>'План НП'!G76</f>
        <v>150</v>
      </c>
      <c r="E73" s="127"/>
      <c r="F73" s="128"/>
      <c r="G73" s="128"/>
      <c r="H73" s="128"/>
      <c r="I73" s="128"/>
      <c r="J73" s="128"/>
      <c r="K73" s="128"/>
      <c r="L73" s="129"/>
      <c r="M73" s="492">
        <f>'План НП'!C76</f>
        <v>8</v>
      </c>
      <c r="N73" s="491">
        <f>'План НП'!D76</f>
        <v>0</v>
      </c>
      <c r="O73" s="493">
        <f>'План НП'!AC76</f>
        <v>184</v>
      </c>
      <c r="P73" s="94"/>
    </row>
    <row r="74" spans="1:16" s="423" customFormat="1" ht="18" hidden="1" x14ac:dyDescent="0.35">
      <c r="A74" s="126" t="str">
        <f>'План НП'!A77</f>
        <v>СП 22</v>
      </c>
      <c r="B74" s="490">
        <f>'План НП'!B77</f>
        <v>0</v>
      </c>
      <c r="C74" s="491">
        <f>'План НП'!F77</f>
        <v>0</v>
      </c>
      <c r="D74" s="491">
        <f>'План НП'!G77</f>
        <v>0</v>
      </c>
      <c r="E74" s="127"/>
      <c r="F74" s="128"/>
      <c r="G74" s="128"/>
      <c r="H74" s="128"/>
      <c r="I74" s="128"/>
      <c r="J74" s="128"/>
      <c r="K74" s="128"/>
      <c r="L74" s="129"/>
      <c r="M74" s="492">
        <f>'План НП'!C77</f>
        <v>0</v>
      </c>
      <c r="N74" s="491">
        <f>'План НП'!D77</f>
        <v>0</v>
      </c>
      <c r="O74" s="493">
        <f>'План НП'!AC77</f>
        <v>0</v>
      </c>
      <c r="P74" s="94"/>
    </row>
    <row r="75" spans="1:16" s="423" customFormat="1" ht="18" hidden="1" x14ac:dyDescent="0.35">
      <c r="A75" s="126" t="str">
        <f>'План НП'!A78</f>
        <v>СП 23</v>
      </c>
      <c r="B75" s="490">
        <f>'План НП'!B78</f>
        <v>0</v>
      </c>
      <c r="C75" s="491">
        <f>'План НП'!F78</f>
        <v>0</v>
      </c>
      <c r="D75" s="491">
        <f>'План НП'!G78</f>
        <v>0</v>
      </c>
      <c r="E75" s="127"/>
      <c r="F75" s="128"/>
      <c r="G75" s="128"/>
      <c r="H75" s="128"/>
      <c r="I75" s="128"/>
      <c r="J75" s="128"/>
      <c r="K75" s="128"/>
      <c r="L75" s="129"/>
      <c r="M75" s="492">
        <f>'План НП'!C78</f>
        <v>0</v>
      </c>
      <c r="N75" s="491">
        <f>'План НП'!D78</f>
        <v>0</v>
      </c>
      <c r="O75" s="493">
        <f>'План НП'!AC78</f>
        <v>0</v>
      </c>
      <c r="P75" s="94"/>
    </row>
    <row r="76" spans="1:16" s="423" customFormat="1" ht="18" hidden="1" x14ac:dyDescent="0.35">
      <c r="A76" s="126" t="str">
        <f>'План НП'!A79</f>
        <v>СП 24</v>
      </c>
      <c r="B76" s="490">
        <f>'План НП'!B79</f>
        <v>0</v>
      </c>
      <c r="C76" s="491">
        <f>'План НП'!F79</f>
        <v>0</v>
      </c>
      <c r="D76" s="491">
        <f>'План НП'!G79</f>
        <v>0</v>
      </c>
      <c r="E76" s="127"/>
      <c r="F76" s="128"/>
      <c r="G76" s="128"/>
      <c r="H76" s="128"/>
      <c r="I76" s="128"/>
      <c r="J76" s="128"/>
      <c r="K76" s="128"/>
      <c r="L76" s="129"/>
      <c r="M76" s="492">
        <f>'План НП'!C79</f>
        <v>0</v>
      </c>
      <c r="N76" s="491">
        <f>'План НП'!D79</f>
        <v>0</v>
      </c>
      <c r="O76" s="493">
        <f>'План НП'!AC79</f>
        <v>0</v>
      </c>
      <c r="P76" s="94"/>
    </row>
    <row r="77" spans="1:16" s="423" customFormat="1" ht="18" hidden="1" x14ac:dyDescent="0.35">
      <c r="A77" s="126" t="str">
        <f>'План НП'!A80</f>
        <v>СП 25</v>
      </c>
      <c r="B77" s="490">
        <f>'План НП'!B80</f>
        <v>0</v>
      </c>
      <c r="C77" s="491">
        <f>'План НП'!F80</f>
        <v>0</v>
      </c>
      <c r="D77" s="491">
        <f>'План НП'!G80</f>
        <v>0</v>
      </c>
      <c r="E77" s="127"/>
      <c r="F77" s="128"/>
      <c r="G77" s="128"/>
      <c r="H77" s="128"/>
      <c r="I77" s="128"/>
      <c r="J77" s="128"/>
      <c r="K77" s="128"/>
      <c r="L77" s="129"/>
      <c r="M77" s="492">
        <f>'План НП'!C80</f>
        <v>0</v>
      </c>
      <c r="N77" s="491">
        <f>'План НП'!D80</f>
        <v>0</v>
      </c>
      <c r="O77" s="493">
        <f>'План НП'!AC80</f>
        <v>0</v>
      </c>
      <c r="P77" s="94"/>
    </row>
    <row r="78" spans="1:16" s="423" customFormat="1" ht="18" hidden="1" x14ac:dyDescent="0.35">
      <c r="A78" s="126" t="str">
        <f>'План НП'!A81</f>
        <v>СП 26</v>
      </c>
      <c r="B78" s="490">
        <f>'План НП'!B81</f>
        <v>0</v>
      </c>
      <c r="C78" s="491">
        <f>'План НП'!F81</f>
        <v>0</v>
      </c>
      <c r="D78" s="491">
        <f>'План НП'!G81</f>
        <v>0</v>
      </c>
      <c r="E78" s="127"/>
      <c r="F78" s="128"/>
      <c r="G78" s="128"/>
      <c r="H78" s="128"/>
      <c r="I78" s="128"/>
      <c r="J78" s="128"/>
      <c r="K78" s="128"/>
      <c r="L78" s="129"/>
      <c r="M78" s="492">
        <f>'План НП'!C81</f>
        <v>0</v>
      </c>
      <c r="N78" s="491">
        <f>'План НП'!D81</f>
        <v>0</v>
      </c>
      <c r="O78" s="493">
        <f>'План НП'!AC81</f>
        <v>0</v>
      </c>
      <c r="P78" s="94"/>
    </row>
    <row r="79" spans="1:16" s="423" customFormat="1" ht="18" hidden="1" x14ac:dyDescent="0.35">
      <c r="A79" s="126" t="str">
        <f>'План НП'!A82</f>
        <v>СП 27</v>
      </c>
      <c r="B79" s="490">
        <f>'План НП'!B82</f>
        <v>0</v>
      </c>
      <c r="C79" s="491">
        <f>'План НП'!F82</f>
        <v>0</v>
      </c>
      <c r="D79" s="491">
        <f>'План НП'!G82</f>
        <v>0</v>
      </c>
      <c r="E79" s="127"/>
      <c r="F79" s="128"/>
      <c r="G79" s="128"/>
      <c r="H79" s="128"/>
      <c r="I79" s="128"/>
      <c r="J79" s="128"/>
      <c r="K79" s="128"/>
      <c r="L79" s="129"/>
      <c r="M79" s="492">
        <f>'План НП'!C82</f>
        <v>0</v>
      </c>
      <c r="N79" s="491">
        <f>'План НП'!D82</f>
        <v>0</v>
      </c>
      <c r="O79" s="493">
        <f>'План НП'!AC82</f>
        <v>0</v>
      </c>
      <c r="P79" s="94"/>
    </row>
    <row r="80" spans="1:16" s="423" customFormat="1" ht="18" hidden="1" x14ac:dyDescent="0.35">
      <c r="A80" s="126" t="str">
        <f>'План НП'!A83</f>
        <v>СП 28</v>
      </c>
      <c r="B80" s="490">
        <f>'План НП'!B83</f>
        <v>0</v>
      </c>
      <c r="C80" s="491">
        <f>'План НП'!F83</f>
        <v>0</v>
      </c>
      <c r="D80" s="491">
        <f>'План НП'!G83</f>
        <v>0</v>
      </c>
      <c r="E80" s="127"/>
      <c r="F80" s="128"/>
      <c r="G80" s="128"/>
      <c r="H80" s="128"/>
      <c r="I80" s="128"/>
      <c r="J80" s="128"/>
      <c r="K80" s="128"/>
      <c r="L80" s="129"/>
      <c r="M80" s="492">
        <f>'План НП'!C83</f>
        <v>0</v>
      </c>
      <c r="N80" s="491">
        <f>'План НП'!D83</f>
        <v>0</v>
      </c>
      <c r="O80" s="493">
        <f>'План НП'!AC83</f>
        <v>0</v>
      </c>
      <c r="P80" s="94"/>
    </row>
    <row r="81" spans="1:16" s="423" customFormat="1" ht="18" hidden="1" x14ac:dyDescent="0.35">
      <c r="A81" s="126" t="str">
        <f>'План НП'!A84</f>
        <v>СП 29</v>
      </c>
      <c r="B81" s="490">
        <f>'План НП'!B84</f>
        <v>0</v>
      </c>
      <c r="C81" s="491">
        <f>'План НП'!F84</f>
        <v>0</v>
      </c>
      <c r="D81" s="491">
        <f>'План НП'!G84</f>
        <v>0</v>
      </c>
      <c r="E81" s="127"/>
      <c r="F81" s="128"/>
      <c r="G81" s="128"/>
      <c r="H81" s="128"/>
      <c r="I81" s="128"/>
      <c r="J81" s="128"/>
      <c r="K81" s="128"/>
      <c r="L81" s="129"/>
      <c r="M81" s="492">
        <f>'План НП'!C84</f>
        <v>0</v>
      </c>
      <c r="N81" s="491">
        <f>'План НП'!D84</f>
        <v>0</v>
      </c>
      <c r="O81" s="493">
        <f>'План НП'!AC84</f>
        <v>0</v>
      </c>
      <c r="P81" s="94"/>
    </row>
    <row r="82" spans="1:16" s="423" customFormat="1" ht="18" hidden="1" x14ac:dyDescent="0.35">
      <c r="A82" s="126" t="str">
        <f>'План НП'!A85</f>
        <v>СП 30</v>
      </c>
      <c r="B82" s="490">
        <f>'План НП'!B85</f>
        <v>0</v>
      </c>
      <c r="C82" s="491">
        <f>'План НП'!F85</f>
        <v>0</v>
      </c>
      <c r="D82" s="491">
        <f>'План НП'!G85</f>
        <v>0</v>
      </c>
      <c r="E82" s="127"/>
      <c r="F82" s="128"/>
      <c r="G82" s="128"/>
      <c r="H82" s="128"/>
      <c r="I82" s="128"/>
      <c r="J82" s="128"/>
      <c r="K82" s="128"/>
      <c r="L82" s="129"/>
      <c r="M82" s="492">
        <f>'План НП'!C85</f>
        <v>0</v>
      </c>
      <c r="N82" s="491">
        <f>'План НП'!D85</f>
        <v>0</v>
      </c>
      <c r="O82" s="493">
        <f>'План НП'!AC85</f>
        <v>0</v>
      </c>
      <c r="P82" s="94"/>
    </row>
    <row r="83" spans="1:16" s="423" customFormat="1" ht="18" hidden="1" x14ac:dyDescent="0.35">
      <c r="A83" s="126" t="str">
        <f>'План НП'!A86</f>
        <v>СП 31</v>
      </c>
      <c r="B83" s="490">
        <f>'План НП'!B86</f>
        <v>0</v>
      </c>
      <c r="C83" s="491">
        <f>'План НП'!F86</f>
        <v>0</v>
      </c>
      <c r="D83" s="491">
        <f>'План НП'!G86</f>
        <v>0</v>
      </c>
      <c r="E83" s="127"/>
      <c r="F83" s="128"/>
      <c r="G83" s="128"/>
      <c r="H83" s="128"/>
      <c r="I83" s="128"/>
      <c r="J83" s="128"/>
      <c r="K83" s="128"/>
      <c r="L83" s="129"/>
      <c r="M83" s="492">
        <f>'План НП'!C86</f>
        <v>0</v>
      </c>
      <c r="N83" s="491">
        <f>'План НП'!D86</f>
        <v>0</v>
      </c>
      <c r="O83" s="493">
        <f>'План НП'!AC86</f>
        <v>0</v>
      </c>
      <c r="P83" s="94"/>
    </row>
    <row r="84" spans="1:16" s="423" customFormat="1" ht="18" hidden="1" x14ac:dyDescent="0.35">
      <c r="A84" s="126" t="str">
        <f>'План НП'!A87</f>
        <v>СП 32</v>
      </c>
      <c r="B84" s="490">
        <f>'План НП'!B87</f>
        <v>0</v>
      </c>
      <c r="C84" s="491">
        <f>'План НП'!F87</f>
        <v>0</v>
      </c>
      <c r="D84" s="491">
        <f>'План НП'!G87</f>
        <v>0</v>
      </c>
      <c r="E84" s="127"/>
      <c r="F84" s="128"/>
      <c r="G84" s="128"/>
      <c r="H84" s="128"/>
      <c r="I84" s="128"/>
      <c r="J84" s="128"/>
      <c r="K84" s="128"/>
      <c r="L84" s="129"/>
      <c r="M84" s="492">
        <f>'План НП'!C87</f>
        <v>0</v>
      </c>
      <c r="N84" s="491">
        <f>'План НП'!D87</f>
        <v>0</v>
      </c>
      <c r="O84" s="493">
        <f>'План НП'!AC87</f>
        <v>0</v>
      </c>
      <c r="P84" s="94"/>
    </row>
    <row r="85" spans="1:16" s="423" customFormat="1" ht="18" hidden="1" x14ac:dyDescent="0.35">
      <c r="A85" s="126" t="str">
        <f>'План НП'!A88</f>
        <v>СП 33</v>
      </c>
      <c r="B85" s="490">
        <f>'План НП'!B88</f>
        <v>0</v>
      </c>
      <c r="C85" s="491">
        <f>'План НП'!F88</f>
        <v>0</v>
      </c>
      <c r="D85" s="491">
        <f>'План НП'!G88</f>
        <v>0</v>
      </c>
      <c r="E85" s="127"/>
      <c r="F85" s="128"/>
      <c r="G85" s="128"/>
      <c r="H85" s="128"/>
      <c r="I85" s="128"/>
      <c r="J85" s="128"/>
      <c r="K85" s="128"/>
      <c r="L85" s="129"/>
      <c r="M85" s="492">
        <f>'План НП'!C88</f>
        <v>0</v>
      </c>
      <c r="N85" s="491">
        <f>'План НП'!D88</f>
        <v>0</v>
      </c>
      <c r="O85" s="493">
        <f>'План НП'!AC88</f>
        <v>0</v>
      </c>
      <c r="P85" s="94"/>
    </row>
    <row r="86" spans="1:16" s="423" customFormat="1" ht="18" hidden="1" x14ac:dyDescent="0.35">
      <c r="A86" s="126" t="str">
        <f>'План НП'!A89</f>
        <v>СП 34</v>
      </c>
      <c r="B86" s="490">
        <f>'План НП'!B89</f>
        <v>0</v>
      </c>
      <c r="C86" s="491">
        <f>'План НП'!F89</f>
        <v>0</v>
      </c>
      <c r="D86" s="491">
        <f>'План НП'!G89</f>
        <v>0</v>
      </c>
      <c r="E86" s="127"/>
      <c r="F86" s="128"/>
      <c r="G86" s="128"/>
      <c r="H86" s="128"/>
      <c r="I86" s="128"/>
      <c r="J86" s="128"/>
      <c r="K86" s="128"/>
      <c r="L86" s="129"/>
      <c r="M86" s="492">
        <f>'План НП'!C89</f>
        <v>0</v>
      </c>
      <c r="N86" s="491">
        <f>'План НП'!D89</f>
        <v>0</v>
      </c>
      <c r="O86" s="493">
        <f>'План НП'!AC89</f>
        <v>0</v>
      </c>
      <c r="P86" s="94"/>
    </row>
    <row r="87" spans="1:16" s="423" customFormat="1" ht="18" hidden="1" x14ac:dyDescent="0.35">
      <c r="A87" s="126" t="str">
        <f>'План НП'!A90</f>
        <v>СП 35</v>
      </c>
      <c r="B87" s="490">
        <f>'План НП'!B90</f>
        <v>0</v>
      </c>
      <c r="C87" s="491">
        <f>'План НП'!F90</f>
        <v>0</v>
      </c>
      <c r="D87" s="491">
        <f>'План НП'!G90</f>
        <v>0</v>
      </c>
      <c r="E87" s="127"/>
      <c r="F87" s="128"/>
      <c r="G87" s="128"/>
      <c r="H87" s="128"/>
      <c r="I87" s="128"/>
      <c r="J87" s="128"/>
      <c r="K87" s="128"/>
      <c r="L87" s="129"/>
      <c r="M87" s="492">
        <f>'План НП'!C90</f>
        <v>0</v>
      </c>
      <c r="N87" s="491">
        <f>'План НП'!D90</f>
        <v>0</v>
      </c>
      <c r="O87" s="493">
        <f>'План НП'!AC90</f>
        <v>0</v>
      </c>
      <c r="P87" s="94"/>
    </row>
    <row r="88" spans="1:16" s="423" customFormat="1" ht="18" hidden="1" x14ac:dyDescent="0.35">
      <c r="A88" s="126" t="str">
        <f>'План НП'!A91</f>
        <v>СП 36</v>
      </c>
      <c r="B88" s="490">
        <f>'План НП'!B91</f>
        <v>0</v>
      </c>
      <c r="C88" s="491">
        <f>'План НП'!F91</f>
        <v>0</v>
      </c>
      <c r="D88" s="491">
        <f>'План НП'!G91</f>
        <v>0</v>
      </c>
      <c r="E88" s="127"/>
      <c r="F88" s="128"/>
      <c r="G88" s="128"/>
      <c r="H88" s="128"/>
      <c r="I88" s="128"/>
      <c r="J88" s="128"/>
      <c r="K88" s="128"/>
      <c r="L88" s="129"/>
      <c r="M88" s="492">
        <f>'План НП'!C91</f>
        <v>0</v>
      </c>
      <c r="N88" s="491">
        <f>'План НП'!D91</f>
        <v>0</v>
      </c>
      <c r="O88" s="493">
        <f>'План НП'!AC91</f>
        <v>0</v>
      </c>
      <c r="P88" s="94"/>
    </row>
    <row r="89" spans="1:16" s="423" customFormat="1" ht="18" hidden="1" x14ac:dyDescent="0.35">
      <c r="A89" s="126" t="str">
        <f>'План НП'!A92</f>
        <v>СП 37</v>
      </c>
      <c r="B89" s="490">
        <f>'План НП'!B92</f>
        <v>0</v>
      </c>
      <c r="C89" s="491">
        <f>'План НП'!F92</f>
        <v>0</v>
      </c>
      <c r="D89" s="491">
        <f>'План НП'!G92</f>
        <v>0</v>
      </c>
      <c r="E89" s="127"/>
      <c r="F89" s="128"/>
      <c r="G89" s="128"/>
      <c r="H89" s="128"/>
      <c r="I89" s="128"/>
      <c r="J89" s="128"/>
      <c r="K89" s="128"/>
      <c r="L89" s="129"/>
      <c r="M89" s="492">
        <f>'План НП'!C92</f>
        <v>0</v>
      </c>
      <c r="N89" s="491">
        <f>'План НП'!D92</f>
        <v>0</v>
      </c>
      <c r="O89" s="493">
        <f>'План НП'!AC92</f>
        <v>0</v>
      </c>
      <c r="P89" s="94"/>
    </row>
    <row r="90" spans="1:16" s="423" customFormat="1" ht="18" hidden="1" x14ac:dyDescent="0.35">
      <c r="A90" s="126" t="str">
        <f>'План НП'!A93</f>
        <v>СП 38</v>
      </c>
      <c r="B90" s="490">
        <f>'План НП'!B93</f>
        <v>0</v>
      </c>
      <c r="C90" s="491">
        <f>'План НП'!F93</f>
        <v>0</v>
      </c>
      <c r="D90" s="491">
        <f>'План НП'!G93</f>
        <v>0</v>
      </c>
      <c r="E90" s="127"/>
      <c r="F90" s="128"/>
      <c r="G90" s="128"/>
      <c r="H90" s="128"/>
      <c r="I90" s="128"/>
      <c r="J90" s="128"/>
      <c r="K90" s="128"/>
      <c r="L90" s="129"/>
      <c r="M90" s="492">
        <f>'План НП'!C93</f>
        <v>0</v>
      </c>
      <c r="N90" s="491">
        <f>'План НП'!D93</f>
        <v>0</v>
      </c>
      <c r="O90" s="493">
        <f>'План НП'!AC93</f>
        <v>0</v>
      </c>
      <c r="P90" s="94"/>
    </row>
    <row r="91" spans="1:16" s="423" customFormat="1" ht="18" hidden="1" x14ac:dyDescent="0.35">
      <c r="A91" s="126" t="str">
        <f>'План НП'!A94</f>
        <v>СП 39</v>
      </c>
      <c r="B91" s="490">
        <f>'План НП'!B94</f>
        <v>0</v>
      </c>
      <c r="C91" s="491">
        <f>'План НП'!F94</f>
        <v>0</v>
      </c>
      <c r="D91" s="491">
        <f>'План НП'!G94</f>
        <v>0</v>
      </c>
      <c r="E91" s="127"/>
      <c r="F91" s="128"/>
      <c r="G91" s="128"/>
      <c r="H91" s="128"/>
      <c r="I91" s="128"/>
      <c r="J91" s="128"/>
      <c r="K91" s="128"/>
      <c r="L91" s="129"/>
      <c r="M91" s="492">
        <f>'План НП'!C94</f>
        <v>0</v>
      </c>
      <c r="N91" s="491">
        <f>'План НП'!D94</f>
        <v>0</v>
      </c>
      <c r="O91" s="493">
        <f>'План НП'!AC94</f>
        <v>0</v>
      </c>
      <c r="P91" s="94"/>
    </row>
    <row r="92" spans="1:16" s="423" customFormat="1" ht="18.600000000000001" hidden="1" thickBot="1" x14ac:dyDescent="0.4">
      <c r="A92" s="494" t="str">
        <f>'План НП'!A95</f>
        <v>СП 40</v>
      </c>
      <c r="B92" s="495">
        <f>'План НП'!B95</f>
        <v>0</v>
      </c>
      <c r="C92" s="496">
        <f>'План НП'!F95</f>
        <v>0</v>
      </c>
      <c r="D92" s="496">
        <f>'План НП'!G95</f>
        <v>0</v>
      </c>
      <c r="E92" s="497"/>
      <c r="F92" s="498"/>
      <c r="G92" s="498"/>
      <c r="H92" s="498"/>
      <c r="I92" s="498"/>
      <c r="J92" s="498"/>
      <c r="K92" s="498"/>
      <c r="L92" s="499"/>
      <c r="M92" s="500">
        <f>'План НП'!C95</f>
        <v>0</v>
      </c>
      <c r="N92" s="496">
        <f>'План НП'!D95</f>
        <v>0</v>
      </c>
      <c r="O92" s="501">
        <f>'План НП'!AC95</f>
        <v>0</v>
      </c>
      <c r="P92" s="94"/>
    </row>
    <row r="93" spans="1:16" s="423" customFormat="1" ht="18.600000000000001" thickBot="1" x14ac:dyDescent="0.4">
      <c r="A93" s="571">
        <f>'План НП'!A96</f>
        <v>2</v>
      </c>
      <c r="B93" s="572" t="str">
        <f>'План НП'!B96</f>
        <v>Практична підготовка</v>
      </c>
      <c r="C93" s="573">
        <f>'План НП'!F96</f>
        <v>12</v>
      </c>
      <c r="D93" s="573">
        <f>'План НП'!G96</f>
        <v>360</v>
      </c>
      <c r="E93" s="574"/>
      <c r="F93" s="575"/>
      <c r="G93" s="575"/>
      <c r="H93" s="575"/>
      <c r="I93" s="575"/>
      <c r="J93" s="575"/>
      <c r="K93" s="575"/>
      <c r="L93" s="576"/>
      <c r="M93" s="577">
        <f>'План НП'!C96</f>
        <v>0</v>
      </c>
      <c r="N93" s="578">
        <f>'План НП'!D96</f>
        <v>0</v>
      </c>
      <c r="O93" s="579">
        <f>C93/240</f>
        <v>0.05</v>
      </c>
      <c r="P93" s="94" t="str">
        <f>'Основні дані'!$B$1</f>
        <v>ХТ-225</v>
      </c>
    </row>
    <row r="94" spans="1:16" s="424" customFormat="1" ht="15.6" x14ac:dyDescent="0.3">
      <c r="A94" s="126" t="str">
        <f>'План НП'!A97</f>
        <v>ПП 1</v>
      </c>
      <c r="B94" s="143" t="str">
        <f>'План НП'!B97</f>
        <v>Виробнича практика*</v>
      </c>
      <c r="C94" s="121">
        <f>'План НП'!F97</f>
        <v>6</v>
      </c>
      <c r="D94" s="121">
        <f>'План НП'!G97</f>
        <v>180</v>
      </c>
      <c r="E94" s="127"/>
      <c r="F94" s="128"/>
      <c r="G94" s="128"/>
      <c r="H94" s="128"/>
      <c r="I94" s="128"/>
      <c r="J94" s="128"/>
      <c r="K94" s="128"/>
      <c r="L94" s="129"/>
      <c r="M94" s="137">
        <f>'План НП'!C97</f>
        <v>0</v>
      </c>
      <c r="N94" s="136" t="str">
        <f>'План НП'!D97</f>
        <v>6</v>
      </c>
      <c r="O94" s="125">
        <f>'План НП'!AC97</f>
        <v>184</v>
      </c>
      <c r="P94" s="94" t="str">
        <f>'Основні дані'!$B$1</f>
        <v>ХТ-225</v>
      </c>
    </row>
    <row r="95" spans="1:16" s="424" customFormat="1" ht="16.2" thickBot="1" x14ac:dyDescent="0.35">
      <c r="A95" s="126" t="str">
        <f>'План НП'!A98</f>
        <v>ПП 2</v>
      </c>
      <c r="B95" s="143" t="str">
        <f>'План НП'!B98</f>
        <v>Переддипломна практика*</v>
      </c>
      <c r="C95" s="121">
        <f>'План НП'!F98</f>
        <v>6</v>
      </c>
      <c r="D95" s="121">
        <f>'План НП'!G98</f>
        <v>180</v>
      </c>
      <c r="E95" s="127"/>
      <c r="F95" s="128"/>
      <c r="G95" s="128"/>
      <c r="H95" s="128"/>
      <c r="I95" s="128"/>
      <c r="J95" s="128"/>
      <c r="K95" s="128"/>
      <c r="L95" s="129"/>
      <c r="M95" s="137">
        <f>'План НП'!C98</f>
        <v>0</v>
      </c>
      <c r="N95" s="136" t="str">
        <f>'План НП'!D98</f>
        <v>8</v>
      </c>
      <c r="O95" s="125">
        <f>'План НП'!AC98</f>
        <v>184</v>
      </c>
      <c r="P95" s="94" t="str">
        <f>'Основні дані'!$B$1</f>
        <v>ХТ-225</v>
      </c>
    </row>
    <row r="96" spans="1:16" s="424" customFormat="1" ht="15.6" hidden="1" x14ac:dyDescent="0.3">
      <c r="A96" s="126" t="str">
        <f>'План НП'!A99</f>
        <v>ПП 3</v>
      </c>
      <c r="B96" s="143">
        <f>'План НП'!B99</f>
        <v>0</v>
      </c>
      <c r="C96" s="121">
        <f>'План НП'!F99</f>
        <v>0</v>
      </c>
      <c r="D96" s="121">
        <f>'План НП'!G99</f>
        <v>0</v>
      </c>
      <c r="E96" s="127"/>
      <c r="F96" s="128"/>
      <c r="G96" s="128"/>
      <c r="H96" s="128"/>
      <c r="I96" s="128"/>
      <c r="J96" s="128"/>
      <c r="K96" s="128"/>
      <c r="L96" s="129"/>
      <c r="M96" s="137">
        <f>'План НП'!C99</f>
        <v>0</v>
      </c>
      <c r="N96" s="136">
        <f>'План НП'!D99</f>
        <v>0</v>
      </c>
      <c r="O96" s="125">
        <f>'План НП'!AC99</f>
        <v>0</v>
      </c>
      <c r="P96" s="94" t="str">
        <f>'Основні дані'!$B$1</f>
        <v>ХТ-225</v>
      </c>
    </row>
    <row r="97" spans="1:16" s="424" customFormat="1" ht="15.6" hidden="1" x14ac:dyDescent="0.3">
      <c r="A97" s="126" t="str">
        <f>'План НП'!A100</f>
        <v>ПП 4</v>
      </c>
      <c r="B97" s="143">
        <f>'План НП'!B100</f>
        <v>0</v>
      </c>
      <c r="C97" s="121">
        <f>'План НП'!F100</f>
        <v>0</v>
      </c>
      <c r="D97" s="121">
        <f>'План НП'!G100</f>
        <v>0</v>
      </c>
      <c r="E97" s="127"/>
      <c r="F97" s="128"/>
      <c r="G97" s="128"/>
      <c r="H97" s="128"/>
      <c r="I97" s="128"/>
      <c r="J97" s="128"/>
      <c r="K97" s="128"/>
      <c r="L97" s="129"/>
      <c r="M97" s="137">
        <f>'План НП'!C100</f>
        <v>0</v>
      </c>
      <c r="N97" s="136">
        <f>'План НП'!D100</f>
        <v>0</v>
      </c>
      <c r="O97" s="125">
        <f>'План НП'!AC100</f>
        <v>0</v>
      </c>
      <c r="P97" s="94" t="str">
        <f>'Основні дані'!$B$1</f>
        <v>ХТ-225</v>
      </c>
    </row>
    <row r="98" spans="1:16" s="424" customFormat="1" ht="15.6" hidden="1" x14ac:dyDescent="0.3">
      <c r="A98" s="126" t="str">
        <f>'План НП'!A101</f>
        <v>ПП 5</v>
      </c>
      <c r="B98" s="143">
        <f>'План НП'!B101</f>
        <v>0</v>
      </c>
      <c r="C98" s="121">
        <f>'План НП'!F101</f>
        <v>0</v>
      </c>
      <c r="D98" s="121">
        <f>'План НП'!G101</f>
        <v>0</v>
      </c>
      <c r="E98" s="127"/>
      <c r="F98" s="128"/>
      <c r="G98" s="128"/>
      <c r="H98" s="128"/>
      <c r="I98" s="128"/>
      <c r="J98" s="128"/>
      <c r="K98" s="128"/>
      <c r="L98" s="129"/>
      <c r="M98" s="137">
        <f>'План НП'!C101</f>
        <v>0</v>
      </c>
      <c r="N98" s="136">
        <f>'План НП'!D101</f>
        <v>0</v>
      </c>
      <c r="O98" s="125">
        <f>'План НП'!AC101</f>
        <v>0</v>
      </c>
      <c r="P98" s="94" t="str">
        <f>'Основні дані'!$B$1</f>
        <v>ХТ-225</v>
      </c>
    </row>
    <row r="99" spans="1:16" s="424" customFormat="1" ht="16.2" hidden="1" thickBot="1" x14ac:dyDescent="0.35">
      <c r="A99" s="126" t="str">
        <f>'План НП'!A102</f>
        <v>ПП 6</v>
      </c>
      <c r="B99" s="143">
        <f>'План НП'!B102</f>
        <v>0</v>
      </c>
      <c r="C99" s="121">
        <f>'План НП'!F102</f>
        <v>0</v>
      </c>
      <c r="D99" s="121">
        <f>'План НП'!G102</f>
        <v>0</v>
      </c>
      <c r="E99" s="127"/>
      <c r="F99" s="128"/>
      <c r="G99" s="128"/>
      <c r="H99" s="128"/>
      <c r="I99" s="128"/>
      <c r="J99" s="128"/>
      <c r="K99" s="128"/>
      <c r="L99" s="129"/>
      <c r="M99" s="137">
        <f>'План НП'!C102</f>
        <v>0</v>
      </c>
      <c r="N99" s="136">
        <f>'План НП'!D102</f>
        <v>0</v>
      </c>
      <c r="O99" s="125">
        <f>'План НП'!AC102</f>
        <v>0</v>
      </c>
      <c r="P99" s="94" t="str">
        <f>'Основні дані'!$B$1</f>
        <v>ХТ-225</v>
      </c>
    </row>
    <row r="100" spans="1:16" s="423" customFormat="1" ht="18.600000000000001" thickBot="1" x14ac:dyDescent="0.4">
      <c r="A100" s="113">
        <f>'План НП'!A103</f>
        <v>3</v>
      </c>
      <c r="B100" s="165" t="str">
        <f>'План НП'!B103</f>
        <v>Атестація</v>
      </c>
      <c r="C100" s="114">
        <f>'План НП'!F103</f>
        <v>6</v>
      </c>
      <c r="D100" s="114">
        <f>'План НП'!G103</f>
        <v>180</v>
      </c>
      <c r="E100" s="115"/>
      <c r="F100" s="116"/>
      <c r="G100" s="116"/>
      <c r="H100" s="116"/>
      <c r="I100" s="116"/>
      <c r="J100" s="116"/>
      <c r="K100" s="116"/>
      <c r="L100" s="117"/>
      <c r="M100" s="138" t="str">
        <f>'План НП'!C103</f>
        <v>8</v>
      </c>
      <c r="N100" s="139">
        <f>'План НП'!D103</f>
        <v>0</v>
      </c>
      <c r="O100" s="246">
        <f>C100/240</f>
        <v>2.5000000000000001E-2</v>
      </c>
      <c r="P100" s="94" t="str">
        <f>'Основні дані'!$B$1</f>
        <v>ХТ-225</v>
      </c>
    </row>
    <row r="101" spans="1:16" s="423" customFormat="1" ht="18" hidden="1" x14ac:dyDescent="0.35">
      <c r="A101" s="559" t="str">
        <f>'План НП'!A104</f>
        <v>А1</v>
      </c>
      <c r="B101" s="502" t="str">
        <f>'План НП'!B104</f>
        <v>не заповнювати</v>
      </c>
      <c r="C101" s="503">
        <f>'План НП'!F104</f>
        <v>0</v>
      </c>
      <c r="D101" s="503">
        <f>'План НП'!G104</f>
        <v>0</v>
      </c>
      <c r="E101" s="504"/>
      <c r="F101" s="505"/>
      <c r="G101" s="505"/>
      <c r="H101" s="505"/>
      <c r="I101" s="505"/>
      <c r="J101" s="505"/>
      <c r="K101" s="505"/>
      <c r="L101" s="506"/>
      <c r="M101" s="507">
        <f>'План НП'!C104</f>
        <v>0</v>
      </c>
      <c r="N101" s="508">
        <f>'План НП'!D104</f>
        <v>0</v>
      </c>
      <c r="O101" s="509">
        <f>'План НП'!AC104</f>
        <v>0</v>
      </c>
      <c r="P101" s="94"/>
    </row>
    <row r="102" spans="1:16" s="423" customFormat="1" ht="18" hidden="1" x14ac:dyDescent="0.35">
      <c r="A102" s="562" t="str">
        <f>'План НП'!A105</f>
        <v>А2</v>
      </c>
      <c r="B102" s="563" t="str">
        <f>'План НП'!B105</f>
        <v>не заповнювати</v>
      </c>
      <c r="C102" s="564">
        <f>'План НП'!F105</f>
        <v>0</v>
      </c>
      <c r="D102" s="564">
        <f>'План НП'!G105</f>
        <v>0</v>
      </c>
      <c r="E102" s="565"/>
      <c r="F102" s="566"/>
      <c r="G102" s="566"/>
      <c r="H102" s="566"/>
      <c r="I102" s="566"/>
      <c r="J102" s="566"/>
      <c r="K102" s="566"/>
      <c r="L102" s="567"/>
      <c r="M102" s="568">
        <f>'План НП'!C105</f>
        <v>0</v>
      </c>
      <c r="N102" s="569">
        <f>'План НП'!D105</f>
        <v>0</v>
      </c>
      <c r="O102" s="570">
        <f>'План НП'!AC105</f>
        <v>0</v>
      </c>
      <c r="P102" s="94"/>
    </row>
    <row r="103" spans="1:16" s="423" customFormat="1" ht="18" hidden="1" x14ac:dyDescent="0.35">
      <c r="A103" s="562" t="str">
        <f>'План НП'!A106</f>
        <v>А3</v>
      </c>
      <c r="B103" s="563" t="str">
        <f>'План НП'!B106</f>
        <v>не заповнювати</v>
      </c>
      <c r="C103" s="564">
        <f>'План НП'!F106</f>
        <v>0</v>
      </c>
      <c r="D103" s="564">
        <f>'План НП'!G106</f>
        <v>0</v>
      </c>
      <c r="E103" s="565"/>
      <c r="F103" s="566"/>
      <c r="G103" s="566"/>
      <c r="H103" s="566"/>
      <c r="I103" s="566"/>
      <c r="J103" s="566"/>
      <c r="K103" s="566"/>
      <c r="L103" s="567"/>
      <c r="M103" s="568">
        <f>'План НП'!C106</f>
        <v>0</v>
      </c>
      <c r="N103" s="569">
        <f>'План НП'!D106</f>
        <v>0</v>
      </c>
      <c r="O103" s="570">
        <f>'План НП'!AC106</f>
        <v>0</v>
      </c>
      <c r="P103" s="94"/>
    </row>
    <row r="104" spans="1:16" s="423" customFormat="1" ht="18.600000000000001" hidden="1" thickBot="1" x14ac:dyDescent="0.4">
      <c r="A104" s="560" t="str">
        <f>'План НП'!A107</f>
        <v>А4</v>
      </c>
      <c r="B104" s="510" t="str">
        <f>'План НП'!B107</f>
        <v>не заповнювати</v>
      </c>
      <c r="C104" s="511">
        <f>'План НП'!F107</f>
        <v>0</v>
      </c>
      <c r="D104" s="511">
        <f>'План НП'!G107</f>
        <v>0</v>
      </c>
      <c r="E104" s="512"/>
      <c r="F104" s="513"/>
      <c r="G104" s="513"/>
      <c r="H104" s="513"/>
      <c r="I104" s="513"/>
      <c r="J104" s="513"/>
      <c r="K104" s="513"/>
      <c r="L104" s="514"/>
      <c r="M104" s="515">
        <f>'План НП'!C107</f>
        <v>0</v>
      </c>
      <c r="N104" s="516">
        <f>'План НП'!D107</f>
        <v>0</v>
      </c>
      <c r="O104" s="517">
        <f>'План НП'!AC107</f>
        <v>0</v>
      </c>
      <c r="P104" s="94"/>
    </row>
    <row r="105" spans="1:16" s="423" customFormat="1" ht="18.600000000000001" thickBot="1" x14ac:dyDescent="0.4">
      <c r="A105" s="444">
        <f>'План НП'!A108</f>
        <v>4</v>
      </c>
      <c r="B105" s="445" t="str">
        <f>'План НП'!B108</f>
        <v>Вибіркові освітні компоненти</v>
      </c>
      <c r="C105" s="446">
        <f>'План НП'!F108</f>
        <v>70</v>
      </c>
      <c r="D105" s="446">
        <f>'План НП'!G108</f>
        <v>2100</v>
      </c>
      <c r="E105" s="447"/>
      <c r="F105" s="448"/>
      <c r="G105" s="448"/>
      <c r="H105" s="448"/>
      <c r="I105" s="448"/>
      <c r="J105" s="448"/>
      <c r="K105" s="448"/>
      <c r="L105" s="449"/>
      <c r="M105" s="450"/>
      <c r="N105" s="451"/>
      <c r="O105" s="452">
        <f>C105/240</f>
        <v>0.29166666666666669</v>
      </c>
      <c r="P105" s="94" t="str">
        <f>'Основні дані'!$B$1</f>
        <v>ХТ-225</v>
      </c>
    </row>
    <row r="106" spans="1:16" s="424" customFormat="1" ht="16.2" thickBot="1" x14ac:dyDescent="0.35">
      <c r="A106" s="239" t="str">
        <f>'План НП'!A109</f>
        <v>4.1</v>
      </c>
      <c r="B106" s="240" t="str">
        <f>'План НП'!B109</f>
        <v>Профільна підготовка</v>
      </c>
      <c r="C106" s="241">
        <f>'План НП'!F109</f>
        <v>27</v>
      </c>
      <c r="D106" s="241">
        <f>'План НП'!G109</f>
        <v>810</v>
      </c>
      <c r="E106" s="234"/>
      <c r="F106" s="235"/>
      <c r="G106" s="235"/>
      <c r="H106" s="235"/>
      <c r="I106" s="235"/>
      <c r="J106" s="235"/>
      <c r="K106" s="235"/>
      <c r="L106" s="236"/>
      <c r="M106" s="237"/>
      <c r="N106" s="238"/>
      <c r="O106" s="421">
        <f>C106/240</f>
        <v>0.1125</v>
      </c>
      <c r="P106" s="94" t="str">
        <f>'Основні дані'!$B$1</f>
        <v>ХТ-225</v>
      </c>
    </row>
    <row r="107" spans="1:16" s="424" customFormat="1" ht="15.6" x14ac:dyDescent="0.3">
      <c r="A107" s="206" t="str">
        <f>'План НП'!A110</f>
        <v>4.1.1</v>
      </c>
      <c r="B107" s="207" t="str">
        <f>'План НП'!B110</f>
        <v>Профільований пакет освітніх компонентів 01"Технології органічних речовин"</v>
      </c>
      <c r="C107" s="208">
        <f>'План НП'!F110</f>
        <v>27</v>
      </c>
      <c r="D107" s="208">
        <f>'План НП'!G110</f>
        <v>810</v>
      </c>
      <c r="E107" s="209"/>
      <c r="F107" s="210"/>
      <c r="G107" s="210"/>
      <c r="H107" s="210"/>
      <c r="I107" s="210"/>
      <c r="J107" s="210"/>
      <c r="K107" s="210"/>
      <c r="L107" s="211"/>
      <c r="M107" s="212"/>
      <c r="N107" s="213"/>
      <c r="O107" s="214"/>
      <c r="P107" s="94" t="str">
        <f>'Основні дані'!$B$1</f>
        <v>ХТ-225</v>
      </c>
    </row>
    <row r="108" spans="1:16" s="424" customFormat="1" ht="15.6" x14ac:dyDescent="0.3">
      <c r="A108" s="120" t="str">
        <f>'План НП'!A111</f>
        <v>ВП1.1</v>
      </c>
      <c r="B108" s="143" t="str">
        <f>'План НП'!B111</f>
        <v>Хімія і технологія основного органічного синтезу</v>
      </c>
      <c r="C108" s="121">
        <f>'План НП'!F111</f>
        <v>6</v>
      </c>
      <c r="D108" s="121">
        <f>'План НП'!G111</f>
        <v>180</v>
      </c>
      <c r="E108" s="122"/>
      <c r="F108" s="123"/>
      <c r="G108" s="123"/>
      <c r="H108" s="123"/>
      <c r="I108" s="123"/>
      <c r="J108" s="123"/>
      <c r="K108" s="123"/>
      <c r="L108" s="124"/>
      <c r="M108" s="137">
        <f>'План НП'!C111</f>
        <v>4</v>
      </c>
      <c r="N108" s="136">
        <f>'План НП'!D111</f>
        <v>0</v>
      </c>
      <c r="O108" s="125">
        <f>'План НП'!AC111</f>
        <v>184</v>
      </c>
      <c r="P108" s="94" t="str">
        <f>'Основні дані'!$B$1</f>
        <v>ХТ-225</v>
      </c>
    </row>
    <row r="109" spans="1:16" s="424" customFormat="1" ht="15.6" x14ac:dyDescent="0.3">
      <c r="A109" s="126" t="str">
        <f>'План НП'!A112</f>
        <v>ВП1.2</v>
      </c>
      <c r="B109" s="143" t="str">
        <f>'План НП'!B112</f>
        <v>Методи аналізу в органічному синтезі</v>
      </c>
      <c r="C109" s="121">
        <f>'План НП'!F112</f>
        <v>6</v>
      </c>
      <c r="D109" s="121">
        <f>'План НП'!G112</f>
        <v>180</v>
      </c>
      <c r="E109" s="127"/>
      <c r="F109" s="128"/>
      <c r="G109" s="128"/>
      <c r="H109" s="128"/>
      <c r="I109" s="128"/>
      <c r="J109" s="128"/>
      <c r="K109" s="128"/>
      <c r="L109" s="129"/>
      <c r="M109" s="137">
        <f>'План НП'!C112</f>
        <v>0</v>
      </c>
      <c r="N109" s="136" t="str">
        <f>'План НП'!D112</f>
        <v>5</v>
      </c>
      <c r="O109" s="125">
        <f>'План НП'!AC112</f>
        <v>184</v>
      </c>
      <c r="P109" s="94" t="str">
        <f>'Основні дані'!$B$1</f>
        <v>ХТ-225</v>
      </c>
    </row>
    <row r="110" spans="1:16" s="424" customFormat="1" ht="15.6" x14ac:dyDescent="0.3">
      <c r="A110" s="126" t="str">
        <f>'План НП'!A113</f>
        <v>ВП1.3</v>
      </c>
      <c r="B110" s="143" t="str">
        <f>'План НП'!B113</f>
        <v>Хімія і технологія ненасичених вуглеводнів</v>
      </c>
      <c r="C110" s="121">
        <f>'План НП'!F113</f>
        <v>4</v>
      </c>
      <c r="D110" s="121">
        <f>'План НП'!G113</f>
        <v>120</v>
      </c>
      <c r="E110" s="127"/>
      <c r="F110" s="128"/>
      <c r="G110" s="128"/>
      <c r="H110" s="128"/>
      <c r="I110" s="128"/>
      <c r="J110" s="128"/>
      <c r="K110" s="128"/>
      <c r="L110" s="129"/>
      <c r="M110" s="137">
        <f>'План НП'!C113</f>
        <v>6</v>
      </c>
      <c r="N110" s="136">
        <f>'План НП'!D113</f>
        <v>0</v>
      </c>
      <c r="O110" s="125">
        <f>'План НП'!AC113</f>
        <v>184</v>
      </c>
      <c r="P110" s="94" t="str">
        <f>'Основні дані'!$B$1</f>
        <v>ХТ-225</v>
      </c>
    </row>
    <row r="111" spans="1:16" s="424" customFormat="1" ht="15.6" x14ac:dyDescent="0.3">
      <c r="A111" s="126" t="str">
        <f>'План НП'!A114</f>
        <v>ВП1.4</v>
      </c>
      <c r="B111" s="143" t="str">
        <f>'План НП'!B114</f>
        <v>Хімія гетороциклічни сполук та продукти на їх основі</v>
      </c>
      <c r="C111" s="121">
        <f>'План НП'!F114</f>
        <v>5</v>
      </c>
      <c r="D111" s="121">
        <f>'План НП'!G114</f>
        <v>150</v>
      </c>
      <c r="E111" s="127"/>
      <c r="F111" s="128"/>
      <c r="G111" s="128"/>
      <c r="H111" s="128"/>
      <c r="I111" s="128"/>
      <c r="J111" s="128"/>
      <c r="K111" s="128"/>
      <c r="L111" s="129"/>
      <c r="M111" s="137">
        <f>'План НП'!C114</f>
        <v>7</v>
      </c>
      <c r="N111" s="136">
        <f>'План НП'!D114</f>
        <v>0</v>
      </c>
      <c r="O111" s="125">
        <f>'План НП'!AC114</f>
        <v>184</v>
      </c>
      <c r="P111" s="94" t="str">
        <f>'Основні дані'!$B$1</f>
        <v>ХТ-225</v>
      </c>
    </row>
    <row r="112" spans="1:16" s="424" customFormat="1" ht="15.6" x14ac:dyDescent="0.3">
      <c r="A112" s="126" t="str">
        <f>'План НП'!A115</f>
        <v>ВП1.5</v>
      </c>
      <c r="B112" s="561" t="str">
        <f>'План НП'!B115</f>
        <v>Хімія і технологія синтетичних лікарських сполук</v>
      </c>
      <c r="C112" s="121">
        <f>'План НП'!F115</f>
        <v>6</v>
      </c>
      <c r="D112" s="121">
        <f>'План НП'!G115</f>
        <v>180</v>
      </c>
      <c r="E112" s="127"/>
      <c r="F112" s="128"/>
      <c r="G112" s="128"/>
      <c r="H112" s="128"/>
      <c r="I112" s="128"/>
      <c r="J112" s="128"/>
      <c r="K112" s="128"/>
      <c r="L112" s="129"/>
      <c r="M112" s="137">
        <f>'План НП'!C115</f>
        <v>8</v>
      </c>
      <c r="N112" s="136">
        <f>'План НП'!D115</f>
        <v>0</v>
      </c>
      <c r="O112" s="125">
        <f>'План НП'!AC115</f>
        <v>184</v>
      </c>
      <c r="P112" s="94" t="str">
        <f>'Основні дані'!$B$1</f>
        <v>ХТ-225</v>
      </c>
    </row>
    <row r="113" spans="1:16" s="424" customFormat="1" ht="15.6" hidden="1" x14ac:dyDescent="0.3">
      <c r="A113" s="126" t="str">
        <f>'План НП'!A116</f>
        <v>ВП1.6</v>
      </c>
      <c r="B113" s="143">
        <f>'План НП'!B116</f>
        <v>0</v>
      </c>
      <c r="C113" s="121">
        <f>'План НП'!F116</f>
        <v>0</v>
      </c>
      <c r="D113" s="121">
        <f>'План НП'!G116</f>
        <v>0</v>
      </c>
      <c r="E113" s="127"/>
      <c r="F113" s="128"/>
      <c r="G113" s="128"/>
      <c r="H113" s="128"/>
      <c r="I113" s="128"/>
      <c r="J113" s="128"/>
      <c r="K113" s="128"/>
      <c r="L113" s="129"/>
      <c r="M113" s="137">
        <f>'План НП'!C116</f>
        <v>0</v>
      </c>
      <c r="N113" s="136">
        <f>'План НП'!D116</f>
        <v>0</v>
      </c>
      <c r="O113" s="125">
        <f>'План НП'!AC116</f>
        <v>0</v>
      </c>
      <c r="P113" s="94" t="str">
        <f>'Основні дані'!$B$1</f>
        <v>ХТ-225</v>
      </c>
    </row>
    <row r="114" spans="1:16" s="424" customFormat="1" ht="15.6" hidden="1" x14ac:dyDescent="0.3">
      <c r="A114" s="126" t="str">
        <f>'План НП'!A117</f>
        <v>ВП1.7</v>
      </c>
      <c r="B114" s="143">
        <f>'План НП'!B117</f>
        <v>0</v>
      </c>
      <c r="C114" s="121">
        <f>'План НП'!F117</f>
        <v>0</v>
      </c>
      <c r="D114" s="121">
        <f>'План НП'!G117</f>
        <v>0</v>
      </c>
      <c r="E114" s="127"/>
      <c r="F114" s="128"/>
      <c r="G114" s="128"/>
      <c r="H114" s="128"/>
      <c r="I114" s="128"/>
      <c r="J114" s="128"/>
      <c r="K114" s="128"/>
      <c r="L114" s="129"/>
      <c r="M114" s="137">
        <f>'План НП'!C117</f>
        <v>0</v>
      </c>
      <c r="N114" s="136">
        <f>'План НП'!D117</f>
        <v>0</v>
      </c>
      <c r="O114" s="125">
        <f>'План НП'!AC117</f>
        <v>0</v>
      </c>
      <c r="P114" s="94" t="str">
        <f>'Основні дані'!$B$1</f>
        <v>ХТ-225</v>
      </c>
    </row>
    <row r="115" spans="1:16" s="424" customFormat="1" ht="15.6" hidden="1" x14ac:dyDescent="0.3">
      <c r="A115" s="126" t="str">
        <f>'План НП'!A118</f>
        <v>ВП1.8</v>
      </c>
      <c r="B115" s="143">
        <f>'План НП'!B118</f>
        <v>0</v>
      </c>
      <c r="C115" s="121">
        <f>'План НП'!F118</f>
        <v>0</v>
      </c>
      <c r="D115" s="121">
        <f>'План НП'!G118</f>
        <v>0</v>
      </c>
      <c r="E115" s="127"/>
      <c r="F115" s="128"/>
      <c r="G115" s="128"/>
      <c r="H115" s="128"/>
      <c r="I115" s="128"/>
      <c r="J115" s="128"/>
      <c r="K115" s="128"/>
      <c r="L115" s="129"/>
      <c r="M115" s="137">
        <f>'План НП'!C118</f>
        <v>0</v>
      </c>
      <c r="N115" s="136">
        <f>'План НП'!D118</f>
        <v>0</v>
      </c>
      <c r="O115" s="125">
        <f>'План НП'!AC118</f>
        <v>0</v>
      </c>
      <c r="P115" s="94" t="str">
        <f>'Основні дані'!$B$1</f>
        <v>ХТ-225</v>
      </c>
    </row>
    <row r="116" spans="1:16" s="424" customFormat="1" ht="15.6" hidden="1" x14ac:dyDescent="0.3">
      <c r="A116" s="126" t="str">
        <f>'План НП'!A119</f>
        <v>ВП1.9</v>
      </c>
      <c r="B116" s="143">
        <f>'План НП'!B119</f>
        <v>0</v>
      </c>
      <c r="C116" s="121">
        <f>'План НП'!F119</f>
        <v>0</v>
      </c>
      <c r="D116" s="121">
        <f>'План НП'!G119</f>
        <v>0</v>
      </c>
      <c r="E116" s="127"/>
      <c r="F116" s="128"/>
      <c r="G116" s="128"/>
      <c r="H116" s="128"/>
      <c r="I116" s="128"/>
      <c r="J116" s="128"/>
      <c r="K116" s="128"/>
      <c r="L116" s="129"/>
      <c r="M116" s="137">
        <f>'План НП'!C119</f>
        <v>0</v>
      </c>
      <c r="N116" s="136">
        <f>'План НП'!D119</f>
        <v>0</v>
      </c>
      <c r="O116" s="125">
        <f>'План НП'!AC119</f>
        <v>0</v>
      </c>
      <c r="P116" s="94" t="str">
        <f>'Основні дані'!$B$1</f>
        <v>ХТ-225</v>
      </c>
    </row>
    <row r="117" spans="1:16" s="424" customFormat="1" ht="15.6" hidden="1" x14ac:dyDescent="0.3">
      <c r="A117" s="126" t="str">
        <f>'План НП'!A120</f>
        <v>ВП1.10</v>
      </c>
      <c r="B117" s="143">
        <f>'План НП'!B120</f>
        <v>0</v>
      </c>
      <c r="C117" s="121">
        <f>'План НП'!F120</f>
        <v>0</v>
      </c>
      <c r="D117" s="121">
        <f>'План НП'!G120</f>
        <v>0</v>
      </c>
      <c r="E117" s="127"/>
      <c r="F117" s="128"/>
      <c r="G117" s="128"/>
      <c r="H117" s="128"/>
      <c r="I117" s="128"/>
      <c r="J117" s="128"/>
      <c r="K117" s="128"/>
      <c r="L117" s="129"/>
      <c r="M117" s="137">
        <f>'План НП'!C120</f>
        <v>0</v>
      </c>
      <c r="N117" s="136">
        <f>'План НП'!D120</f>
        <v>0</v>
      </c>
      <c r="O117" s="125">
        <f>'План НП'!AC120</f>
        <v>0</v>
      </c>
      <c r="P117" s="94" t="str">
        <f>'Основні дані'!$B$1</f>
        <v>ХТ-225</v>
      </c>
    </row>
    <row r="118" spans="1:16" s="424" customFormat="1" ht="15.6" hidden="1" x14ac:dyDescent="0.3">
      <c r="A118" s="126" t="str">
        <f>'План НП'!A121</f>
        <v>ВП1.11</v>
      </c>
      <c r="B118" s="143">
        <f>'План НП'!B121</f>
        <v>0</v>
      </c>
      <c r="C118" s="121">
        <f>'План НП'!F121</f>
        <v>0</v>
      </c>
      <c r="D118" s="121">
        <f>'План НП'!G121</f>
        <v>0</v>
      </c>
      <c r="E118" s="127"/>
      <c r="F118" s="128"/>
      <c r="G118" s="128"/>
      <c r="H118" s="128"/>
      <c r="I118" s="128"/>
      <c r="J118" s="128"/>
      <c r="K118" s="128"/>
      <c r="L118" s="129"/>
      <c r="M118" s="137">
        <f>'План НП'!C121</f>
        <v>0</v>
      </c>
      <c r="N118" s="136">
        <f>'План НП'!D121</f>
        <v>0</v>
      </c>
      <c r="O118" s="125">
        <f>'План НП'!AC121</f>
        <v>0</v>
      </c>
      <c r="P118" s="94" t="str">
        <f>'Основні дані'!$B$1</f>
        <v>ХТ-225</v>
      </c>
    </row>
    <row r="119" spans="1:16" s="424" customFormat="1" ht="15.6" hidden="1" x14ac:dyDescent="0.3">
      <c r="A119" s="126" t="str">
        <f>'План НП'!A122</f>
        <v>ВП1.12</v>
      </c>
      <c r="B119" s="143">
        <f>'План НП'!B122</f>
        <v>0</v>
      </c>
      <c r="C119" s="121">
        <f>'План НП'!F122</f>
        <v>0</v>
      </c>
      <c r="D119" s="121">
        <f>'План НП'!G122</f>
        <v>0</v>
      </c>
      <c r="E119" s="127"/>
      <c r="F119" s="128"/>
      <c r="G119" s="128"/>
      <c r="H119" s="128"/>
      <c r="I119" s="128"/>
      <c r="J119" s="128"/>
      <c r="K119" s="128"/>
      <c r="L119" s="129"/>
      <c r="M119" s="137">
        <f>'План НП'!C122</f>
        <v>0</v>
      </c>
      <c r="N119" s="136">
        <f>'План НП'!D122</f>
        <v>0</v>
      </c>
      <c r="O119" s="125">
        <f>'План НП'!AC122</f>
        <v>0</v>
      </c>
      <c r="P119" s="94" t="str">
        <f>'Основні дані'!$B$1</f>
        <v>ХТ-225</v>
      </c>
    </row>
    <row r="120" spans="1:16" s="424" customFormat="1" ht="15.6" hidden="1" x14ac:dyDescent="0.3">
      <c r="A120" s="126" t="str">
        <f>'План НП'!A123</f>
        <v>ВП1.13</v>
      </c>
      <c r="B120" s="143">
        <f>'План НП'!B123</f>
        <v>0</v>
      </c>
      <c r="C120" s="121">
        <f>'План НП'!F123</f>
        <v>0</v>
      </c>
      <c r="D120" s="121">
        <f>'План НП'!G123</f>
        <v>0</v>
      </c>
      <c r="E120" s="127"/>
      <c r="F120" s="128"/>
      <c r="G120" s="128"/>
      <c r="H120" s="128"/>
      <c r="I120" s="128"/>
      <c r="J120" s="128"/>
      <c r="K120" s="128"/>
      <c r="L120" s="129"/>
      <c r="M120" s="137">
        <f>'План НП'!C123</f>
        <v>0</v>
      </c>
      <c r="N120" s="136">
        <f>'План НП'!D123</f>
        <v>0</v>
      </c>
      <c r="O120" s="125">
        <f>'План НП'!AC123</f>
        <v>0</v>
      </c>
      <c r="P120" s="94" t="str">
        <f>'Основні дані'!$B$1</f>
        <v>ХТ-225</v>
      </c>
    </row>
    <row r="121" spans="1:16" s="424" customFormat="1" ht="15.6" hidden="1" x14ac:dyDescent="0.3">
      <c r="A121" s="126" t="str">
        <f>'План НП'!A124</f>
        <v>ВП1.14</v>
      </c>
      <c r="B121" s="143">
        <f>'План НП'!B124</f>
        <v>0</v>
      </c>
      <c r="C121" s="121">
        <f>'План НП'!F124</f>
        <v>0</v>
      </c>
      <c r="D121" s="121">
        <f>'План НП'!G124</f>
        <v>0</v>
      </c>
      <c r="E121" s="127"/>
      <c r="F121" s="128"/>
      <c r="G121" s="128"/>
      <c r="H121" s="128"/>
      <c r="I121" s="128"/>
      <c r="J121" s="128"/>
      <c r="K121" s="128"/>
      <c r="L121" s="129"/>
      <c r="M121" s="137">
        <f>'План НП'!C124</f>
        <v>0</v>
      </c>
      <c r="N121" s="136">
        <f>'План НП'!D124</f>
        <v>0</v>
      </c>
      <c r="O121" s="125">
        <f>'План НП'!AC124</f>
        <v>0</v>
      </c>
      <c r="P121" s="94" t="str">
        <f>'Основні дані'!$B$1</f>
        <v>ХТ-225</v>
      </c>
    </row>
    <row r="122" spans="1:16" s="424" customFormat="1" ht="15.6" hidden="1" x14ac:dyDescent="0.3">
      <c r="A122" s="126" t="str">
        <f>'План НП'!A125</f>
        <v>ВП1.15</v>
      </c>
      <c r="B122" s="143">
        <f>'План НП'!B125</f>
        <v>0</v>
      </c>
      <c r="C122" s="121">
        <f>'План НП'!F125</f>
        <v>0</v>
      </c>
      <c r="D122" s="121">
        <f>'План НП'!G125</f>
        <v>0</v>
      </c>
      <c r="E122" s="127"/>
      <c r="F122" s="128"/>
      <c r="G122" s="128"/>
      <c r="H122" s="128"/>
      <c r="I122" s="128"/>
      <c r="J122" s="128"/>
      <c r="K122" s="128"/>
      <c r="L122" s="129"/>
      <c r="M122" s="137">
        <f>'План НП'!C125</f>
        <v>0</v>
      </c>
      <c r="N122" s="136">
        <f>'План НП'!D125</f>
        <v>0</v>
      </c>
      <c r="O122" s="125">
        <f>'План НП'!AC125</f>
        <v>0</v>
      </c>
      <c r="P122" s="94" t="str">
        <f>'Основні дані'!$B$1</f>
        <v>ХТ-225</v>
      </c>
    </row>
    <row r="123" spans="1:16" s="424" customFormat="1" ht="15.6" hidden="1" x14ac:dyDescent="0.3">
      <c r="A123" s="126" t="str">
        <f>'План НП'!A126</f>
        <v>ВП1.16</v>
      </c>
      <c r="B123" s="143">
        <f>'План НП'!B126</f>
        <v>0</v>
      </c>
      <c r="C123" s="121">
        <f>'План НП'!F126</f>
        <v>0</v>
      </c>
      <c r="D123" s="121">
        <f>'План НП'!G126</f>
        <v>0</v>
      </c>
      <c r="E123" s="127"/>
      <c r="F123" s="128"/>
      <c r="G123" s="128"/>
      <c r="H123" s="128"/>
      <c r="I123" s="128"/>
      <c r="J123" s="128"/>
      <c r="K123" s="128"/>
      <c r="L123" s="129"/>
      <c r="M123" s="137">
        <f>'План НП'!C126</f>
        <v>0</v>
      </c>
      <c r="N123" s="136">
        <f>'План НП'!D126</f>
        <v>0</v>
      </c>
      <c r="O123" s="125">
        <f>'План НП'!AC126</f>
        <v>0</v>
      </c>
      <c r="P123" s="94" t="str">
        <f>'Основні дані'!$B$1</f>
        <v>ХТ-225</v>
      </c>
    </row>
    <row r="124" spans="1:16" s="424" customFormat="1" ht="15.6" hidden="1" x14ac:dyDescent="0.3">
      <c r="A124" s="126" t="str">
        <f>'План НП'!A127</f>
        <v>ВП1.17</v>
      </c>
      <c r="B124" s="143">
        <f>'План НП'!B127</f>
        <v>0</v>
      </c>
      <c r="C124" s="121">
        <f>'План НП'!F127</f>
        <v>0</v>
      </c>
      <c r="D124" s="121">
        <f>'План НП'!G127</f>
        <v>0</v>
      </c>
      <c r="E124" s="127"/>
      <c r="F124" s="128"/>
      <c r="G124" s="128"/>
      <c r="H124" s="128"/>
      <c r="I124" s="128"/>
      <c r="J124" s="128"/>
      <c r="K124" s="128"/>
      <c r="L124" s="129"/>
      <c r="M124" s="137">
        <f>'План НП'!C127</f>
        <v>0</v>
      </c>
      <c r="N124" s="136">
        <f>'План НП'!D127</f>
        <v>0</v>
      </c>
      <c r="O124" s="125">
        <f>'План НП'!AC127</f>
        <v>0</v>
      </c>
      <c r="P124" s="94" t="str">
        <f>'Основні дані'!$B$1</f>
        <v>ХТ-225</v>
      </c>
    </row>
    <row r="125" spans="1:16" s="424" customFormat="1" ht="15.6" hidden="1" x14ac:dyDescent="0.3">
      <c r="A125" s="126" t="str">
        <f>'План НП'!A128</f>
        <v>ВП1.18</v>
      </c>
      <c r="B125" s="143">
        <f>'План НП'!B128</f>
        <v>0</v>
      </c>
      <c r="C125" s="121">
        <f>'План НП'!F128</f>
        <v>0</v>
      </c>
      <c r="D125" s="121">
        <f>'План НП'!G128</f>
        <v>0</v>
      </c>
      <c r="E125" s="127"/>
      <c r="F125" s="128"/>
      <c r="G125" s="128"/>
      <c r="H125" s="128"/>
      <c r="I125" s="128"/>
      <c r="J125" s="128"/>
      <c r="K125" s="128"/>
      <c r="L125" s="129"/>
      <c r="M125" s="137">
        <f>'План НП'!C128</f>
        <v>0</v>
      </c>
      <c r="N125" s="136">
        <f>'План НП'!D128</f>
        <v>0</v>
      </c>
      <c r="O125" s="125">
        <f>'План НП'!AC128</f>
        <v>0</v>
      </c>
      <c r="P125" s="94" t="str">
        <f>'Основні дані'!$B$1</f>
        <v>ХТ-225</v>
      </c>
    </row>
    <row r="126" spans="1:16" s="424" customFormat="1" ht="15.6" hidden="1" x14ac:dyDescent="0.3">
      <c r="A126" s="126" t="str">
        <f>'План НП'!A129</f>
        <v>ВП1.19</v>
      </c>
      <c r="B126" s="143">
        <f>'План НП'!B129</f>
        <v>0</v>
      </c>
      <c r="C126" s="121">
        <f>'План НП'!F129</f>
        <v>0</v>
      </c>
      <c r="D126" s="121">
        <f>'План НП'!G129</f>
        <v>0</v>
      </c>
      <c r="E126" s="127"/>
      <c r="F126" s="128"/>
      <c r="G126" s="128"/>
      <c r="H126" s="128"/>
      <c r="I126" s="128"/>
      <c r="J126" s="128"/>
      <c r="K126" s="128"/>
      <c r="L126" s="129"/>
      <c r="M126" s="137">
        <f>'План НП'!C129</f>
        <v>0</v>
      </c>
      <c r="N126" s="136">
        <f>'План НП'!D129</f>
        <v>0</v>
      </c>
      <c r="O126" s="125">
        <f>'План НП'!AC129</f>
        <v>0</v>
      </c>
      <c r="P126" s="94" t="str">
        <f>'Основні дані'!$B$1</f>
        <v>ХТ-225</v>
      </c>
    </row>
    <row r="127" spans="1:16" s="424" customFormat="1" ht="15.6" hidden="1" x14ac:dyDescent="0.3">
      <c r="A127" s="126" t="str">
        <f>'План НП'!A130</f>
        <v>ВП1.20</v>
      </c>
      <c r="B127" s="143">
        <f>'План НП'!B130</f>
        <v>0</v>
      </c>
      <c r="C127" s="121">
        <f>'План НП'!F130</f>
        <v>0</v>
      </c>
      <c r="D127" s="121">
        <f>'План НП'!G130</f>
        <v>0</v>
      </c>
      <c r="E127" s="127"/>
      <c r="F127" s="128"/>
      <c r="G127" s="128"/>
      <c r="H127" s="128"/>
      <c r="I127" s="128"/>
      <c r="J127" s="128"/>
      <c r="K127" s="128"/>
      <c r="L127" s="129"/>
      <c r="M127" s="137">
        <f>'План НП'!C130</f>
        <v>0</v>
      </c>
      <c r="N127" s="136">
        <f>'План НП'!D130</f>
        <v>0</v>
      </c>
      <c r="O127" s="125">
        <f>'План НП'!AC130</f>
        <v>0</v>
      </c>
      <c r="P127" s="94" t="str">
        <f>'Основні дані'!$B$1</f>
        <v>ХТ-225</v>
      </c>
    </row>
    <row r="128" spans="1:16" s="424" customFormat="1" ht="31.2" x14ac:dyDescent="0.3">
      <c r="A128" s="215" t="str">
        <f>'План НП'!A131</f>
        <v>4.1.2</v>
      </c>
      <c r="B128" s="216" t="str">
        <f>'План НП'!B131</f>
        <v>Профільований пакет освітніх компонентів 02 "Технології харчових добавок та косметичних засобів"</v>
      </c>
      <c r="C128" s="217">
        <f>'План НП'!F131</f>
        <v>27</v>
      </c>
      <c r="D128" s="217">
        <f>'План НП'!G131</f>
        <v>810</v>
      </c>
      <c r="E128" s="218"/>
      <c r="F128" s="219"/>
      <c r="G128" s="219"/>
      <c r="H128" s="219"/>
      <c r="I128" s="219"/>
      <c r="J128" s="219"/>
      <c r="K128" s="219"/>
      <c r="L128" s="220"/>
      <c r="M128" s="212">
        <f>'План НП'!C131</f>
        <v>0</v>
      </c>
      <c r="N128" s="213">
        <f>'План НП'!D131</f>
        <v>0</v>
      </c>
      <c r="O128" s="221">
        <f>'План НП'!AC131</f>
        <v>0</v>
      </c>
      <c r="P128" s="94" t="str">
        <f>'Основні дані'!$B$1</f>
        <v>ХТ-225</v>
      </c>
    </row>
    <row r="129" spans="1:16" s="424" customFormat="1" ht="15.6" x14ac:dyDescent="0.3">
      <c r="A129" s="126" t="str">
        <f>'План НП'!A132</f>
        <v>ВП2.1</v>
      </c>
      <c r="B129" s="143" t="str">
        <f>'План НП'!B132</f>
        <v>Хімічна інженерія біологічно активних добавок</v>
      </c>
      <c r="C129" s="121">
        <f>'План НП'!F132</f>
        <v>6</v>
      </c>
      <c r="D129" s="121">
        <f>'План НП'!G132</f>
        <v>180</v>
      </c>
      <c r="E129" s="127"/>
      <c r="F129" s="128"/>
      <c r="G129" s="128"/>
      <c r="H129" s="128"/>
      <c r="I129" s="128"/>
      <c r="J129" s="128"/>
      <c r="K129" s="128"/>
      <c r="L129" s="129"/>
      <c r="M129" s="137">
        <f>'План НП'!C132</f>
        <v>4</v>
      </c>
      <c r="N129" s="136">
        <f>'План НП'!D132</f>
        <v>0</v>
      </c>
      <c r="O129" s="125">
        <f>'План НП'!AC132</f>
        <v>184</v>
      </c>
      <c r="P129" s="94" t="str">
        <f>'Основні дані'!$B$1</f>
        <v>ХТ-225</v>
      </c>
    </row>
    <row r="130" spans="1:16" s="424" customFormat="1" ht="15.6" x14ac:dyDescent="0.3">
      <c r="A130" s="126" t="str">
        <f>'План НП'!A133</f>
        <v>ВП2.2</v>
      </c>
      <c r="B130" s="143" t="str">
        <f>'План НП'!B133</f>
        <v>Технології харчових добавок та компонентів косметичних засобів</v>
      </c>
      <c r="C130" s="121">
        <f>'План НП'!F133</f>
        <v>6</v>
      </c>
      <c r="D130" s="121">
        <f>'План НП'!G133</f>
        <v>180</v>
      </c>
      <c r="E130" s="127"/>
      <c r="F130" s="128"/>
      <c r="G130" s="128"/>
      <c r="H130" s="128"/>
      <c r="I130" s="128"/>
      <c r="J130" s="128"/>
      <c r="K130" s="128"/>
      <c r="L130" s="129"/>
      <c r="M130" s="137">
        <f>'План НП'!C133</f>
        <v>0</v>
      </c>
      <c r="N130" s="136" t="str">
        <f>'План НП'!D133</f>
        <v>5</v>
      </c>
      <c r="O130" s="125">
        <f>'План НП'!AC133</f>
        <v>184</v>
      </c>
      <c r="P130" s="94" t="str">
        <f>'Основні дані'!$B$1</f>
        <v>ХТ-225</v>
      </c>
    </row>
    <row r="131" spans="1:16" s="424" customFormat="1" ht="15.6" x14ac:dyDescent="0.3">
      <c r="A131" s="126" t="str">
        <f>'План НП'!A134</f>
        <v>ВП2.3</v>
      </c>
      <c r="B131" s="143" t="str">
        <f>'План НП'!B134</f>
        <v xml:space="preserve">Основи біохімії виробництв харчових добавок і косметичних засобів </v>
      </c>
      <c r="C131" s="121">
        <f>'План НП'!F134</f>
        <v>4</v>
      </c>
      <c r="D131" s="121">
        <f>'План НП'!G134</f>
        <v>120</v>
      </c>
      <c r="E131" s="127"/>
      <c r="F131" s="128"/>
      <c r="G131" s="128"/>
      <c r="H131" s="128"/>
      <c r="I131" s="128"/>
      <c r="J131" s="128"/>
      <c r="K131" s="128"/>
      <c r="L131" s="129"/>
      <c r="M131" s="137">
        <f>'План НП'!C134</f>
        <v>6</v>
      </c>
      <c r="N131" s="136">
        <f>'План НП'!D134</f>
        <v>0</v>
      </c>
      <c r="O131" s="125">
        <f>'План НП'!AC134</f>
        <v>184</v>
      </c>
      <c r="P131" s="94" t="str">
        <f>'Основні дані'!$B$1</f>
        <v>ХТ-225</v>
      </c>
    </row>
    <row r="132" spans="1:16" s="424" customFormat="1" ht="15.6" x14ac:dyDescent="0.3">
      <c r="A132" s="126" t="str">
        <f>'План НП'!A135</f>
        <v>ВП2.4</v>
      </c>
      <c r="B132" s="143" t="str">
        <f>'План НП'!B135</f>
        <v>Контроль якості у виробництві харчових добавок та косметичних засобів</v>
      </c>
      <c r="C132" s="121">
        <f>'План НП'!F135</f>
        <v>5</v>
      </c>
      <c r="D132" s="121">
        <f>'План НП'!G135</f>
        <v>150</v>
      </c>
      <c r="E132" s="127"/>
      <c r="F132" s="128"/>
      <c r="G132" s="128"/>
      <c r="H132" s="128"/>
      <c r="I132" s="128"/>
      <c r="J132" s="128"/>
      <c r="K132" s="128"/>
      <c r="L132" s="129"/>
      <c r="M132" s="137">
        <f>'План НП'!C135</f>
        <v>7</v>
      </c>
      <c r="N132" s="136">
        <f>'План НП'!D135</f>
        <v>0</v>
      </c>
      <c r="O132" s="125">
        <f>'План НП'!AC135</f>
        <v>184</v>
      </c>
      <c r="P132" s="94" t="str">
        <f>'Основні дані'!$B$1</f>
        <v>ХТ-225</v>
      </c>
    </row>
    <row r="133" spans="1:16" s="424" customFormat="1" ht="16.2" thickBot="1" x14ac:dyDescent="0.35">
      <c r="A133" s="126" t="str">
        <f>'План НП'!A136</f>
        <v>ВП2.5</v>
      </c>
      <c r="B133" s="143" t="str">
        <f>'План НП'!B136</f>
        <v>Технології косметичних виробництв</v>
      </c>
      <c r="C133" s="121">
        <f>'План НП'!F136</f>
        <v>6</v>
      </c>
      <c r="D133" s="121">
        <f>'План НП'!G136</f>
        <v>180</v>
      </c>
      <c r="E133" s="127"/>
      <c r="F133" s="128"/>
      <c r="G133" s="128"/>
      <c r="H133" s="128"/>
      <c r="I133" s="128"/>
      <c r="J133" s="128"/>
      <c r="K133" s="128"/>
      <c r="L133" s="129"/>
      <c r="M133" s="137">
        <f>'План НП'!C136</f>
        <v>8</v>
      </c>
      <c r="N133" s="136">
        <f>'План НП'!D136</f>
        <v>0</v>
      </c>
      <c r="O133" s="125">
        <f>'План НП'!AC136</f>
        <v>184</v>
      </c>
      <c r="P133" s="94" t="str">
        <f>'Основні дані'!$B$1</f>
        <v>ХТ-225</v>
      </c>
    </row>
    <row r="134" spans="1:16" s="424" customFormat="1" ht="15.6" hidden="1" x14ac:dyDescent="0.3">
      <c r="A134" s="126" t="str">
        <f>'План НП'!A137</f>
        <v>ВП2.6</v>
      </c>
      <c r="B134" s="143">
        <f>'План НП'!B137</f>
        <v>0</v>
      </c>
      <c r="C134" s="121">
        <f>'План НП'!F137</f>
        <v>0</v>
      </c>
      <c r="D134" s="121">
        <f>'План НП'!G137</f>
        <v>0</v>
      </c>
      <c r="E134" s="127"/>
      <c r="F134" s="128"/>
      <c r="G134" s="128"/>
      <c r="H134" s="128"/>
      <c r="I134" s="128"/>
      <c r="J134" s="128"/>
      <c r="K134" s="128"/>
      <c r="L134" s="129"/>
      <c r="M134" s="137">
        <f>'План НП'!C137</f>
        <v>0</v>
      </c>
      <c r="N134" s="136">
        <f>'План НП'!D137</f>
        <v>0</v>
      </c>
      <c r="O134" s="125">
        <f>'План НП'!AC137</f>
        <v>0</v>
      </c>
      <c r="P134" s="94" t="str">
        <f>'Основні дані'!$B$1</f>
        <v>ХТ-225</v>
      </c>
    </row>
    <row r="135" spans="1:16" s="424" customFormat="1" ht="15.6" hidden="1" x14ac:dyDescent="0.3">
      <c r="A135" s="126" t="str">
        <f>'План НП'!A138</f>
        <v>ВП2.7</v>
      </c>
      <c r="B135" s="143">
        <f>'План НП'!B138</f>
        <v>0</v>
      </c>
      <c r="C135" s="121">
        <f>'План НП'!F138</f>
        <v>0</v>
      </c>
      <c r="D135" s="121">
        <f>'План НП'!G138</f>
        <v>0</v>
      </c>
      <c r="E135" s="127"/>
      <c r="F135" s="128"/>
      <c r="G135" s="128"/>
      <c r="H135" s="128"/>
      <c r="I135" s="128"/>
      <c r="J135" s="128"/>
      <c r="K135" s="128"/>
      <c r="L135" s="129"/>
      <c r="M135" s="137">
        <f>'План НП'!C138</f>
        <v>0</v>
      </c>
      <c r="N135" s="136">
        <f>'План НП'!D138</f>
        <v>0</v>
      </c>
      <c r="O135" s="125">
        <f>'План НП'!AC138</f>
        <v>0</v>
      </c>
      <c r="P135" s="94" t="str">
        <f>'Основні дані'!$B$1</f>
        <v>ХТ-225</v>
      </c>
    </row>
    <row r="136" spans="1:16" s="424" customFormat="1" ht="15.6" hidden="1" x14ac:dyDescent="0.3">
      <c r="A136" s="126" t="str">
        <f>'План НП'!A139</f>
        <v>ВП2.8</v>
      </c>
      <c r="B136" s="143">
        <f>'План НП'!B139</f>
        <v>0</v>
      </c>
      <c r="C136" s="121">
        <f>'План НП'!F139</f>
        <v>0</v>
      </c>
      <c r="D136" s="121">
        <f>'План НП'!G139</f>
        <v>0</v>
      </c>
      <c r="E136" s="127"/>
      <c r="F136" s="128"/>
      <c r="G136" s="128"/>
      <c r="H136" s="128"/>
      <c r="I136" s="128"/>
      <c r="J136" s="128"/>
      <c r="K136" s="128"/>
      <c r="L136" s="129"/>
      <c r="M136" s="137">
        <f>'План НП'!C139</f>
        <v>0</v>
      </c>
      <c r="N136" s="136">
        <f>'План НП'!D139</f>
        <v>0</v>
      </c>
      <c r="O136" s="125">
        <f>'План НП'!AC139</f>
        <v>0</v>
      </c>
      <c r="P136" s="94" t="str">
        <f>'Основні дані'!$B$1</f>
        <v>ХТ-225</v>
      </c>
    </row>
    <row r="137" spans="1:16" s="424" customFormat="1" ht="15.6" hidden="1" x14ac:dyDescent="0.3">
      <c r="A137" s="126" t="str">
        <f>'План НП'!A140</f>
        <v>ВП2.9</v>
      </c>
      <c r="B137" s="143">
        <f>'План НП'!B140</f>
        <v>0</v>
      </c>
      <c r="C137" s="121">
        <f>'План НП'!F140</f>
        <v>0</v>
      </c>
      <c r="D137" s="121">
        <f>'План НП'!G140</f>
        <v>0</v>
      </c>
      <c r="E137" s="127"/>
      <c r="F137" s="128"/>
      <c r="G137" s="128"/>
      <c r="H137" s="128"/>
      <c r="I137" s="128"/>
      <c r="J137" s="128"/>
      <c r="K137" s="128"/>
      <c r="L137" s="129"/>
      <c r="M137" s="137">
        <f>'План НП'!C140</f>
        <v>0</v>
      </c>
      <c r="N137" s="136">
        <f>'План НП'!D140</f>
        <v>0</v>
      </c>
      <c r="O137" s="125">
        <f>'План НП'!AC140</f>
        <v>0</v>
      </c>
      <c r="P137" s="94" t="str">
        <f>'Основні дані'!$B$1</f>
        <v>ХТ-225</v>
      </c>
    </row>
    <row r="138" spans="1:16" s="424" customFormat="1" ht="15.6" hidden="1" x14ac:dyDescent="0.3">
      <c r="A138" s="126" t="str">
        <f>'План НП'!A141</f>
        <v>ВП2.10</v>
      </c>
      <c r="B138" s="143">
        <f>'План НП'!B141</f>
        <v>0</v>
      </c>
      <c r="C138" s="121">
        <f>'План НП'!F141</f>
        <v>0</v>
      </c>
      <c r="D138" s="121">
        <f>'План НП'!G141</f>
        <v>0</v>
      </c>
      <c r="E138" s="127"/>
      <c r="F138" s="128"/>
      <c r="G138" s="128"/>
      <c r="H138" s="128"/>
      <c r="I138" s="128"/>
      <c r="J138" s="128"/>
      <c r="K138" s="128"/>
      <c r="L138" s="129"/>
      <c r="M138" s="137">
        <f>'План НП'!C141</f>
        <v>0</v>
      </c>
      <c r="N138" s="136">
        <f>'План НП'!D141</f>
        <v>0</v>
      </c>
      <c r="O138" s="125">
        <f>'План НП'!AC141</f>
        <v>0</v>
      </c>
      <c r="P138" s="94" t="str">
        <f>'Основні дані'!$B$1</f>
        <v>ХТ-225</v>
      </c>
    </row>
    <row r="139" spans="1:16" s="424" customFormat="1" ht="15.6" hidden="1" x14ac:dyDescent="0.3">
      <c r="A139" s="126" t="str">
        <f>'План НП'!A142</f>
        <v>ВП2.11</v>
      </c>
      <c r="B139" s="143">
        <f>'План НП'!B142</f>
        <v>0</v>
      </c>
      <c r="C139" s="121">
        <f>'План НП'!F142</f>
        <v>0</v>
      </c>
      <c r="D139" s="121">
        <f>'План НП'!G142</f>
        <v>0</v>
      </c>
      <c r="E139" s="127"/>
      <c r="F139" s="128"/>
      <c r="G139" s="128"/>
      <c r="H139" s="128"/>
      <c r="I139" s="128"/>
      <c r="J139" s="128"/>
      <c r="K139" s="128"/>
      <c r="L139" s="129"/>
      <c r="M139" s="137">
        <f>'План НП'!C142</f>
        <v>0</v>
      </c>
      <c r="N139" s="136">
        <f>'План НП'!D142</f>
        <v>0</v>
      </c>
      <c r="O139" s="125">
        <f>'План НП'!AC142</f>
        <v>0</v>
      </c>
      <c r="P139" s="94" t="str">
        <f>'Основні дані'!$B$1</f>
        <v>ХТ-225</v>
      </c>
    </row>
    <row r="140" spans="1:16" s="424" customFormat="1" ht="15.6" hidden="1" x14ac:dyDescent="0.3">
      <c r="A140" s="126" t="str">
        <f>'План НП'!A143</f>
        <v>ВП2.12</v>
      </c>
      <c r="B140" s="143">
        <f>'План НП'!B143</f>
        <v>0</v>
      </c>
      <c r="C140" s="121">
        <f>'План НП'!F143</f>
        <v>0</v>
      </c>
      <c r="D140" s="121">
        <f>'План НП'!G143</f>
        <v>0</v>
      </c>
      <c r="E140" s="127"/>
      <c r="F140" s="128"/>
      <c r="G140" s="128"/>
      <c r="H140" s="128"/>
      <c r="I140" s="128"/>
      <c r="J140" s="128"/>
      <c r="K140" s="128"/>
      <c r="L140" s="129"/>
      <c r="M140" s="137">
        <f>'План НП'!C143</f>
        <v>0</v>
      </c>
      <c r="N140" s="136">
        <f>'План НП'!D143</f>
        <v>0</v>
      </c>
      <c r="O140" s="125">
        <f>'План НП'!AC143</f>
        <v>0</v>
      </c>
      <c r="P140" s="94" t="str">
        <f>'Основні дані'!$B$1</f>
        <v>ХТ-225</v>
      </c>
    </row>
    <row r="141" spans="1:16" s="424" customFormat="1" ht="15.6" hidden="1" x14ac:dyDescent="0.3">
      <c r="A141" s="126" t="str">
        <f>'План НП'!A144</f>
        <v>ВП2.13</v>
      </c>
      <c r="B141" s="143">
        <f>'План НП'!B144</f>
        <v>0</v>
      </c>
      <c r="C141" s="121">
        <f>'План НП'!F144</f>
        <v>0</v>
      </c>
      <c r="D141" s="121">
        <f>'План НП'!G144</f>
        <v>0</v>
      </c>
      <c r="E141" s="127"/>
      <c r="F141" s="128"/>
      <c r="G141" s="128"/>
      <c r="H141" s="128"/>
      <c r="I141" s="128"/>
      <c r="J141" s="128"/>
      <c r="K141" s="128"/>
      <c r="L141" s="129"/>
      <c r="M141" s="137">
        <f>'План НП'!C144</f>
        <v>0</v>
      </c>
      <c r="N141" s="136">
        <f>'План НП'!D144</f>
        <v>0</v>
      </c>
      <c r="O141" s="125">
        <f>'План НП'!AC144</f>
        <v>0</v>
      </c>
      <c r="P141" s="94" t="str">
        <f>'Основні дані'!$B$1</f>
        <v>ХТ-225</v>
      </c>
    </row>
    <row r="142" spans="1:16" s="424" customFormat="1" ht="15.6" hidden="1" x14ac:dyDescent="0.3">
      <c r="A142" s="126" t="str">
        <f>'План НП'!A145</f>
        <v>ВП2.14</v>
      </c>
      <c r="B142" s="143">
        <f>'План НП'!B145</f>
        <v>0</v>
      </c>
      <c r="C142" s="121">
        <f>'План НП'!F145</f>
        <v>0</v>
      </c>
      <c r="D142" s="121">
        <f>'План НП'!G145</f>
        <v>0</v>
      </c>
      <c r="E142" s="127"/>
      <c r="F142" s="128"/>
      <c r="G142" s="128"/>
      <c r="H142" s="128"/>
      <c r="I142" s="128"/>
      <c r="J142" s="128"/>
      <c r="K142" s="128"/>
      <c r="L142" s="129"/>
      <c r="M142" s="137">
        <f>'План НП'!C145</f>
        <v>0</v>
      </c>
      <c r="N142" s="136">
        <f>'План НП'!D145</f>
        <v>0</v>
      </c>
      <c r="O142" s="125">
        <f>'План НП'!AC145</f>
        <v>0</v>
      </c>
      <c r="P142" s="94" t="str">
        <f>'Основні дані'!$B$1</f>
        <v>ХТ-225</v>
      </c>
    </row>
    <row r="143" spans="1:16" s="424" customFormat="1" ht="15.6" hidden="1" x14ac:dyDescent="0.3">
      <c r="A143" s="126" t="str">
        <f>'План НП'!A146</f>
        <v>ВП2.15</v>
      </c>
      <c r="B143" s="143">
        <f>'План НП'!B146</f>
        <v>0</v>
      </c>
      <c r="C143" s="121">
        <f>'План НП'!F146</f>
        <v>0</v>
      </c>
      <c r="D143" s="121">
        <f>'План НП'!G146</f>
        <v>0</v>
      </c>
      <c r="E143" s="127"/>
      <c r="F143" s="128"/>
      <c r="G143" s="128"/>
      <c r="H143" s="128"/>
      <c r="I143" s="128"/>
      <c r="J143" s="128"/>
      <c r="K143" s="128"/>
      <c r="L143" s="129"/>
      <c r="M143" s="137">
        <f>'План НП'!C146</f>
        <v>0</v>
      </c>
      <c r="N143" s="136">
        <f>'План НП'!D146</f>
        <v>0</v>
      </c>
      <c r="O143" s="125">
        <f>'План НП'!AC146</f>
        <v>0</v>
      </c>
      <c r="P143" s="94" t="str">
        <f>'Основні дані'!$B$1</f>
        <v>ХТ-225</v>
      </c>
    </row>
    <row r="144" spans="1:16" s="424" customFormat="1" ht="15.6" hidden="1" x14ac:dyDescent="0.3">
      <c r="A144" s="126" t="str">
        <f>'План НП'!A147</f>
        <v>ВП2.16</v>
      </c>
      <c r="B144" s="143">
        <f>'План НП'!B147</f>
        <v>0</v>
      </c>
      <c r="C144" s="121">
        <f>'План НП'!F147</f>
        <v>0</v>
      </c>
      <c r="D144" s="121">
        <f>'План НП'!G147</f>
        <v>0</v>
      </c>
      <c r="E144" s="127"/>
      <c r="F144" s="128"/>
      <c r="G144" s="128"/>
      <c r="H144" s="128"/>
      <c r="I144" s="128"/>
      <c r="J144" s="128"/>
      <c r="K144" s="128"/>
      <c r="L144" s="129"/>
      <c r="M144" s="137">
        <f>'План НП'!C147</f>
        <v>0</v>
      </c>
      <c r="N144" s="136">
        <f>'План НП'!D147</f>
        <v>0</v>
      </c>
      <c r="O144" s="125">
        <f>'План НП'!AC147</f>
        <v>0</v>
      </c>
      <c r="P144" s="94" t="str">
        <f>'Основні дані'!$B$1</f>
        <v>ХТ-225</v>
      </c>
    </row>
    <row r="145" spans="1:16" s="424" customFormat="1" ht="15.6" hidden="1" x14ac:dyDescent="0.3">
      <c r="A145" s="126" t="str">
        <f>'План НП'!A148</f>
        <v>ВП2.17</v>
      </c>
      <c r="B145" s="143">
        <f>'План НП'!B148</f>
        <v>0</v>
      </c>
      <c r="C145" s="121">
        <f>'План НП'!F148</f>
        <v>0</v>
      </c>
      <c r="D145" s="121">
        <f>'План НП'!G148</f>
        <v>0</v>
      </c>
      <c r="E145" s="127"/>
      <c r="F145" s="128"/>
      <c r="G145" s="128"/>
      <c r="H145" s="128"/>
      <c r="I145" s="128"/>
      <c r="J145" s="128"/>
      <c r="K145" s="128"/>
      <c r="L145" s="129"/>
      <c r="M145" s="137">
        <f>'План НП'!C148</f>
        <v>0</v>
      </c>
      <c r="N145" s="136">
        <f>'План НП'!D148</f>
        <v>0</v>
      </c>
      <c r="O145" s="125">
        <f>'План НП'!AC148</f>
        <v>0</v>
      </c>
      <c r="P145" s="94" t="str">
        <f>'Основні дані'!$B$1</f>
        <v>ХТ-225</v>
      </c>
    </row>
    <row r="146" spans="1:16" s="424" customFormat="1" ht="15.6" hidden="1" x14ac:dyDescent="0.3">
      <c r="A146" s="126" t="str">
        <f>'План НП'!A149</f>
        <v>ВП2.18</v>
      </c>
      <c r="B146" s="143">
        <f>'План НП'!B149</f>
        <v>0</v>
      </c>
      <c r="C146" s="121">
        <f>'План НП'!F149</f>
        <v>0</v>
      </c>
      <c r="D146" s="121">
        <f>'План НП'!G149</f>
        <v>0</v>
      </c>
      <c r="E146" s="127"/>
      <c r="F146" s="128"/>
      <c r="G146" s="128"/>
      <c r="H146" s="128"/>
      <c r="I146" s="128"/>
      <c r="J146" s="128"/>
      <c r="K146" s="128"/>
      <c r="L146" s="129"/>
      <c r="M146" s="137">
        <f>'План НП'!C149</f>
        <v>0</v>
      </c>
      <c r="N146" s="136">
        <f>'План НП'!D149</f>
        <v>0</v>
      </c>
      <c r="O146" s="125">
        <f>'План НП'!AC149</f>
        <v>0</v>
      </c>
      <c r="P146" s="94" t="str">
        <f>'Основні дані'!$B$1</f>
        <v>ХТ-225</v>
      </c>
    </row>
    <row r="147" spans="1:16" s="424" customFormat="1" ht="15.6" hidden="1" x14ac:dyDescent="0.3">
      <c r="A147" s="126" t="str">
        <f>'План НП'!A150</f>
        <v>ВП2.19</v>
      </c>
      <c r="B147" s="143">
        <f>'План НП'!B150</f>
        <v>0</v>
      </c>
      <c r="C147" s="121">
        <f>'План НП'!F150</f>
        <v>0</v>
      </c>
      <c r="D147" s="121">
        <f>'План НП'!G150</f>
        <v>0</v>
      </c>
      <c r="E147" s="127"/>
      <c r="F147" s="128"/>
      <c r="G147" s="128"/>
      <c r="H147" s="128"/>
      <c r="I147" s="128"/>
      <c r="J147" s="128"/>
      <c r="K147" s="128"/>
      <c r="L147" s="129"/>
      <c r="M147" s="137">
        <f>'План НП'!C150</f>
        <v>0</v>
      </c>
      <c r="N147" s="136">
        <f>'План НП'!D150</f>
        <v>0</v>
      </c>
      <c r="O147" s="125">
        <f>'План НП'!AC150</f>
        <v>0</v>
      </c>
      <c r="P147" s="94" t="str">
        <f>'Основні дані'!$B$1</f>
        <v>ХТ-225</v>
      </c>
    </row>
    <row r="148" spans="1:16" s="424" customFormat="1" ht="16.2" hidden="1" thickBot="1" x14ac:dyDescent="0.35">
      <c r="A148" s="126" t="str">
        <f>'План НП'!A151</f>
        <v>ВП2.20</v>
      </c>
      <c r="B148" s="143">
        <f>'План НП'!B151</f>
        <v>0</v>
      </c>
      <c r="C148" s="121">
        <f>'План НП'!F151</f>
        <v>0</v>
      </c>
      <c r="D148" s="121">
        <f>'План НП'!G151</f>
        <v>0</v>
      </c>
      <c r="E148" s="127"/>
      <c r="F148" s="128"/>
      <c r="G148" s="128"/>
      <c r="H148" s="128"/>
      <c r="I148" s="128"/>
      <c r="J148" s="128"/>
      <c r="K148" s="128"/>
      <c r="L148" s="129"/>
      <c r="M148" s="137">
        <f>'План НП'!C151</f>
        <v>0</v>
      </c>
      <c r="N148" s="136">
        <f>'План НП'!D151</f>
        <v>0</v>
      </c>
      <c r="O148" s="125">
        <f>'План НП'!AC151</f>
        <v>0</v>
      </c>
      <c r="P148" s="94" t="str">
        <f>'Основні дані'!$B$1</f>
        <v>ХТ-225</v>
      </c>
    </row>
    <row r="149" spans="1:16" s="424" customFormat="1" ht="15.6" hidden="1" x14ac:dyDescent="0.3">
      <c r="A149" s="215" t="str">
        <f>'План НП'!A152</f>
        <v>4.1.3</v>
      </c>
      <c r="B149" s="216" t="str">
        <f>'План НП'!B152</f>
        <v>Профільований пакет освітніх компонентів 03 "Назва пакету"</v>
      </c>
      <c r="C149" s="217" t="str">
        <f>'План НП'!F152</f>
        <v>ОШИБКА</v>
      </c>
      <c r="D149" s="217" t="str">
        <f>'План НП'!G152</f>
        <v>ОШИБКА</v>
      </c>
      <c r="E149" s="218"/>
      <c r="F149" s="219"/>
      <c r="G149" s="219"/>
      <c r="H149" s="219"/>
      <c r="I149" s="219"/>
      <c r="J149" s="219"/>
      <c r="K149" s="219"/>
      <c r="L149" s="220"/>
      <c r="M149" s="212">
        <f>'План НП'!C152</f>
        <v>0</v>
      </c>
      <c r="N149" s="213">
        <f>'План НП'!D152</f>
        <v>0</v>
      </c>
      <c r="O149" s="221">
        <f>'План НП'!AC152</f>
        <v>0</v>
      </c>
      <c r="P149" s="94" t="str">
        <f>'Основні дані'!$B$1</f>
        <v>ХТ-225</v>
      </c>
    </row>
    <row r="150" spans="1:16" s="424" customFormat="1" ht="15.6" hidden="1" x14ac:dyDescent="0.3">
      <c r="A150" s="126" t="str">
        <f>'План НП'!A153</f>
        <v>ВП3.1</v>
      </c>
      <c r="B150" s="143">
        <f>'План НП'!B153</f>
        <v>0</v>
      </c>
      <c r="C150" s="121">
        <f>'План НП'!F153</f>
        <v>0</v>
      </c>
      <c r="D150" s="121">
        <f>'План НП'!G153</f>
        <v>0</v>
      </c>
      <c r="E150" s="127"/>
      <c r="F150" s="128"/>
      <c r="G150" s="128"/>
      <c r="H150" s="128"/>
      <c r="I150" s="128"/>
      <c r="J150" s="128"/>
      <c r="K150" s="128"/>
      <c r="L150" s="129"/>
      <c r="M150" s="137">
        <f>'План НП'!C153</f>
        <v>0</v>
      </c>
      <c r="N150" s="136">
        <f>'План НП'!D153</f>
        <v>0</v>
      </c>
      <c r="O150" s="125">
        <f>'План НП'!AC153</f>
        <v>0</v>
      </c>
      <c r="P150" s="94" t="str">
        <f>'Основні дані'!$B$1</f>
        <v>ХТ-225</v>
      </c>
    </row>
    <row r="151" spans="1:16" s="424" customFormat="1" ht="15.6" hidden="1" x14ac:dyDescent="0.3">
      <c r="A151" s="126" t="str">
        <f>'План НП'!A154</f>
        <v>ВП3.2</v>
      </c>
      <c r="B151" s="143">
        <f>'План НП'!B154</f>
        <v>0</v>
      </c>
      <c r="C151" s="121">
        <f>'План НП'!F154</f>
        <v>0</v>
      </c>
      <c r="D151" s="121">
        <f>'План НП'!G154</f>
        <v>0</v>
      </c>
      <c r="E151" s="127"/>
      <c r="F151" s="128"/>
      <c r="G151" s="128"/>
      <c r="H151" s="128"/>
      <c r="I151" s="128"/>
      <c r="J151" s="128"/>
      <c r="K151" s="128"/>
      <c r="L151" s="129"/>
      <c r="M151" s="137">
        <f>'План НП'!C154</f>
        <v>0</v>
      </c>
      <c r="N151" s="136">
        <f>'План НП'!D154</f>
        <v>0</v>
      </c>
      <c r="O151" s="125">
        <f>'План НП'!AC154</f>
        <v>0</v>
      </c>
      <c r="P151" s="94" t="str">
        <f>'Основні дані'!$B$1</f>
        <v>ХТ-225</v>
      </c>
    </row>
    <row r="152" spans="1:16" s="424" customFormat="1" ht="15.6" hidden="1" x14ac:dyDescent="0.3">
      <c r="A152" s="126" t="str">
        <f>'План НП'!A155</f>
        <v>ВП3.3</v>
      </c>
      <c r="B152" s="143">
        <f>'План НП'!B155</f>
        <v>0</v>
      </c>
      <c r="C152" s="121">
        <f>'План НП'!F155</f>
        <v>0</v>
      </c>
      <c r="D152" s="121">
        <f>'План НП'!G155</f>
        <v>0</v>
      </c>
      <c r="E152" s="127"/>
      <c r="F152" s="128"/>
      <c r="G152" s="128"/>
      <c r="H152" s="128"/>
      <c r="I152" s="128"/>
      <c r="J152" s="128"/>
      <c r="K152" s="128"/>
      <c r="L152" s="129"/>
      <c r="M152" s="137">
        <f>'План НП'!C155</f>
        <v>0</v>
      </c>
      <c r="N152" s="136">
        <f>'План НП'!D155</f>
        <v>0</v>
      </c>
      <c r="O152" s="125">
        <f>'План НП'!AC155</f>
        <v>0</v>
      </c>
      <c r="P152" s="94" t="str">
        <f>'Основні дані'!$B$1</f>
        <v>ХТ-225</v>
      </c>
    </row>
    <row r="153" spans="1:16" s="424" customFormat="1" ht="15.6" hidden="1" x14ac:dyDescent="0.3">
      <c r="A153" s="126" t="str">
        <f>'План НП'!A156</f>
        <v>ВП3.4</v>
      </c>
      <c r="B153" s="143">
        <f>'План НП'!B156</f>
        <v>0</v>
      </c>
      <c r="C153" s="121">
        <f>'План НП'!F156</f>
        <v>0</v>
      </c>
      <c r="D153" s="121">
        <f>'План НП'!G156</f>
        <v>0</v>
      </c>
      <c r="E153" s="127"/>
      <c r="F153" s="128"/>
      <c r="G153" s="128"/>
      <c r="H153" s="128"/>
      <c r="I153" s="128"/>
      <c r="J153" s="128"/>
      <c r="K153" s="128"/>
      <c r="L153" s="129"/>
      <c r="M153" s="137">
        <f>'План НП'!C156</f>
        <v>0</v>
      </c>
      <c r="N153" s="136">
        <f>'План НП'!D156</f>
        <v>0</v>
      </c>
      <c r="O153" s="125">
        <f>'План НП'!AC156</f>
        <v>0</v>
      </c>
      <c r="P153" s="94" t="str">
        <f>'Основні дані'!$B$1</f>
        <v>ХТ-225</v>
      </c>
    </row>
    <row r="154" spans="1:16" s="424" customFormat="1" ht="15.6" hidden="1" x14ac:dyDescent="0.3">
      <c r="A154" s="126" t="str">
        <f>'План НП'!A157</f>
        <v>ВП3.5</v>
      </c>
      <c r="B154" s="143">
        <f>'План НП'!B157</f>
        <v>0</v>
      </c>
      <c r="C154" s="121">
        <f>'План НП'!F157</f>
        <v>0</v>
      </c>
      <c r="D154" s="121">
        <f>'План НП'!G157</f>
        <v>0</v>
      </c>
      <c r="E154" s="127"/>
      <c r="F154" s="128"/>
      <c r="G154" s="128"/>
      <c r="H154" s="128"/>
      <c r="I154" s="128"/>
      <c r="J154" s="128"/>
      <c r="K154" s="128"/>
      <c r="L154" s="129"/>
      <c r="M154" s="137">
        <f>'План НП'!C157</f>
        <v>0</v>
      </c>
      <c r="N154" s="136">
        <f>'План НП'!D157</f>
        <v>0</v>
      </c>
      <c r="O154" s="125">
        <f>'План НП'!AC157</f>
        <v>0</v>
      </c>
      <c r="P154" s="94" t="str">
        <f>'Основні дані'!$B$1</f>
        <v>ХТ-225</v>
      </c>
    </row>
    <row r="155" spans="1:16" s="424" customFormat="1" ht="15.6" hidden="1" x14ac:dyDescent="0.3">
      <c r="A155" s="126" t="str">
        <f>'План НП'!A158</f>
        <v>ВП3.6</v>
      </c>
      <c r="B155" s="143">
        <f>'План НП'!B158</f>
        <v>0</v>
      </c>
      <c r="C155" s="121">
        <f>'План НП'!F158</f>
        <v>0</v>
      </c>
      <c r="D155" s="121">
        <f>'План НП'!G158</f>
        <v>0</v>
      </c>
      <c r="E155" s="127"/>
      <c r="F155" s="128"/>
      <c r="G155" s="128"/>
      <c r="H155" s="128"/>
      <c r="I155" s="128"/>
      <c r="J155" s="128"/>
      <c r="K155" s="128"/>
      <c r="L155" s="129"/>
      <c r="M155" s="137">
        <f>'План НП'!C158</f>
        <v>0</v>
      </c>
      <c r="N155" s="136">
        <f>'План НП'!D158</f>
        <v>0</v>
      </c>
      <c r="O155" s="125">
        <f>'План НП'!AC158</f>
        <v>0</v>
      </c>
      <c r="P155" s="94" t="str">
        <f>'Основні дані'!$B$1</f>
        <v>ХТ-225</v>
      </c>
    </row>
    <row r="156" spans="1:16" s="424" customFormat="1" ht="15.6" hidden="1" x14ac:dyDescent="0.3">
      <c r="A156" s="126" t="str">
        <f>'План НП'!A159</f>
        <v>ВП3.7</v>
      </c>
      <c r="B156" s="143">
        <f>'План НП'!B159</f>
        <v>0</v>
      </c>
      <c r="C156" s="121">
        <f>'План НП'!F159</f>
        <v>0</v>
      </c>
      <c r="D156" s="121">
        <f>'План НП'!G159</f>
        <v>0</v>
      </c>
      <c r="E156" s="127"/>
      <c r="F156" s="128"/>
      <c r="G156" s="128"/>
      <c r="H156" s="128"/>
      <c r="I156" s="128"/>
      <c r="J156" s="128"/>
      <c r="K156" s="128"/>
      <c r="L156" s="129"/>
      <c r="M156" s="137">
        <f>'План НП'!C159</f>
        <v>0</v>
      </c>
      <c r="N156" s="136">
        <f>'План НП'!D159</f>
        <v>0</v>
      </c>
      <c r="O156" s="125">
        <f>'План НП'!AC159</f>
        <v>0</v>
      </c>
      <c r="P156" s="94" t="str">
        <f>'Основні дані'!$B$1</f>
        <v>ХТ-225</v>
      </c>
    </row>
    <row r="157" spans="1:16" s="424" customFormat="1" ht="15.6" hidden="1" x14ac:dyDescent="0.3">
      <c r="A157" s="126" t="str">
        <f>'План НП'!A160</f>
        <v>ВП3.8</v>
      </c>
      <c r="B157" s="143">
        <f>'План НП'!B160</f>
        <v>0</v>
      </c>
      <c r="C157" s="121">
        <f>'План НП'!F160</f>
        <v>0</v>
      </c>
      <c r="D157" s="121">
        <f>'План НП'!G160</f>
        <v>0</v>
      </c>
      <c r="E157" s="127"/>
      <c r="F157" s="128"/>
      <c r="G157" s="128"/>
      <c r="H157" s="128"/>
      <c r="I157" s="128"/>
      <c r="J157" s="128"/>
      <c r="K157" s="128"/>
      <c r="L157" s="129"/>
      <c r="M157" s="137">
        <f>'План НП'!C160</f>
        <v>0</v>
      </c>
      <c r="N157" s="136">
        <f>'План НП'!D160</f>
        <v>0</v>
      </c>
      <c r="O157" s="125">
        <f>'План НП'!AC160</f>
        <v>0</v>
      </c>
      <c r="P157" s="94" t="str">
        <f>'Основні дані'!$B$1</f>
        <v>ХТ-225</v>
      </c>
    </row>
    <row r="158" spans="1:16" s="424" customFormat="1" ht="15.6" hidden="1" x14ac:dyDescent="0.3">
      <c r="A158" s="126" t="str">
        <f>'План НП'!A161</f>
        <v>ВП3.9</v>
      </c>
      <c r="B158" s="143">
        <f>'План НП'!B161</f>
        <v>0</v>
      </c>
      <c r="C158" s="121">
        <f>'План НП'!F161</f>
        <v>0</v>
      </c>
      <c r="D158" s="121">
        <f>'План НП'!G161</f>
        <v>0</v>
      </c>
      <c r="E158" s="127"/>
      <c r="F158" s="128"/>
      <c r="G158" s="128"/>
      <c r="H158" s="128"/>
      <c r="I158" s="128"/>
      <c r="J158" s="128"/>
      <c r="K158" s="128"/>
      <c r="L158" s="129"/>
      <c r="M158" s="137">
        <f>'План НП'!C161</f>
        <v>0</v>
      </c>
      <c r="N158" s="136">
        <f>'План НП'!D161</f>
        <v>0</v>
      </c>
      <c r="O158" s="125">
        <f>'План НП'!AC161</f>
        <v>0</v>
      </c>
      <c r="P158" s="94" t="str">
        <f>'Основні дані'!$B$1</f>
        <v>ХТ-225</v>
      </c>
    </row>
    <row r="159" spans="1:16" s="424" customFormat="1" ht="15.6" hidden="1" x14ac:dyDescent="0.3">
      <c r="A159" s="126" t="str">
        <f>'План НП'!A162</f>
        <v>ВП3.10</v>
      </c>
      <c r="B159" s="143">
        <f>'План НП'!B162</f>
        <v>0</v>
      </c>
      <c r="C159" s="121">
        <f>'План НП'!F162</f>
        <v>0</v>
      </c>
      <c r="D159" s="121">
        <f>'План НП'!G162</f>
        <v>0</v>
      </c>
      <c r="E159" s="127"/>
      <c r="F159" s="128"/>
      <c r="G159" s="128"/>
      <c r="H159" s="128"/>
      <c r="I159" s="128"/>
      <c r="J159" s="128"/>
      <c r="K159" s="128"/>
      <c r="L159" s="129"/>
      <c r="M159" s="137">
        <f>'План НП'!C162</f>
        <v>0</v>
      </c>
      <c r="N159" s="136">
        <f>'План НП'!D162</f>
        <v>0</v>
      </c>
      <c r="O159" s="125">
        <f>'План НП'!AC162</f>
        <v>0</v>
      </c>
      <c r="P159" s="94" t="str">
        <f>'Основні дані'!$B$1</f>
        <v>ХТ-225</v>
      </c>
    </row>
    <row r="160" spans="1:16" s="424" customFormat="1" ht="15.6" hidden="1" x14ac:dyDescent="0.3">
      <c r="A160" s="126" t="str">
        <f>'План НП'!A163</f>
        <v>ВП3.11</v>
      </c>
      <c r="B160" s="143">
        <f>'План НП'!B163</f>
        <v>0</v>
      </c>
      <c r="C160" s="121">
        <f>'План НП'!F163</f>
        <v>0</v>
      </c>
      <c r="D160" s="121">
        <f>'План НП'!G163</f>
        <v>0</v>
      </c>
      <c r="E160" s="127"/>
      <c r="F160" s="128"/>
      <c r="G160" s="128"/>
      <c r="H160" s="128"/>
      <c r="I160" s="128"/>
      <c r="J160" s="128"/>
      <c r="K160" s="128"/>
      <c r="L160" s="129"/>
      <c r="M160" s="137">
        <f>'План НП'!C163</f>
        <v>0</v>
      </c>
      <c r="N160" s="136">
        <f>'План НП'!D163</f>
        <v>0</v>
      </c>
      <c r="O160" s="125">
        <f>'План НП'!AC163</f>
        <v>0</v>
      </c>
      <c r="P160" s="94" t="str">
        <f>'Основні дані'!$B$1</f>
        <v>ХТ-225</v>
      </c>
    </row>
    <row r="161" spans="1:16" s="424" customFormat="1" ht="15.6" hidden="1" x14ac:dyDescent="0.3">
      <c r="A161" s="126" t="str">
        <f>'План НП'!A164</f>
        <v>ВП3.12</v>
      </c>
      <c r="B161" s="143">
        <f>'План НП'!B164</f>
        <v>0</v>
      </c>
      <c r="C161" s="121">
        <f>'План НП'!F164</f>
        <v>0</v>
      </c>
      <c r="D161" s="121">
        <f>'План НП'!G164</f>
        <v>0</v>
      </c>
      <c r="E161" s="127"/>
      <c r="F161" s="128"/>
      <c r="G161" s="128"/>
      <c r="H161" s="128"/>
      <c r="I161" s="128"/>
      <c r="J161" s="128"/>
      <c r="K161" s="128"/>
      <c r="L161" s="129"/>
      <c r="M161" s="137">
        <f>'План НП'!C164</f>
        <v>0</v>
      </c>
      <c r="N161" s="136">
        <f>'План НП'!D164</f>
        <v>0</v>
      </c>
      <c r="O161" s="125">
        <f>'План НП'!AC164</f>
        <v>0</v>
      </c>
      <c r="P161" s="94" t="str">
        <f>'Основні дані'!$B$1</f>
        <v>ХТ-225</v>
      </c>
    </row>
    <row r="162" spans="1:16" s="424" customFormat="1" ht="15.6" hidden="1" x14ac:dyDescent="0.3">
      <c r="A162" s="126" t="str">
        <f>'План НП'!A165</f>
        <v>ВП3.13</v>
      </c>
      <c r="B162" s="143">
        <f>'План НП'!B165</f>
        <v>0</v>
      </c>
      <c r="C162" s="121">
        <f>'План НП'!F165</f>
        <v>0</v>
      </c>
      <c r="D162" s="121">
        <f>'План НП'!G165</f>
        <v>0</v>
      </c>
      <c r="E162" s="127"/>
      <c r="F162" s="128"/>
      <c r="G162" s="128"/>
      <c r="H162" s="128"/>
      <c r="I162" s="128"/>
      <c r="J162" s="128"/>
      <c r="K162" s="128"/>
      <c r="L162" s="129"/>
      <c r="M162" s="137">
        <f>'План НП'!C165</f>
        <v>0</v>
      </c>
      <c r="N162" s="136">
        <f>'План НП'!D165</f>
        <v>0</v>
      </c>
      <c r="O162" s="125">
        <f>'План НП'!AC165</f>
        <v>0</v>
      </c>
      <c r="P162" s="94" t="str">
        <f>'Основні дані'!$B$1</f>
        <v>ХТ-225</v>
      </c>
    </row>
    <row r="163" spans="1:16" s="424" customFormat="1" ht="15.6" hidden="1" x14ac:dyDescent="0.3">
      <c r="A163" s="126" t="str">
        <f>'План НП'!A166</f>
        <v>ВП3.14</v>
      </c>
      <c r="B163" s="143">
        <f>'План НП'!B166</f>
        <v>0</v>
      </c>
      <c r="C163" s="121">
        <f>'План НП'!F166</f>
        <v>0</v>
      </c>
      <c r="D163" s="121">
        <f>'План НП'!G166</f>
        <v>0</v>
      </c>
      <c r="E163" s="127"/>
      <c r="F163" s="128"/>
      <c r="G163" s="128"/>
      <c r="H163" s="128"/>
      <c r="I163" s="128"/>
      <c r="J163" s="128"/>
      <c r="K163" s="128"/>
      <c r="L163" s="129"/>
      <c r="M163" s="137">
        <f>'План НП'!C166</f>
        <v>0</v>
      </c>
      <c r="N163" s="136">
        <f>'План НП'!D166</f>
        <v>0</v>
      </c>
      <c r="O163" s="125">
        <f>'План НП'!AC166</f>
        <v>0</v>
      </c>
      <c r="P163" s="94" t="str">
        <f>'Основні дані'!$B$1</f>
        <v>ХТ-225</v>
      </c>
    </row>
    <row r="164" spans="1:16" s="424" customFormat="1" ht="15.6" hidden="1" x14ac:dyDescent="0.3">
      <c r="A164" s="126" t="str">
        <f>'План НП'!A167</f>
        <v>ВП3.15</v>
      </c>
      <c r="B164" s="143">
        <f>'План НП'!B167</f>
        <v>0</v>
      </c>
      <c r="C164" s="121">
        <f>'План НП'!F167</f>
        <v>0</v>
      </c>
      <c r="D164" s="121">
        <f>'План НП'!G167</f>
        <v>0</v>
      </c>
      <c r="E164" s="127"/>
      <c r="F164" s="128"/>
      <c r="G164" s="128"/>
      <c r="H164" s="128"/>
      <c r="I164" s="128"/>
      <c r="J164" s="128"/>
      <c r="K164" s="128"/>
      <c r="L164" s="129"/>
      <c r="M164" s="137">
        <f>'План НП'!C167</f>
        <v>0</v>
      </c>
      <c r="N164" s="136">
        <f>'План НП'!D167</f>
        <v>0</v>
      </c>
      <c r="O164" s="125">
        <f>'План НП'!AC167</f>
        <v>0</v>
      </c>
      <c r="P164" s="94" t="str">
        <f>'Основні дані'!$B$1</f>
        <v>ХТ-225</v>
      </c>
    </row>
    <row r="165" spans="1:16" s="424" customFormat="1" ht="15.6" hidden="1" x14ac:dyDescent="0.3">
      <c r="A165" s="126" t="str">
        <f>'План НП'!A168</f>
        <v>ВП3.16</v>
      </c>
      <c r="B165" s="143">
        <f>'План НП'!B168</f>
        <v>0</v>
      </c>
      <c r="C165" s="121">
        <f>'План НП'!F168</f>
        <v>0</v>
      </c>
      <c r="D165" s="121">
        <f>'План НП'!G168</f>
        <v>0</v>
      </c>
      <c r="E165" s="127"/>
      <c r="F165" s="128"/>
      <c r="G165" s="128"/>
      <c r="H165" s="128"/>
      <c r="I165" s="128"/>
      <c r="J165" s="128"/>
      <c r="K165" s="128"/>
      <c r="L165" s="129"/>
      <c r="M165" s="137">
        <f>'План НП'!C168</f>
        <v>0</v>
      </c>
      <c r="N165" s="136">
        <f>'План НП'!D168</f>
        <v>0</v>
      </c>
      <c r="O165" s="125">
        <f>'План НП'!AC168</f>
        <v>0</v>
      </c>
      <c r="P165" s="94" t="str">
        <f>'Основні дані'!$B$1</f>
        <v>ХТ-225</v>
      </c>
    </row>
    <row r="166" spans="1:16" s="424" customFormat="1" ht="15.6" hidden="1" x14ac:dyDescent="0.3">
      <c r="A166" s="126" t="str">
        <f>'План НП'!A169</f>
        <v>ВП3.17</v>
      </c>
      <c r="B166" s="143">
        <f>'План НП'!B169</f>
        <v>0</v>
      </c>
      <c r="C166" s="121">
        <f>'План НП'!F169</f>
        <v>0</v>
      </c>
      <c r="D166" s="121">
        <f>'План НП'!G169</f>
        <v>0</v>
      </c>
      <c r="E166" s="127"/>
      <c r="F166" s="128"/>
      <c r="G166" s="128"/>
      <c r="H166" s="128"/>
      <c r="I166" s="128"/>
      <c r="J166" s="128"/>
      <c r="K166" s="128"/>
      <c r="L166" s="129"/>
      <c r="M166" s="137">
        <f>'План НП'!C169</f>
        <v>0</v>
      </c>
      <c r="N166" s="136">
        <f>'План НП'!D169</f>
        <v>0</v>
      </c>
      <c r="O166" s="125">
        <f>'План НП'!AC169</f>
        <v>0</v>
      </c>
      <c r="P166" s="94" t="str">
        <f>'Основні дані'!$B$1</f>
        <v>ХТ-225</v>
      </c>
    </row>
    <row r="167" spans="1:16" s="424" customFormat="1" ht="15.6" hidden="1" x14ac:dyDescent="0.3">
      <c r="A167" s="126" t="str">
        <f>'План НП'!A170</f>
        <v>ВП3.18</v>
      </c>
      <c r="B167" s="143">
        <f>'План НП'!B170</f>
        <v>0</v>
      </c>
      <c r="C167" s="121">
        <f>'План НП'!F170</f>
        <v>0</v>
      </c>
      <c r="D167" s="121">
        <f>'План НП'!G170</f>
        <v>0</v>
      </c>
      <c r="E167" s="127"/>
      <c r="F167" s="128"/>
      <c r="G167" s="128"/>
      <c r="H167" s="128"/>
      <c r="I167" s="128"/>
      <c r="J167" s="128"/>
      <c r="K167" s="128"/>
      <c r="L167" s="129"/>
      <c r="M167" s="137">
        <f>'План НП'!C170</f>
        <v>0</v>
      </c>
      <c r="N167" s="136">
        <f>'План НП'!D170</f>
        <v>0</v>
      </c>
      <c r="O167" s="125">
        <f>'План НП'!AC170</f>
        <v>0</v>
      </c>
      <c r="P167" s="94" t="str">
        <f>'Основні дані'!$B$1</f>
        <v>ХТ-225</v>
      </c>
    </row>
    <row r="168" spans="1:16" s="424" customFormat="1" ht="15.6" hidden="1" x14ac:dyDescent="0.3">
      <c r="A168" s="126" t="str">
        <f>'План НП'!A171</f>
        <v>ВП3.19</v>
      </c>
      <c r="B168" s="143">
        <f>'План НП'!B171</f>
        <v>0</v>
      </c>
      <c r="C168" s="121">
        <f>'План НП'!F171</f>
        <v>0</v>
      </c>
      <c r="D168" s="121">
        <f>'План НП'!G171</f>
        <v>0</v>
      </c>
      <c r="E168" s="127"/>
      <c r="F168" s="128"/>
      <c r="G168" s="128"/>
      <c r="H168" s="128"/>
      <c r="I168" s="128"/>
      <c r="J168" s="128"/>
      <c r="K168" s="128"/>
      <c r="L168" s="129"/>
      <c r="M168" s="137">
        <f>'План НП'!C171</f>
        <v>0</v>
      </c>
      <c r="N168" s="136">
        <f>'План НП'!D171</f>
        <v>0</v>
      </c>
      <c r="O168" s="125">
        <f>'План НП'!AC171</f>
        <v>0</v>
      </c>
      <c r="P168" s="94" t="str">
        <f>'Основні дані'!$B$1</f>
        <v>ХТ-225</v>
      </c>
    </row>
    <row r="169" spans="1:16" s="424" customFormat="1" ht="15.6" hidden="1" x14ac:dyDescent="0.3">
      <c r="A169" s="126" t="str">
        <f>'План НП'!A172</f>
        <v>ВП3.20</v>
      </c>
      <c r="B169" s="143">
        <f>'План НП'!B172</f>
        <v>0</v>
      </c>
      <c r="C169" s="121">
        <f>'План НП'!F172</f>
        <v>0</v>
      </c>
      <c r="D169" s="121">
        <f>'План НП'!G172</f>
        <v>0</v>
      </c>
      <c r="E169" s="127"/>
      <c r="F169" s="128"/>
      <c r="G169" s="128"/>
      <c r="H169" s="128"/>
      <c r="I169" s="128"/>
      <c r="J169" s="128"/>
      <c r="K169" s="128"/>
      <c r="L169" s="129"/>
      <c r="M169" s="137">
        <f>'План НП'!C172</f>
        <v>0</v>
      </c>
      <c r="N169" s="136">
        <f>'План НП'!D172</f>
        <v>0</v>
      </c>
      <c r="O169" s="125">
        <f>'План НП'!AC172</f>
        <v>0</v>
      </c>
      <c r="P169" s="94" t="str">
        <f>'Основні дані'!$B$1</f>
        <v>ХТ-225</v>
      </c>
    </row>
    <row r="170" spans="1:16" s="424" customFormat="1" ht="15.6" hidden="1" x14ac:dyDescent="0.3">
      <c r="A170" s="215" t="str">
        <f>'План НП'!A173</f>
        <v>4.1.4</v>
      </c>
      <c r="B170" s="216" t="str">
        <f>'План НП'!B173</f>
        <v>Профільований пакет освітніх компонентів 04 "Назва пакету"</v>
      </c>
      <c r="C170" s="217" t="str">
        <f>'План НП'!F173</f>
        <v>ОШИБКА</v>
      </c>
      <c r="D170" s="217" t="str">
        <f>'План НП'!G173</f>
        <v>ОШИБКА</v>
      </c>
      <c r="E170" s="218"/>
      <c r="F170" s="219"/>
      <c r="G170" s="219"/>
      <c r="H170" s="219"/>
      <c r="I170" s="219"/>
      <c r="J170" s="219"/>
      <c r="K170" s="219"/>
      <c r="L170" s="220"/>
      <c r="M170" s="212">
        <f>'План НП'!C173</f>
        <v>0</v>
      </c>
      <c r="N170" s="213">
        <f>'План НП'!D173</f>
        <v>0</v>
      </c>
      <c r="O170" s="221">
        <f>'План НП'!AC173</f>
        <v>0</v>
      </c>
      <c r="P170" s="94" t="str">
        <f>'Основні дані'!$B$1</f>
        <v>ХТ-225</v>
      </c>
    </row>
    <row r="171" spans="1:16" s="424" customFormat="1" ht="15.6" hidden="1" x14ac:dyDescent="0.3">
      <c r="A171" s="126" t="str">
        <f>'План НП'!A174</f>
        <v>ВП4.1</v>
      </c>
      <c r="B171" s="143">
        <f>'План НП'!B174</f>
        <v>0</v>
      </c>
      <c r="C171" s="121">
        <f>'План НП'!F174</f>
        <v>0</v>
      </c>
      <c r="D171" s="121">
        <f>'План НП'!G174</f>
        <v>0</v>
      </c>
      <c r="E171" s="127"/>
      <c r="F171" s="128"/>
      <c r="G171" s="128"/>
      <c r="H171" s="128"/>
      <c r="I171" s="128"/>
      <c r="J171" s="128"/>
      <c r="K171" s="128"/>
      <c r="L171" s="129"/>
      <c r="M171" s="137">
        <f>'План НП'!C174</f>
        <v>0</v>
      </c>
      <c r="N171" s="136">
        <f>'План НП'!D174</f>
        <v>0</v>
      </c>
      <c r="O171" s="125">
        <f>'План НП'!AC174</f>
        <v>0</v>
      </c>
      <c r="P171" s="94" t="str">
        <f>'Основні дані'!$B$1</f>
        <v>ХТ-225</v>
      </c>
    </row>
    <row r="172" spans="1:16" s="424" customFormat="1" ht="15.6" hidden="1" x14ac:dyDescent="0.3">
      <c r="A172" s="126" t="str">
        <f>'План НП'!A175</f>
        <v>ВП4.2</v>
      </c>
      <c r="B172" s="143">
        <f>'План НП'!B175</f>
        <v>0</v>
      </c>
      <c r="C172" s="121">
        <f>'План НП'!F175</f>
        <v>0</v>
      </c>
      <c r="D172" s="121">
        <f>'План НП'!G175</f>
        <v>0</v>
      </c>
      <c r="E172" s="127"/>
      <c r="F172" s="128"/>
      <c r="G172" s="128"/>
      <c r="H172" s="128"/>
      <c r="I172" s="128"/>
      <c r="J172" s="128"/>
      <c r="K172" s="128"/>
      <c r="L172" s="129"/>
      <c r="M172" s="137">
        <f>'План НП'!C175</f>
        <v>0</v>
      </c>
      <c r="N172" s="136">
        <f>'План НП'!D175</f>
        <v>0</v>
      </c>
      <c r="O172" s="125">
        <f>'План НП'!AC175</f>
        <v>0</v>
      </c>
      <c r="P172" s="94" t="str">
        <f>'Основні дані'!$B$1</f>
        <v>ХТ-225</v>
      </c>
    </row>
    <row r="173" spans="1:16" s="424" customFormat="1" ht="15.6" hidden="1" x14ac:dyDescent="0.3">
      <c r="A173" s="126" t="str">
        <f>'План НП'!A176</f>
        <v>ВП4.3</v>
      </c>
      <c r="B173" s="143">
        <f>'План НП'!B176</f>
        <v>0</v>
      </c>
      <c r="C173" s="121">
        <f>'План НП'!F176</f>
        <v>0</v>
      </c>
      <c r="D173" s="121">
        <f>'План НП'!G176</f>
        <v>0</v>
      </c>
      <c r="E173" s="127"/>
      <c r="F173" s="128"/>
      <c r="G173" s="128"/>
      <c r="H173" s="128"/>
      <c r="I173" s="128"/>
      <c r="J173" s="128"/>
      <c r="K173" s="128"/>
      <c r="L173" s="129"/>
      <c r="M173" s="137">
        <f>'План НП'!C176</f>
        <v>0</v>
      </c>
      <c r="N173" s="136">
        <f>'План НП'!D176</f>
        <v>0</v>
      </c>
      <c r="O173" s="125">
        <f>'План НП'!AC176</f>
        <v>0</v>
      </c>
      <c r="P173" s="94" t="str">
        <f>'Основні дані'!$B$1</f>
        <v>ХТ-225</v>
      </c>
    </row>
    <row r="174" spans="1:16" s="424" customFormat="1" ht="15.6" hidden="1" x14ac:dyDescent="0.3">
      <c r="A174" s="126" t="str">
        <f>'План НП'!A177</f>
        <v>ВП4.4</v>
      </c>
      <c r="B174" s="143">
        <f>'План НП'!B177</f>
        <v>0</v>
      </c>
      <c r="C174" s="121">
        <f>'План НП'!F177</f>
        <v>0</v>
      </c>
      <c r="D174" s="121">
        <f>'План НП'!G177</f>
        <v>0</v>
      </c>
      <c r="E174" s="127"/>
      <c r="F174" s="128"/>
      <c r="G174" s="128"/>
      <c r="H174" s="128"/>
      <c r="I174" s="128"/>
      <c r="J174" s="128"/>
      <c r="K174" s="128"/>
      <c r="L174" s="129"/>
      <c r="M174" s="137">
        <f>'План НП'!C177</f>
        <v>0</v>
      </c>
      <c r="N174" s="136">
        <f>'План НП'!D177</f>
        <v>0</v>
      </c>
      <c r="O174" s="125">
        <f>'План НП'!AC177</f>
        <v>0</v>
      </c>
      <c r="P174" s="94" t="str">
        <f>'Основні дані'!$B$1</f>
        <v>ХТ-225</v>
      </c>
    </row>
    <row r="175" spans="1:16" s="424" customFormat="1" ht="15.6" hidden="1" x14ac:dyDescent="0.3">
      <c r="A175" s="126" t="str">
        <f>'План НП'!A178</f>
        <v>ВП4.5</v>
      </c>
      <c r="B175" s="143">
        <f>'План НП'!B178</f>
        <v>0</v>
      </c>
      <c r="C175" s="121">
        <f>'План НП'!F178</f>
        <v>0</v>
      </c>
      <c r="D175" s="121">
        <f>'План НП'!G178</f>
        <v>0</v>
      </c>
      <c r="E175" s="127"/>
      <c r="F175" s="128"/>
      <c r="G175" s="128"/>
      <c r="H175" s="128"/>
      <c r="I175" s="128"/>
      <c r="J175" s="128"/>
      <c r="K175" s="128"/>
      <c r="L175" s="129"/>
      <c r="M175" s="137">
        <f>'План НП'!C178</f>
        <v>0</v>
      </c>
      <c r="N175" s="136">
        <f>'План НП'!D178</f>
        <v>0</v>
      </c>
      <c r="O175" s="125">
        <f>'План НП'!AC178</f>
        <v>0</v>
      </c>
      <c r="P175" s="94" t="str">
        <f>'Основні дані'!$B$1</f>
        <v>ХТ-225</v>
      </c>
    </row>
    <row r="176" spans="1:16" s="424" customFormat="1" ht="15.6" hidden="1" x14ac:dyDescent="0.3">
      <c r="A176" s="126" t="str">
        <f>'План НП'!A179</f>
        <v>ВП4.6</v>
      </c>
      <c r="B176" s="143">
        <f>'План НП'!B179</f>
        <v>0</v>
      </c>
      <c r="C176" s="121">
        <f>'План НП'!F179</f>
        <v>0</v>
      </c>
      <c r="D176" s="121">
        <f>'План НП'!G179</f>
        <v>0</v>
      </c>
      <c r="E176" s="127"/>
      <c r="F176" s="128"/>
      <c r="G176" s="128"/>
      <c r="H176" s="128"/>
      <c r="I176" s="128"/>
      <c r="J176" s="128"/>
      <c r="K176" s="128"/>
      <c r="L176" s="129"/>
      <c r="M176" s="137">
        <f>'План НП'!C179</f>
        <v>0</v>
      </c>
      <c r="N176" s="136">
        <f>'План НП'!D179</f>
        <v>0</v>
      </c>
      <c r="O176" s="125">
        <f>'План НП'!AC179</f>
        <v>0</v>
      </c>
      <c r="P176" s="94" t="str">
        <f>'Основні дані'!$B$1</f>
        <v>ХТ-225</v>
      </c>
    </row>
    <row r="177" spans="1:16" s="424" customFormat="1" ht="15.6" hidden="1" x14ac:dyDescent="0.3">
      <c r="A177" s="126" t="str">
        <f>'План НП'!A180</f>
        <v>ВП4.7</v>
      </c>
      <c r="B177" s="143">
        <f>'План НП'!B180</f>
        <v>0</v>
      </c>
      <c r="C177" s="121">
        <f>'План НП'!F180</f>
        <v>0</v>
      </c>
      <c r="D177" s="121">
        <f>'План НП'!G180</f>
        <v>0</v>
      </c>
      <c r="E177" s="127"/>
      <c r="F177" s="128"/>
      <c r="G177" s="128"/>
      <c r="H177" s="128"/>
      <c r="I177" s="128"/>
      <c r="J177" s="128"/>
      <c r="K177" s="128"/>
      <c r="L177" s="129"/>
      <c r="M177" s="137">
        <f>'План НП'!C180</f>
        <v>0</v>
      </c>
      <c r="N177" s="136">
        <f>'План НП'!D180</f>
        <v>0</v>
      </c>
      <c r="O177" s="125">
        <f>'План НП'!AC180</f>
        <v>0</v>
      </c>
      <c r="P177" s="94" t="str">
        <f>'Основні дані'!$B$1</f>
        <v>ХТ-225</v>
      </c>
    </row>
    <row r="178" spans="1:16" s="424" customFormat="1" ht="15.6" hidden="1" x14ac:dyDescent="0.3">
      <c r="A178" s="126" t="str">
        <f>'План НП'!A181</f>
        <v>ВП4.8</v>
      </c>
      <c r="B178" s="143">
        <f>'План НП'!B181</f>
        <v>0</v>
      </c>
      <c r="C178" s="121">
        <f>'План НП'!F181</f>
        <v>0</v>
      </c>
      <c r="D178" s="121">
        <f>'План НП'!G181</f>
        <v>0</v>
      </c>
      <c r="E178" s="127"/>
      <c r="F178" s="128"/>
      <c r="G178" s="128"/>
      <c r="H178" s="128"/>
      <c r="I178" s="128"/>
      <c r="J178" s="128"/>
      <c r="K178" s="128"/>
      <c r="L178" s="129"/>
      <c r="M178" s="137">
        <f>'План НП'!C181</f>
        <v>0</v>
      </c>
      <c r="N178" s="136">
        <f>'План НП'!D181</f>
        <v>0</v>
      </c>
      <c r="O178" s="125">
        <f>'План НП'!AC181</f>
        <v>0</v>
      </c>
      <c r="P178" s="94" t="str">
        <f>'Основні дані'!$B$1</f>
        <v>ХТ-225</v>
      </c>
    </row>
    <row r="179" spans="1:16" s="424" customFormat="1" ht="15.6" hidden="1" x14ac:dyDescent="0.3">
      <c r="A179" s="126" t="str">
        <f>'План НП'!A182</f>
        <v>ВП4.9</v>
      </c>
      <c r="B179" s="143">
        <f>'План НП'!B182</f>
        <v>0</v>
      </c>
      <c r="C179" s="121">
        <f>'План НП'!F182</f>
        <v>0</v>
      </c>
      <c r="D179" s="121">
        <f>'План НП'!G182</f>
        <v>0</v>
      </c>
      <c r="E179" s="127"/>
      <c r="F179" s="128"/>
      <c r="G179" s="128"/>
      <c r="H179" s="128"/>
      <c r="I179" s="128"/>
      <c r="J179" s="128"/>
      <c r="K179" s="128"/>
      <c r="L179" s="129"/>
      <c r="M179" s="137">
        <f>'План НП'!C182</f>
        <v>0</v>
      </c>
      <c r="N179" s="136">
        <f>'План НП'!D182</f>
        <v>0</v>
      </c>
      <c r="O179" s="125">
        <f>'План НП'!AC182</f>
        <v>0</v>
      </c>
      <c r="P179" s="94" t="str">
        <f>'Основні дані'!$B$1</f>
        <v>ХТ-225</v>
      </c>
    </row>
    <row r="180" spans="1:16" s="424" customFormat="1" ht="15.6" hidden="1" x14ac:dyDescent="0.3">
      <c r="A180" s="126" t="str">
        <f>'План НП'!A183</f>
        <v>ВП4.10</v>
      </c>
      <c r="B180" s="143">
        <f>'План НП'!B183</f>
        <v>0</v>
      </c>
      <c r="C180" s="121">
        <f>'План НП'!F183</f>
        <v>0</v>
      </c>
      <c r="D180" s="121">
        <f>'План НП'!G183</f>
        <v>0</v>
      </c>
      <c r="E180" s="127"/>
      <c r="F180" s="128"/>
      <c r="G180" s="128"/>
      <c r="H180" s="128"/>
      <c r="I180" s="128"/>
      <c r="J180" s="128"/>
      <c r="K180" s="128"/>
      <c r="L180" s="129"/>
      <c r="M180" s="137">
        <f>'План НП'!C183</f>
        <v>0</v>
      </c>
      <c r="N180" s="136">
        <f>'План НП'!D183</f>
        <v>0</v>
      </c>
      <c r="O180" s="125">
        <f>'План НП'!AC183</f>
        <v>0</v>
      </c>
      <c r="P180" s="94" t="str">
        <f>'Основні дані'!$B$1</f>
        <v>ХТ-225</v>
      </c>
    </row>
    <row r="181" spans="1:16" s="424" customFormat="1" ht="15.6" hidden="1" x14ac:dyDescent="0.3">
      <c r="A181" s="126" t="str">
        <f>'План НП'!A184</f>
        <v>ВП4.11</v>
      </c>
      <c r="B181" s="143">
        <f>'План НП'!B184</f>
        <v>0</v>
      </c>
      <c r="C181" s="121">
        <f>'План НП'!F184</f>
        <v>0</v>
      </c>
      <c r="D181" s="121">
        <f>'План НП'!G184</f>
        <v>0</v>
      </c>
      <c r="E181" s="127"/>
      <c r="F181" s="128"/>
      <c r="G181" s="128"/>
      <c r="H181" s="128"/>
      <c r="I181" s="128"/>
      <c r="J181" s="128"/>
      <c r="K181" s="128"/>
      <c r="L181" s="129"/>
      <c r="M181" s="137">
        <f>'План НП'!C184</f>
        <v>0</v>
      </c>
      <c r="N181" s="136">
        <f>'План НП'!D184</f>
        <v>0</v>
      </c>
      <c r="O181" s="125">
        <f>'План НП'!AC184</f>
        <v>0</v>
      </c>
      <c r="P181" s="94" t="str">
        <f>'Основні дані'!$B$1</f>
        <v>ХТ-225</v>
      </c>
    </row>
    <row r="182" spans="1:16" s="424" customFormat="1" ht="15.6" hidden="1" x14ac:dyDescent="0.3">
      <c r="A182" s="126" t="str">
        <f>'План НП'!A185</f>
        <v>ВП4.12</v>
      </c>
      <c r="B182" s="143">
        <f>'План НП'!B185</f>
        <v>0</v>
      </c>
      <c r="C182" s="121">
        <f>'План НП'!F185</f>
        <v>0</v>
      </c>
      <c r="D182" s="121">
        <f>'План НП'!G185</f>
        <v>0</v>
      </c>
      <c r="E182" s="127"/>
      <c r="F182" s="128"/>
      <c r="G182" s="128"/>
      <c r="H182" s="128"/>
      <c r="I182" s="128"/>
      <c r="J182" s="128"/>
      <c r="K182" s="128"/>
      <c r="L182" s="129"/>
      <c r="M182" s="137">
        <f>'План НП'!C185</f>
        <v>0</v>
      </c>
      <c r="N182" s="136">
        <f>'План НП'!D185</f>
        <v>0</v>
      </c>
      <c r="O182" s="125">
        <f>'План НП'!AC185</f>
        <v>0</v>
      </c>
      <c r="P182" s="94" t="str">
        <f>'Основні дані'!$B$1</f>
        <v>ХТ-225</v>
      </c>
    </row>
    <row r="183" spans="1:16" s="424" customFormat="1" ht="15.6" hidden="1" x14ac:dyDescent="0.3">
      <c r="A183" s="126" t="str">
        <f>'План НП'!A186</f>
        <v>ВП4.13</v>
      </c>
      <c r="B183" s="143">
        <f>'План НП'!B186</f>
        <v>0</v>
      </c>
      <c r="C183" s="121">
        <f>'План НП'!F186</f>
        <v>0</v>
      </c>
      <c r="D183" s="121">
        <f>'План НП'!G186</f>
        <v>0</v>
      </c>
      <c r="E183" s="127"/>
      <c r="F183" s="128"/>
      <c r="G183" s="128"/>
      <c r="H183" s="128"/>
      <c r="I183" s="128"/>
      <c r="J183" s="128"/>
      <c r="K183" s="128"/>
      <c r="L183" s="129"/>
      <c r="M183" s="137">
        <f>'План НП'!C186</f>
        <v>0</v>
      </c>
      <c r="N183" s="136">
        <f>'План НП'!D186</f>
        <v>0</v>
      </c>
      <c r="O183" s="125">
        <f>'План НП'!AC186</f>
        <v>0</v>
      </c>
      <c r="P183" s="94" t="str">
        <f>'Основні дані'!$B$1</f>
        <v>ХТ-225</v>
      </c>
    </row>
    <row r="184" spans="1:16" s="424" customFormat="1" ht="15.6" hidden="1" x14ac:dyDescent="0.3">
      <c r="A184" s="126" t="str">
        <f>'План НП'!A187</f>
        <v>ВП4.14</v>
      </c>
      <c r="B184" s="143">
        <f>'План НП'!B187</f>
        <v>0</v>
      </c>
      <c r="C184" s="121">
        <f>'План НП'!F187</f>
        <v>0</v>
      </c>
      <c r="D184" s="121">
        <f>'План НП'!G187</f>
        <v>0</v>
      </c>
      <c r="E184" s="127"/>
      <c r="F184" s="128"/>
      <c r="G184" s="128"/>
      <c r="H184" s="128"/>
      <c r="I184" s="128"/>
      <c r="J184" s="128"/>
      <c r="K184" s="128"/>
      <c r="L184" s="129"/>
      <c r="M184" s="137">
        <f>'План НП'!C187</f>
        <v>0</v>
      </c>
      <c r="N184" s="136">
        <f>'План НП'!D187</f>
        <v>0</v>
      </c>
      <c r="O184" s="125">
        <f>'План НП'!AC187</f>
        <v>0</v>
      </c>
      <c r="P184" s="94" t="str">
        <f>'Основні дані'!$B$1</f>
        <v>ХТ-225</v>
      </c>
    </row>
    <row r="185" spans="1:16" s="424" customFormat="1" ht="15.6" hidden="1" x14ac:dyDescent="0.3">
      <c r="A185" s="126" t="str">
        <f>'План НП'!A188</f>
        <v>ВП4.15</v>
      </c>
      <c r="B185" s="143">
        <f>'План НП'!B188</f>
        <v>0</v>
      </c>
      <c r="C185" s="121">
        <f>'План НП'!F188</f>
        <v>0</v>
      </c>
      <c r="D185" s="121">
        <f>'План НП'!G188</f>
        <v>0</v>
      </c>
      <c r="E185" s="127"/>
      <c r="F185" s="128"/>
      <c r="G185" s="128"/>
      <c r="H185" s="128"/>
      <c r="I185" s="128"/>
      <c r="J185" s="128"/>
      <c r="K185" s="128"/>
      <c r="L185" s="129"/>
      <c r="M185" s="137">
        <f>'План НП'!C188</f>
        <v>0</v>
      </c>
      <c r="N185" s="136">
        <f>'План НП'!D188</f>
        <v>0</v>
      </c>
      <c r="O185" s="125">
        <f>'План НП'!AC188</f>
        <v>0</v>
      </c>
      <c r="P185" s="94" t="str">
        <f>'Основні дані'!$B$1</f>
        <v>ХТ-225</v>
      </c>
    </row>
    <row r="186" spans="1:16" s="424" customFormat="1" ht="15.6" hidden="1" x14ac:dyDescent="0.3">
      <c r="A186" s="126" t="str">
        <f>'План НП'!A189</f>
        <v>ВП4.16</v>
      </c>
      <c r="B186" s="143">
        <f>'План НП'!B189</f>
        <v>0</v>
      </c>
      <c r="C186" s="121">
        <f>'План НП'!F189</f>
        <v>0</v>
      </c>
      <c r="D186" s="121">
        <f>'План НП'!G189</f>
        <v>0</v>
      </c>
      <c r="E186" s="127"/>
      <c r="F186" s="128"/>
      <c r="G186" s="128"/>
      <c r="H186" s="128"/>
      <c r="I186" s="128"/>
      <c r="J186" s="128"/>
      <c r="K186" s="128"/>
      <c r="L186" s="129"/>
      <c r="M186" s="137">
        <f>'План НП'!C189</f>
        <v>0</v>
      </c>
      <c r="N186" s="136">
        <f>'План НП'!D189</f>
        <v>0</v>
      </c>
      <c r="O186" s="125">
        <f>'План НП'!AC189</f>
        <v>0</v>
      </c>
      <c r="P186" s="94" t="str">
        <f>'Основні дані'!$B$1</f>
        <v>ХТ-225</v>
      </c>
    </row>
    <row r="187" spans="1:16" s="424" customFormat="1" ht="15.6" hidden="1" x14ac:dyDescent="0.3">
      <c r="A187" s="126" t="str">
        <f>'План НП'!A190</f>
        <v>ВП4.17</v>
      </c>
      <c r="B187" s="143">
        <f>'План НП'!B190</f>
        <v>0</v>
      </c>
      <c r="C187" s="121">
        <f>'План НП'!F190</f>
        <v>0</v>
      </c>
      <c r="D187" s="121">
        <f>'План НП'!G190</f>
        <v>0</v>
      </c>
      <c r="E187" s="127"/>
      <c r="F187" s="128"/>
      <c r="G187" s="128"/>
      <c r="H187" s="128"/>
      <c r="I187" s="128"/>
      <c r="J187" s="128"/>
      <c r="K187" s="128"/>
      <c r="L187" s="129"/>
      <c r="M187" s="137">
        <f>'План НП'!C190</f>
        <v>0</v>
      </c>
      <c r="N187" s="136">
        <f>'План НП'!D190</f>
        <v>0</v>
      </c>
      <c r="O187" s="125">
        <f>'План НП'!AC190</f>
        <v>0</v>
      </c>
      <c r="P187" s="94" t="str">
        <f>'Основні дані'!$B$1</f>
        <v>ХТ-225</v>
      </c>
    </row>
    <row r="188" spans="1:16" s="424" customFormat="1" ht="15.6" hidden="1" x14ac:dyDescent="0.3">
      <c r="A188" s="126" t="str">
        <f>'План НП'!A191</f>
        <v>ВП4.18</v>
      </c>
      <c r="B188" s="143">
        <f>'План НП'!B191</f>
        <v>0</v>
      </c>
      <c r="C188" s="121">
        <f>'План НП'!F191</f>
        <v>0</v>
      </c>
      <c r="D188" s="121">
        <f>'План НП'!G191</f>
        <v>0</v>
      </c>
      <c r="E188" s="127"/>
      <c r="F188" s="128"/>
      <c r="G188" s="128"/>
      <c r="H188" s="128"/>
      <c r="I188" s="128"/>
      <c r="J188" s="128"/>
      <c r="K188" s="128"/>
      <c r="L188" s="129"/>
      <c r="M188" s="137">
        <f>'План НП'!C191</f>
        <v>0</v>
      </c>
      <c r="N188" s="136">
        <f>'План НП'!D191</f>
        <v>0</v>
      </c>
      <c r="O188" s="125">
        <f>'План НП'!AC191</f>
        <v>0</v>
      </c>
      <c r="P188" s="94" t="str">
        <f>'Основні дані'!$B$1</f>
        <v>ХТ-225</v>
      </c>
    </row>
    <row r="189" spans="1:16" s="424" customFormat="1" ht="15.6" hidden="1" x14ac:dyDescent="0.3">
      <c r="A189" s="126" t="str">
        <f>'План НП'!A192</f>
        <v>ВП4.19</v>
      </c>
      <c r="B189" s="143">
        <f>'План НП'!B192</f>
        <v>0</v>
      </c>
      <c r="C189" s="121">
        <f>'План НП'!F192</f>
        <v>0</v>
      </c>
      <c r="D189" s="121">
        <f>'План НП'!G192</f>
        <v>0</v>
      </c>
      <c r="E189" s="127"/>
      <c r="F189" s="128"/>
      <c r="G189" s="128"/>
      <c r="H189" s="128"/>
      <c r="I189" s="128"/>
      <c r="J189" s="128"/>
      <c r="K189" s="128"/>
      <c r="L189" s="129"/>
      <c r="M189" s="137">
        <f>'План НП'!C192</f>
        <v>0</v>
      </c>
      <c r="N189" s="136">
        <f>'План НП'!D192</f>
        <v>0</v>
      </c>
      <c r="O189" s="125">
        <f>'План НП'!AC192</f>
        <v>0</v>
      </c>
      <c r="P189" s="94" t="str">
        <f>'Основні дані'!$B$1</f>
        <v>ХТ-225</v>
      </c>
    </row>
    <row r="190" spans="1:16" s="424" customFormat="1" ht="15.6" hidden="1" x14ac:dyDescent="0.3">
      <c r="A190" s="126" t="str">
        <f>'План НП'!A193</f>
        <v>ВП4.20</v>
      </c>
      <c r="B190" s="143">
        <f>'План НП'!B193</f>
        <v>0</v>
      </c>
      <c r="C190" s="121">
        <f>'План НП'!F193</f>
        <v>0</v>
      </c>
      <c r="D190" s="121">
        <f>'План НП'!G193</f>
        <v>0</v>
      </c>
      <c r="E190" s="127"/>
      <c r="F190" s="128"/>
      <c r="G190" s="128"/>
      <c r="H190" s="128"/>
      <c r="I190" s="128"/>
      <c r="J190" s="128"/>
      <c r="K190" s="128"/>
      <c r="L190" s="129"/>
      <c r="M190" s="137">
        <f>'План НП'!C193</f>
        <v>0</v>
      </c>
      <c r="N190" s="136">
        <f>'План НП'!D193</f>
        <v>0</v>
      </c>
      <c r="O190" s="125">
        <f>'План НП'!AC193</f>
        <v>0</v>
      </c>
      <c r="P190" s="94" t="str">
        <f>'Основні дані'!$B$1</f>
        <v>ХТ-225</v>
      </c>
    </row>
    <row r="191" spans="1:16" s="424" customFormat="1" ht="15.6" hidden="1" x14ac:dyDescent="0.3">
      <c r="A191" s="215" t="str">
        <f>'План НП'!A194</f>
        <v>4.1.5</v>
      </c>
      <c r="B191" s="216" t="str">
        <f>'План НП'!B194</f>
        <v>Профільований пакет освітніх компонентів 05 "Назва пакету"</v>
      </c>
      <c r="C191" s="217" t="str">
        <f>'План НП'!F194</f>
        <v>ОШИБКА</v>
      </c>
      <c r="D191" s="217" t="str">
        <f>'План НП'!G194</f>
        <v>ОШИБКА</v>
      </c>
      <c r="E191" s="218"/>
      <c r="F191" s="219"/>
      <c r="G191" s="219"/>
      <c r="H191" s="219"/>
      <c r="I191" s="219"/>
      <c r="J191" s="219"/>
      <c r="K191" s="219"/>
      <c r="L191" s="220"/>
      <c r="M191" s="212">
        <f>'План НП'!C194</f>
        <v>0</v>
      </c>
      <c r="N191" s="213">
        <f>'План НП'!D194</f>
        <v>0</v>
      </c>
      <c r="O191" s="221">
        <f>'План НП'!AC194</f>
        <v>0</v>
      </c>
      <c r="P191" s="94" t="str">
        <f>'Основні дані'!$B$1</f>
        <v>ХТ-225</v>
      </c>
    </row>
    <row r="192" spans="1:16" s="424" customFormat="1" ht="15.6" hidden="1" x14ac:dyDescent="0.3">
      <c r="A192" s="126" t="str">
        <f>'План НП'!A195</f>
        <v>ВП5.1</v>
      </c>
      <c r="B192" s="143">
        <f>'План НП'!B195</f>
        <v>0</v>
      </c>
      <c r="C192" s="121">
        <f>'План НП'!F195</f>
        <v>0</v>
      </c>
      <c r="D192" s="121">
        <f>'План НП'!G195</f>
        <v>0</v>
      </c>
      <c r="E192" s="127"/>
      <c r="F192" s="128"/>
      <c r="G192" s="128"/>
      <c r="H192" s="128"/>
      <c r="I192" s="128"/>
      <c r="J192" s="128"/>
      <c r="K192" s="128"/>
      <c r="L192" s="129"/>
      <c r="M192" s="137">
        <f>'План НП'!C195</f>
        <v>0</v>
      </c>
      <c r="N192" s="136">
        <f>'План НП'!D195</f>
        <v>0</v>
      </c>
      <c r="O192" s="125">
        <f>'План НП'!AC195</f>
        <v>0</v>
      </c>
      <c r="P192" s="94" t="str">
        <f>'Основні дані'!$B$1</f>
        <v>ХТ-225</v>
      </c>
    </row>
    <row r="193" spans="1:16" s="424" customFormat="1" ht="15.6" hidden="1" x14ac:dyDescent="0.3">
      <c r="A193" s="126" t="str">
        <f>'План НП'!A196</f>
        <v>ВП5.2</v>
      </c>
      <c r="B193" s="143">
        <f>'План НП'!B196</f>
        <v>0</v>
      </c>
      <c r="C193" s="121">
        <f>'План НП'!F196</f>
        <v>0</v>
      </c>
      <c r="D193" s="121">
        <f>'План НП'!G196</f>
        <v>0</v>
      </c>
      <c r="E193" s="127"/>
      <c r="F193" s="128"/>
      <c r="G193" s="128"/>
      <c r="H193" s="128"/>
      <c r="I193" s="128"/>
      <c r="J193" s="128"/>
      <c r="K193" s="128"/>
      <c r="L193" s="129"/>
      <c r="M193" s="137">
        <f>'План НП'!C196</f>
        <v>0</v>
      </c>
      <c r="N193" s="136">
        <f>'План НП'!D196</f>
        <v>0</v>
      </c>
      <c r="O193" s="125">
        <f>'План НП'!AC196</f>
        <v>0</v>
      </c>
      <c r="P193" s="94" t="str">
        <f>'Основні дані'!$B$1</f>
        <v>ХТ-225</v>
      </c>
    </row>
    <row r="194" spans="1:16" s="424" customFormat="1" ht="15.6" hidden="1" x14ac:dyDescent="0.3">
      <c r="A194" s="126" t="str">
        <f>'План НП'!A197</f>
        <v>ВП5.3</v>
      </c>
      <c r="B194" s="143">
        <f>'План НП'!B197</f>
        <v>0</v>
      </c>
      <c r="C194" s="121">
        <f>'План НП'!F197</f>
        <v>0</v>
      </c>
      <c r="D194" s="121">
        <f>'План НП'!G197</f>
        <v>0</v>
      </c>
      <c r="E194" s="127"/>
      <c r="F194" s="128"/>
      <c r="G194" s="128"/>
      <c r="H194" s="128"/>
      <c r="I194" s="128"/>
      <c r="J194" s="128"/>
      <c r="K194" s="128"/>
      <c r="L194" s="129"/>
      <c r="M194" s="137">
        <f>'План НП'!C197</f>
        <v>0</v>
      </c>
      <c r="N194" s="136">
        <f>'План НП'!D197</f>
        <v>0</v>
      </c>
      <c r="O194" s="125">
        <f>'План НП'!AC197</f>
        <v>0</v>
      </c>
      <c r="P194" s="94" t="str">
        <f>'Основні дані'!$B$1</f>
        <v>ХТ-225</v>
      </c>
    </row>
    <row r="195" spans="1:16" s="424" customFormat="1" ht="15.6" hidden="1" x14ac:dyDescent="0.3">
      <c r="A195" s="126" t="str">
        <f>'План НП'!A198</f>
        <v>ВП5.4</v>
      </c>
      <c r="B195" s="143">
        <f>'План НП'!B198</f>
        <v>0</v>
      </c>
      <c r="C195" s="121">
        <f>'План НП'!F198</f>
        <v>0</v>
      </c>
      <c r="D195" s="121">
        <f>'План НП'!G198</f>
        <v>0</v>
      </c>
      <c r="E195" s="127"/>
      <c r="F195" s="128"/>
      <c r="G195" s="128"/>
      <c r="H195" s="128"/>
      <c r="I195" s="128"/>
      <c r="J195" s="128"/>
      <c r="K195" s="128"/>
      <c r="L195" s="129"/>
      <c r="M195" s="137">
        <f>'План НП'!C198</f>
        <v>0</v>
      </c>
      <c r="N195" s="136">
        <f>'План НП'!D198</f>
        <v>0</v>
      </c>
      <c r="O195" s="125">
        <f>'План НП'!AC198</f>
        <v>0</v>
      </c>
      <c r="P195" s="94" t="str">
        <f>'Основні дані'!$B$1</f>
        <v>ХТ-225</v>
      </c>
    </row>
    <row r="196" spans="1:16" s="424" customFormat="1" ht="15.6" hidden="1" x14ac:dyDescent="0.3">
      <c r="A196" s="126" t="str">
        <f>'План НП'!A199</f>
        <v>ВП5.5</v>
      </c>
      <c r="B196" s="143">
        <f>'План НП'!B199</f>
        <v>0</v>
      </c>
      <c r="C196" s="121">
        <f>'План НП'!F199</f>
        <v>0</v>
      </c>
      <c r="D196" s="121">
        <f>'План НП'!G199</f>
        <v>0</v>
      </c>
      <c r="E196" s="127"/>
      <c r="F196" s="128"/>
      <c r="G196" s="128"/>
      <c r="H196" s="128"/>
      <c r="I196" s="128"/>
      <c r="J196" s="128"/>
      <c r="K196" s="128"/>
      <c r="L196" s="129"/>
      <c r="M196" s="137">
        <f>'План НП'!C199</f>
        <v>0</v>
      </c>
      <c r="N196" s="136">
        <f>'План НП'!D199</f>
        <v>0</v>
      </c>
      <c r="O196" s="125">
        <f>'План НП'!AC199</f>
        <v>0</v>
      </c>
      <c r="P196" s="94" t="str">
        <f>'Основні дані'!$B$1</f>
        <v>ХТ-225</v>
      </c>
    </row>
    <row r="197" spans="1:16" s="424" customFormat="1" ht="15.6" hidden="1" x14ac:dyDescent="0.3">
      <c r="A197" s="126" t="str">
        <f>'План НП'!A200</f>
        <v>ВП5.6</v>
      </c>
      <c r="B197" s="143">
        <f>'План НП'!B200</f>
        <v>0</v>
      </c>
      <c r="C197" s="121">
        <f>'План НП'!F200</f>
        <v>0</v>
      </c>
      <c r="D197" s="121">
        <f>'План НП'!G200</f>
        <v>0</v>
      </c>
      <c r="E197" s="127"/>
      <c r="F197" s="128"/>
      <c r="G197" s="128"/>
      <c r="H197" s="128"/>
      <c r="I197" s="128"/>
      <c r="J197" s="128"/>
      <c r="K197" s="128"/>
      <c r="L197" s="129"/>
      <c r="M197" s="137">
        <f>'План НП'!C200</f>
        <v>0</v>
      </c>
      <c r="N197" s="136">
        <f>'План НП'!D200</f>
        <v>0</v>
      </c>
      <c r="O197" s="125">
        <f>'План НП'!AC200</f>
        <v>0</v>
      </c>
      <c r="P197" s="94" t="str">
        <f>'Основні дані'!$B$1</f>
        <v>ХТ-225</v>
      </c>
    </row>
    <row r="198" spans="1:16" s="424" customFormat="1" ht="15.6" hidden="1" x14ac:dyDescent="0.3">
      <c r="A198" s="126" t="str">
        <f>'План НП'!A201</f>
        <v>ВП5.7</v>
      </c>
      <c r="B198" s="143">
        <f>'План НП'!B201</f>
        <v>0</v>
      </c>
      <c r="C198" s="121">
        <f>'План НП'!F201</f>
        <v>0</v>
      </c>
      <c r="D198" s="121">
        <f>'План НП'!G201</f>
        <v>0</v>
      </c>
      <c r="E198" s="127"/>
      <c r="F198" s="128"/>
      <c r="G198" s="128"/>
      <c r="H198" s="128"/>
      <c r="I198" s="128"/>
      <c r="J198" s="128"/>
      <c r="K198" s="128"/>
      <c r="L198" s="129"/>
      <c r="M198" s="137">
        <f>'План НП'!C201</f>
        <v>0</v>
      </c>
      <c r="N198" s="136">
        <f>'План НП'!D201</f>
        <v>0</v>
      </c>
      <c r="O198" s="125">
        <f>'План НП'!AC201</f>
        <v>0</v>
      </c>
      <c r="P198" s="94" t="str">
        <f>'Основні дані'!$B$1</f>
        <v>ХТ-225</v>
      </c>
    </row>
    <row r="199" spans="1:16" s="424" customFormat="1" ht="15.6" hidden="1" x14ac:dyDescent="0.3">
      <c r="A199" s="126" t="str">
        <f>'План НП'!A202</f>
        <v>ВП5.8</v>
      </c>
      <c r="B199" s="143">
        <f>'План НП'!B202</f>
        <v>0</v>
      </c>
      <c r="C199" s="121">
        <f>'План НП'!F202</f>
        <v>0</v>
      </c>
      <c r="D199" s="121">
        <f>'План НП'!G202</f>
        <v>0</v>
      </c>
      <c r="E199" s="127"/>
      <c r="F199" s="128"/>
      <c r="G199" s="128"/>
      <c r="H199" s="128"/>
      <c r="I199" s="128"/>
      <c r="J199" s="128"/>
      <c r="K199" s="128"/>
      <c r="L199" s="129"/>
      <c r="M199" s="137">
        <f>'План НП'!C202</f>
        <v>0</v>
      </c>
      <c r="N199" s="136">
        <f>'План НП'!D202</f>
        <v>0</v>
      </c>
      <c r="O199" s="125">
        <f>'План НП'!AC202</f>
        <v>0</v>
      </c>
      <c r="P199" s="94" t="str">
        <f>'Основні дані'!$B$1</f>
        <v>ХТ-225</v>
      </c>
    </row>
    <row r="200" spans="1:16" s="424" customFormat="1" ht="15.6" hidden="1" x14ac:dyDescent="0.3">
      <c r="A200" s="126" t="str">
        <f>'План НП'!A203</f>
        <v>ВП5.9</v>
      </c>
      <c r="B200" s="143">
        <f>'План НП'!B203</f>
        <v>0</v>
      </c>
      <c r="C200" s="121">
        <f>'План НП'!F203</f>
        <v>0</v>
      </c>
      <c r="D200" s="121">
        <f>'План НП'!G203</f>
        <v>0</v>
      </c>
      <c r="E200" s="127"/>
      <c r="F200" s="128"/>
      <c r="G200" s="128"/>
      <c r="H200" s="128"/>
      <c r="I200" s="128"/>
      <c r="J200" s="128"/>
      <c r="K200" s="128"/>
      <c r="L200" s="129"/>
      <c r="M200" s="137">
        <f>'План НП'!C203</f>
        <v>0</v>
      </c>
      <c r="N200" s="136">
        <f>'План НП'!D203</f>
        <v>0</v>
      </c>
      <c r="O200" s="125">
        <f>'План НП'!AC203</f>
        <v>0</v>
      </c>
      <c r="P200" s="94" t="str">
        <f>'Основні дані'!$B$1</f>
        <v>ХТ-225</v>
      </c>
    </row>
    <row r="201" spans="1:16" s="424" customFormat="1" ht="15.6" hidden="1" x14ac:dyDescent="0.3">
      <c r="A201" s="126" t="str">
        <f>'План НП'!A204</f>
        <v>ВП5.10</v>
      </c>
      <c r="B201" s="143">
        <f>'План НП'!B204</f>
        <v>0</v>
      </c>
      <c r="C201" s="121">
        <f>'План НП'!F204</f>
        <v>0</v>
      </c>
      <c r="D201" s="121">
        <f>'План НП'!G204</f>
        <v>0</v>
      </c>
      <c r="E201" s="127"/>
      <c r="F201" s="128"/>
      <c r="G201" s="128"/>
      <c r="H201" s="128"/>
      <c r="I201" s="128"/>
      <c r="J201" s="128"/>
      <c r="K201" s="128"/>
      <c r="L201" s="129"/>
      <c r="M201" s="137">
        <f>'План НП'!C204</f>
        <v>0</v>
      </c>
      <c r="N201" s="136">
        <f>'План НП'!D204</f>
        <v>0</v>
      </c>
      <c r="O201" s="125">
        <f>'План НП'!AC204</f>
        <v>0</v>
      </c>
      <c r="P201" s="94" t="str">
        <f>'Основні дані'!$B$1</f>
        <v>ХТ-225</v>
      </c>
    </row>
    <row r="202" spans="1:16" s="424" customFormat="1" ht="15.6" hidden="1" x14ac:dyDescent="0.3">
      <c r="A202" s="126" t="str">
        <f>'План НП'!A205</f>
        <v>ВП5.11</v>
      </c>
      <c r="B202" s="143">
        <f>'План НП'!B205</f>
        <v>0</v>
      </c>
      <c r="C202" s="121">
        <f>'План НП'!F205</f>
        <v>0</v>
      </c>
      <c r="D202" s="121">
        <f>'План НП'!G205</f>
        <v>0</v>
      </c>
      <c r="E202" s="127"/>
      <c r="F202" s="128"/>
      <c r="G202" s="128"/>
      <c r="H202" s="128"/>
      <c r="I202" s="128"/>
      <c r="J202" s="128"/>
      <c r="K202" s="128"/>
      <c r="L202" s="129"/>
      <c r="M202" s="137">
        <f>'План НП'!C205</f>
        <v>0</v>
      </c>
      <c r="N202" s="136">
        <f>'План НП'!D205</f>
        <v>0</v>
      </c>
      <c r="O202" s="125">
        <f>'План НП'!AC205</f>
        <v>0</v>
      </c>
      <c r="P202" s="94" t="str">
        <f>'Основні дані'!$B$1</f>
        <v>ХТ-225</v>
      </c>
    </row>
    <row r="203" spans="1:16" s="424" customFormat="1" ht="15.6" hidden="1" x14ac:dyDescent="0.3">
      <c r="A203" s="126" t="str">
        <f>'План НП'!A206</f>
        <v>ВП5.12</v>
      </c>
      <c r="B203" s="143">
        <f>'План НП'!B206</f>
        <v>0</v>
      </c>
      <c r="C203" s="121">
        <f>'План НП'!F206</f>
        <v>0</v>
      </c>
      <c r="D203" s="121">
        <f>'План НП'!G206</f>
        <v>0</v>
      </c>
      <c r="E203" s="127"/>
      <c r="F203" s="128"/>
      <c r="G203" s="128"/>
      <c r="H203" s="128"/>
      <c r="I203" s="128"/>
      <c r="J203" s="128"/>
      <c r="K203" s="128"/>
      <c r="L203" s="129"/>
      <c r="M203" s="137">
        <f>'План НП'!C206</f>
        <v>0</v>
      </c>
      <c r="N203" s="136">
        <f>'План НП'!D206</f>
        <v>0</v>
      </c>
      <c r="O203" s="125">
        <f>'План НП'!AC206</f>
        <v>0</v>
      </c>
      <c r="P203" s="94" t="str">
        <f>'Основні дані'!$B$1</f>
        <v>ХТ-225</v>
      </c>
    </row>
    <row r="204" spans="1:16" s="424" customFormat="1" ht="15.6" hidden="1" x14ac:dyDescent="0.3">
      <c r="A204" s="126" t="str">
        <f>'План НП'!A207</f>
        <v>ВП5.13</v>
      </c>
      <c r="B204" s="143">
        <f>'План НП'!B207</f>
        <v>0</v>
      </c>
      <c r="C204" s="121">
        <f>'План НП'!F207</f>
        <v>0</v>
      </c>
      <c r="D204" s="121">
        <f>'План НП'!G207</f>
        <v>0</v>
      </c>
      <c r="E204" s="127"/>
      <c r="F204" s="128"/>
      <c r="G204" s="128"/>
      <c r="H204" s="128"/>
      <c r="I204" s="128"/>
      <c r="J204" s="128"/>
      <c r="K204" s="128"/>
      <c r="L204" s="129"/>
      <c r="M204" s="137">
        <f>'План НП'!C207</f>
        <v>0</v>
      </c>
      <c r="N204" s="136">
        <f>'План НП'!D207</f>
        <v>0</v>
      </c>
      <c r="O204" s="125">
        <f>'План НП'!AC207</f>
        <v>0</v>
      </c>
      <c r="P204" s="94" t="str">
        <f>'Основні дані'!$B$1</f>
        <v>ХТ-225</v>
      </c>
    </row>
    <row r="205" spans="1:16" s="424" customFormat="1" ht="15.6" hidden="1" x14ac:dyDescent="0.3">
      <c r="A205" s="126" t="str">
        <f>'План НП'!A208</f>
        <v>ВП5.14</v>
      </c>
      <c r="B205" s="143">
        <f>'План НП'!B208</f>
        <v>0</v>
      </c>
      <c r="C205" s="121">
        <f>'План НП'!F208</f>
        <v>0</v>
      </c>
      <c r="D205" s="121">
        <f>'План НП'!G208</f>
        <v>0</v>
      </c>
      <c r="E205" s="127"/>
      <c r="F205" s="128"/>
      <c r="G205" s="128"/>
      <c r="H205" s="128"/>
      <c r="I205" s="128"/>
      <c r="J205" s="128"/>
      <c r="K205" s="128"/>
      <c r="L205" s="129"/>
      <c r="M205" s="137">
        <f>'План НП'!C208</f>
        <v>0</v>
      </c>
      <c r="N205" s="136">
        <f>'План НП'!D208</f>
        <v>0</v>
      </c>
      <c r="O205" s="125">
        <f>'План НП'!AC208</f>
        <v>0</v>
      </c>
      <c r="P205" s="94" t="str">
        <f>'Основні дані'!$B$1</f>
        <v>ХТ-225</v>
      </c>
    </row>
    <row r="206" spans="1:16" s="424" customFormat="1" ht="15.6" hidden="1" x14ac:dyDescent="0.3">
      <c r="A206" s="126" t="str">
        <f>'План НП'!A209</f>
        <v>ВП5.15</v>
      </c>
      <c r="B206" s="143">
        <f>'План НП'!B209</f>
        <v>0</v>
      </c>
      <c r="C206" s="121">
        <f>'План НП'!F209</f>
        <v>0</v>
      </c>
      <c r="D206" s="121">
        <f>'План НП'!G209</f>
        <v>0</v>
      </c>
      <c r="E206" s="127"/>
      <c r="F206" s="128"/>
      <c r="G206" s="128"/>
      <c r="H206" s="128"/>
      <c r="I206" s="128"/>
      <c r="J206" s="128"/>
      <c r="K206" s="128"/>
      <c r="L206" s="129"/>
      <c r="M206" s="137">
        <f>'План НП'!C209</f>
        <v>0</v>
      </c>
      <c r="N206" s="136">
        <f>'План НП'!D209</f>
        <v>0</v>
      </c>
      <c r="O206" s="125">
        <f>'План НП'!AC209</f>
        <v>0</v>
      </c>
      <c r="P206" s="94" t="str">
        <f>'Основні дані'!$B$1</f>
        <v>ХТ-225</v>
      </c>
    </row>
    <row r="207" spans="1:16" s="424" customFormat="1" ht="15.6" hidden="1" x14ac:dyDescent="0.3">
      <c r="A207" s="126" t="str">
        <f>'План НП'!A210</f>
        <v>ВП5.16</v>
      </c>
      <c r="B207" s="143">
        <f>'План НП'!B210</f>
        <v>0</v>
      </c>
      <c r="C207" s="121">
        <f>'План НП'!F210</f>
        <v>0</v>
      </c>
      <c r="D207" s="121">
        <f>'План НП'!G210</f>
        <v>0</v>
      </c>
      <c r="E207" s="127"/>
      <c r="F207" s="128"/>
      <c r="G207" s="128"/>
      <c r="H207" s="128"/>
      <c r="I207" s="128"/>
      <c r="J207" s="128"/>
      <c r="K207" s="128"/>
      <c r="L207" s="129"/>
      <c r="M207" s="137">
        <f>'План НП'!C210</f>
        <v>0</v>
      </c>
      <c r="N207" s="136">
        <f>'План НП'!D210</f>
        <v>0</v>
      </c>
      <c r="O207" s="125">
        <f>'План НП'!AC210</f>
        <v>0</v>
      </c>
      <c r="P207" s="94" t="str">
        <f>'Основні дані'!$B$1</f>
        <v>ХТ-225</v>
      </c>
    </row>
    <row r="208" spans="1:16" s="424" customFormat="1" ht="15.6" hidden="1" x14ac:dyDescent="0.3">
      <c r="A208" s="126" t="str">
        <f>'План НП'!A211</f>
        <v>ВП5.17</v>
      </c>
      <c r="B208" s="143">
        <f>'План НП'!B211</f>
        <v>0</v>
      </c>
      <c r="C208" s="121">
        <f>'План НП'!F211</f>
        <v>0</v>
      </c>
      <c r="D208" s="121">
        <f>'План НП'!G211</f>
        <v>0</v>
      </c>
      <c r="E208" s="127"/>
      <c r="F208" s="128"/>
      <c r="G208" s="128"/>
      <c r="H208" s="128"/>
      <c r="I208" s="128"/>
      <c r="J208" s="128"/>
      <c r="K208" s="128"/>
      <c r="L208" s="129"/>
      <c r="M208" s="137">
        <f>'План НП'!C211</f>
        <v>0</v>
      </c>
      <c r="N208" s="136">
        <f>'План НП'!D211</f>
        <v>0</v>
      </c>
      <c r="O208" s="125">
        <f>'План НП'!AC211</f>
        <v>0</v>
      </c>
      <c r="P208" s="94" t="str">
        <f>'Основні дані'!$B$1</f>
        <v>ХТ-225</v>
      </c>
    </row>
    <row r="209" spans="1:16" s="424" customFormat="1" ht="15.6" hidden="1" x14ac:dyDescent="0.3">
      <c r="A209" s="126" t="str">
        <f>'План НП'!A212</f>
        <v>ВП5.18</v>
      </c>
      <c r="B209" s="143">
        <f>'План НП'!B212</f>
        <v>0</v>
      </c>
      <c r="C209" s="121">
        <f>'План НП'!F212</f>
        <v>0</v>
      </c>
      <c r="D209" s="121">
        <f>'План НП'!G212</f>
        <v>0</v>
      </c>
      <c r="E209" s="127"/>
      <c r="F209" s="128"/>
      <c r="G209" s="128"/>
      <c r="H209" s="128"/>
      <c r="I209" s="128"/>
      <c r="J209" s="128"/>
      <c r="K209" s="128"/>
      <c r="L209" s="129"/>
      <c r="M209" s="137">
        <f>'План НП'!C212</f>
        <v>0</v>
      </c>
      <c r="N209" s="136">
        <f>'План НП'!D212</f>
        <v>0</v>
      </c>
      <c r="O209" s="125">
        <f>'План НП'!AC212</f>
        <v>0</v>
      </c>
      <c r="P209" s="94" t="str">
        <f>'Основні дані'!$B$1</f>
        <v>ХТ-225</v>
      </c>
    </row>
    <row r="210" spans="1:16" s="424" customFormat="1" ht="15.6" hidden="1" x14ac:dyDescent="0.3">
      <c r="A210" s="126" t="str">
        <f>'План НП'!A213</f>
        <v>ВП5.19</v>
      </c>
      <c r="B210" s="143">
        <f>'План НП'!B213</f>
        <v>0</v>
      </c>
      <c r="C210" s="121">
        <f>'План НП'!F213</f>
        <v>0</v>
      </c>
      <c r="D210" s="121">
        <f>'План НП'!G213</f>
        <v>0</v>
      </c>
      <c r="E210" s="127"/>
      <c r="F210" s="128"/>
      <c r="G210" s="128"/>
      <c r="H210" s="128"/>
      <c r="I210" s="128"/>
      <c r="J210" s="128"/>
      <c r="K210" s="128"/>
      <c r="L210" s="129"/>
      <c r="M210" s="137">
        <f>'План НП'!C213</f>
        <v>0</v>
      </c>
      <c r="N210" s="136">
        <f>'План НП'!D213</f>
        <v>0</v>
      </c>
      <c r="O210" s="125">
        <f>'План НП'!AC213</f>
        <v>0</v>
      </c>
      <c r="P210" s="94" t="str">
        <f>'Основні дані'!$B$1</f>
        <v>ХТ-225</v>
      </c>
    </row>
    <row r="211" spans="1:16" s="424" customFormat="1" ht="15.6" hidden="1" x14ac:dyDescent="0.3">
      <c r="A211" s="126" t="str">
        <f>'План НП'!A214</f>
        <v>ВП5.20</v>
      </c>
      <c r="B211" s="143">
        <f>'План НП'!B214</f>
        <v>0</v>
      </c>
      <c r="C211" s="121">
        <f>'План НП'!F214</f>
        <v>0</v>
      </c>
      <c r="D211" s="121">
        <f>'План НП'!G214</f>
        <v>0</v>
      </c>
      <c r="E211" s="127"/>
      <c r="F211" s="128"/>
      <c r="G211" s="128"/>
      <c r="H211" s="128"/>
      <c r="I211" s="128"/>
      <c r="J211" s="128"/>
      <c r="K211" s="128"/>
      <c r="L211" s="129"/>
      <c r="M211" s="137">
        <f>'План НП'!C214</f>
        <v>0</v>
      </c>
      <c r="N211" s="136">
        <f>'План НП'!D214</f>
        <v>0</v>
      </c>
      <c r="O211" s="125">
        <f>'План НП'!AC214</f>
        <v>0</v>
      </c>
      <c r="P211" s="94" t="str">
        <f>'Основні дані'!$B$1</f>
        <v>ХТ-225</v>
      </c>
    </row>
    <row r="212" spans="1:16" s="424" customFormat="1" ht="15.6" hidden="1" x14ac:dyDescent="0.3">
      <c r="A212" s="215" t="str">
        <f>'План НП'!A215</f>
        <v>4.1.6</v>
      </c>
      <c r="B212" s="216" t="str">
        <f>'План НП'!B215</f>
        <v>Профільній пакет освітніх компонентів 06 "Назва пакету"</v>
      </c>
      <c r="C212" s="217" t="str">
        <f>'План НП'!F215</f>
        <v>ОШИБКА</v>
      </c>
      <c r="D212" s="217" t="str">
        <f>'План НП'!G215</f>
        <v>ОШИБКА</v>
      </c>
      <c r="E212" s="218"/>
      <c r="F212" s="219"/>
      <c r="G212" s="219"/>
      <c r="H212" s="219"/>
      <c r="I212" s="219"/>
      <c r="J212" s="219"/>
      <c r="K212" s="219"/>
      <c r="L212" s="220"/>
      <c r="M212" s="212">
        <f>'План НП'!C215</f>
        <v>0</v>
      </c>
      <c r="N212" s="213">
        <f>'План НП'!D215</f>
        <v>0</v>
      </c>
      <c r="O212" s="221">
        <f>'План НП'!AC215</f>
        <v>0</v>
      </c>
      <c r="P212" s="94" t="str">
        <f>'Основні дані'!$B$1</f>
        <v>ХТ-225</v>
      </c>
    </row>
    <row r="213" spans="1:16" s="424" customFormat="1" ht="15.6" hidden="1" x14ac:dyDescent="0.3">
      <c r="A213" s="126" t="str">
        <f>'План НП'!A216</f>
        <v>ВП6.1</v>
      </c>
      <c r="B213" s="143">
        <f>'План НП'!B216</f>
        <v>0</v>
      </c>
      <c r="C213" s="121">
        <f>'План НП'!F216</f>
        <v>0</v>
      </c>
      <c r="D213" s="121">
        <f>'План НП'!G216</f>
        <v>0</v>
      </c>
      <c r="E213" s="127"/>
      <c r="F213" s="128"/>
      <c r="G213" s="128"/>
      <c r="H213" s="128"/>
      <c r="I213" s="128"/>
      <c r="J213" s="128"/>
      <c r="K213" s="128"/>
      <c r="L213" s="129"/>
      <c r="M213" s="137">
        <f>'План НП'!C216</f>
        <v>0</v>
      </c>
      <c r="N213" s="136">
        <f>'План НП'!D216</f>
        <v>0</v>
      </c>
      <c r="O213" s="125">
        <f>'План НП'!AC216</f>
        <v>0</v>
      </c>
      <c r="P213" s="94" t="str">
        <f>'Основні дані'!$B$1</f>
        <v>ХТ-225</v>
      </c>
    </row>
    <row r="214" spans="1:16" s="424" customFormat="1" ht="15.6" hidden="1" x14ac:dyDescent="0.3">
      <c r="A214" s="126" t="str">
        <f>'План НП'!A217</f>
        <v>ВП6.2</v>
      </c>
      <c r="B214" s="143">
        <f>'План НП'!B217</f>
        <v>0</v>
      </c>
      <c r="C214" s="121">
        <f>'План НП'!F217</f>
        <v>0</v>
      </c>
      <c r="D214" s="121">
        <f>'План НП'!G217</f>
        <v>0</v>
      </c>
      <c r="E214" s="127"/>
      <c r="F214" s="128"/>
      <c r="G214" s="128"/>
      <c r="H214" s="128"/>
      <c r="I214" s="128"/>
      <c r="J214" s="128"/>
      <c r="K214" s="128"/>
      <c r="L214" s="129"/>
      <c r="M214" s="137">
        <f>'План НП'!C217</f>
        <v>0</v>
      </c>
      <c r="N214" s="136">
        <f>'План НП'!D217</f>
        <v>0</v>
      </c>
      <c r="O214" s="125">
        <f>'План НП'!AC217</f>
        <v>0</v>
      </c>
      <c r="P214" s="94" t="str">
        <f>'Основні дані'!$B$1</f>
        <v>ХТ-225</v>
      </c>
    </row>
    <row r="215" spans="1:16" s="424" customFormat="1" ht="15.6" hidden="1" x14ac:dyDescent="0.3">
      <c r="A215" s="126" t="str">
        <f>'План НП'!A218</f>
        <v>ВП6.3</v>
      </c>
      <c r="B215" s="143">
        <f>'План НП'!B218</f>
        <v>0</v>
      </c>
      <c r="C215" s="121">
        <f>'План НП'!F218</f>
        <v>0</v>
      </c>
      <c r="D215" s="121">
        <f>'План НП'!G218</f>
        <v>0</v>
      </c>
      <c r="E215" s="127"/>
      <c r="F215" s="128"/>
      <c r="G215" s="128"/>
      <c r="H215" s="128"/>
      <c r="I215" s="128"/>
      <c r="J215" s="128"/>
      <c r="K215" s="128"/>
      <c r="L215" s="129"/>
      <c r="M215" s="137">
        <f>'План НП'!C218</f>
        <v>0</v>
      </c>
      <c r="N215" s="136">
        <f>'План НП'!D218</f>
        <v>0</v>
      </c>
      <c r="O215" s="125">
        <f>'План НП'!AC218</f>
        <v>0</v>
      </c>
      <c r="P215" s="94" t="str">
        <f>'Основні дані'!$B$1</f>
        <v>ХТ-225</v>
      </c>
    </row>
    <row r="216" spans="1:16" s="424" customFormat="1" ht="15.6" hidden="1" x14ac:dyDescent="0.3">
      <c r="A216" s="126" t="str">
        <f>'План НП'!A219</f>
        <v>ВП6.4</v>
      </c>
      <c r="B216" s="143">
        <f>'План НП'!B219</f>
        <v>0</v>
      </c>
      <c r="C216" s="121">
        <f>'План НП'!F219</f>
        <v>0</v>
      </c>
      <c r="D216" s="121">
        <f>'План НП'!G219</f>
        <v>0</v>
      </c>
      <c r="E216" s="127"/>
      <c r="F216" s="128"/>
      <c r="G216" s="128"/>
      <c r="H216" s="128"/>
      <c r="I216" s="128"/>
      <c r="J216" s="128"/>
      <c r="K216" s="128"/>
      <c r="L216" s="129"/>
      <c r="M216" s="137">
        <f>'План НП'!C219</f>
        <v>0</v>
      </c>
      <c r="N216" s="136">
        <f>'План НП'!D219</f>
        <v>0</v>
      </c>
      <c r="O216" s="125">
        <f>'План НП'!AC219</f>
        <v>0</v>
      </c>
      <c r="P216" s="94" t="str">
        <f>'Основні дані'!$B$1</f>
        <v>ХТ-225</v>
      </c>
    </row>
    <row r="217" spans="1:16" s="424" customFormat="1" ht="15.6" hidden="1" x14ac:dyDescent="0.3">
      <c r="A217" s="126" t="str">
        <f>'План НП'!A220</f>
        <v>ВП6.5</v>
      </c>
      <c r="B217" s="143">
        <f>'План НП'!B220</f>
        <v>0</v>
      </c>
      <c r="C217" s="121">
        <f>'План НП'!F220</f>
        <v>0</v>
      </c>
      <c r="D217" s="121">
        <f>'План НП'!G220</f>
        <v>0</v>
      </c>
      <c r="E217" s="127"/>
      <c r="F217" s="128"/>
      <c r="G217" s="128"/>
      <c r="H217" s="128"/>
      <c r="I217" s="128"/>
      <c r="J217" s="128"/>
      <c r="K217" s="128"/>
      <c r="L217" s="129"/>
      <c r="M217" s="137">
        <f>'План НП'!C220</f>
        <v>0</v>
      </c>
      <c r="N217" s="136">
        <f>'План НП'!D220</f>
        <v>0</v>
      </c>
      <c r="O217" s="125">
        <f>'План НП'!AC220</f>
        <v>0</v>
      </c>
      <c r="P217" s="94" t="str">
        <f>'Основні дані'!$B$1</f>
        <v>ХТ-225</v>
      </c>
    </row>
    <row r="218" spans="1:16" s="424" customFormat="1" ht="15.6" hidden="1" x14ac:dyDescent="0.3">
      <c r="A218" s="126" t="str">
        <f>'План НП'!A221</f>
        <v>ВП6.6</v>
      </c>
      <c r="B218" s="143">
        <f>'План НП'!B221</f>
        <v>0</v>
      </c>
      <c r="C218" s="121">
        <f>'План НП'!F221</f>
        <v>0</v>
      </c>
      <c r="D218" s="121">
        <f>'План НП'!G221</f>
        <v>0</v>
      </c>
      <c r="E218" s="127"/>
      <c r="F218" s="128"/>
      <c r="G218" s="128"/>
      <c r="H218" s="128"/>
      <c r="I218" s="128"/>
      <c r="J218" s="128"/>
      <c r="K218" s="128"/>
      <c r="L218" s="129"/>
      <c r="M218" s="137">
        <f>'План НП'!C221</f>
        <v>0</v>
      </c>
      <c r="N218" s="136">
        <f>'План НП'!D221</f>
        <v>0</v>
      </c>
      <c r="O218" s="125">
        <f>'План НП'!AC221</f>
        <v>0</v>
      </c>
      <c r="P218" s="94" t="str">
        <f>'Основні дані'!$B$1</f>
        <v>ХТ-225</v>
      </c>
    </row>
    <row r="219" spans="1:16" s="424" customFormat="1" ht="15.6" hidden="1" x14ac:dyDescent="0.3">
      <c r="A219" s="126" t="str">
        <f>'План НП'!A222</f>
        <v>ВП6.7</v>
      </c>
      <c r="B219" s="143">
        <f>'План НП'!B222</f>
        <v>0</v>
      </c>
      <c r="C219" s="121">
        <f>'План НП'!F222</f>
        <v>0</v>
      </c>
      <c r="D219" s="121">
        <f>'План НП'!G222</f>
        <v>0</v>
      </c>
      <c r="E219" s="127"/>
      <c r="F219" s="128"/>
      <c r="G219" s="128"/>
      <c r="H219" s="128"/>
      <c r="I219" s="128"/>
      <c r="J219" s="128"/>
      <c r="K219" s="128"/>
      <c r="L219" s="129"/>
      <c r="M219" s="137">
        <f>'План НП'!C222</f>
        <v>0</v>
      </c>
      <c r="N219" s="136">
        <f>'План НП'!D222</f>
        <v>0</v>
      </c>
      <c r="O219" s="125">
        <f>'План НП'!AC222</f>
        <v>0</v>
      </c>
      <c r="P219" s="94" t="str">
        <f>'Основні дані'!$B$1</f>
        <v>ХТ-225</v>
      </c>
    </row>
    <row r="220" spans="1:16" s="424" customFormat="1" ht="15.6" hidden="1" x14ac:dyDescent="0.3">
      <c r="A220" s="126" t="str">
        <f>'План НП'!A223</f>
        <v>ВП6.8</v>
      </c>
      <c r="B220" s="143">
        <f>'План НП'!B223</f>
        <v>0</v>
      </c>
      <c r="C220" s="121">
        <f>'План НП'!F223</f>
        <v>0</v>
      </c>
      <c r="D220" s="121">
        <f>'План НП'!G223</f>
        <v>0</v>
      </c>
      <c r="E220" s="127"/>
      <c r="F220" s="128"/>
      <c r="G220" s="128"/>
      <c r="H220" s="128"/>
      <c r="I220" s="128"/>
      <c r="J220" s="128"/>
      <c r="K220" s="128"/>
      <c r="L220" s="129"/>
      <c r="M220" s="137">
        <f>'План НП'!C223</f>
        <v>0</v>
      </c>
      <c r="N220" s="136">
        <f>'План НП'!D223</f>
        <v>0</v>
      </c>
      <c r="O220" s="125">
        <f>'План НП'!AC223</f>
        <v>0</v>
      </c>
      <c r="P220" s="94" t="str">
        <f>'Основні дані'!$B$1</f>
        <v>ХТ-225</v>
      </c>
    </row>
    <row r="221" spans="1:16" s="424" customFormat="1" ht="15.6" hidden="1" x14ac:dyDescent="0.3">
      <c r="A221" s="126" t="str">
        <f>'План НП'!A224</f>
        <v>ВП6.9</v>
      </c>
      <c r="B221" s="143">
        <f>'План НП'!B224</f>
        <v>0</v>
      </c>
      <c r="C221" s="121">
        <f>'План НП'!F224</f>
        <v>0</v>
      </c>
      <c r="D221" s="121">
        <f>'План НП'!G224</f>
        <v>0</v>
      </c>
      <c r="E221" s="127"/>
      <c r="F221" s="128"/>
      <c r="G221" s="128"/>
      <c r="H221" s="128"/>
      <c r="I221" s="128"/>
      <c r="J221" s="128"/>
      <c r="K221" s="128"/>
      <c r="L221" s="129"/>
      <c r="M221" s="137">
        <f>'План НП'!C224</f>
        <v>0</v>
      </c>
      <c r="N221" s="136">
        <f>'План НП'!D224</f>
        <v>0</v>
      </c>
      <c r="O221" s="125">
        <f>'План НП'!AC224</f>
        <v>0</v>
      </c>
      <c r="P221" s="94" t="str">
        <f>'Основні дані'!$B$1</f>
        <v>ХТ-225</v>
      </c>
    </row>
    <row r="222" spans="1:16" s="424" customFormat="1" ht="15.6" hidden="1" x14ac:dyDescent="0.3">
      <c r="A222" s="126" t="str">
        <f>'План НП'!A225</f>
        <v>ВП6.10</v>
      </c>
      <c r="B222" s="143">
        <f>'План НП'!B225</f>
        <v>0</v>
      </c>
      <c r="C222" s="121">
        <f>'План НП'!F225</f>
        <v>0</v>
      </c>
      <c r="D222" s="121">
        <f>'План НП'!G225</f>
        <v>0</v>
      </c>
      <c r="E222" s="127"/>
      <c r="F222" s="128"/>
      <c r="G222" s="128"/>
      <c r="H222" s="128"/>
      <c r="I222" s="128"/>
      <c r="J222" s="128"/>
      <c r="K222" s="128"/>
      <c r="L222" s="129"/>
      <c r="M222" s="137">
        <f>'План НП'!C225</f>
        <v>0</v>
      </c>
      <c r="N222" s="136">
        <f>'План НП'!D225</f>
        <v>0</v>
      </c>
      <c r="O222" s="125">
        <f>'План НП'!AC225</f>
        <v>0</v>
      </c>
      <c r="P222" s="94" t="str">
        <f>'Основні дані'!$B$1</f>
        <v>ХТ-225</v>
      </c>
    </row>
    <row r="223" spans="1:16" s="424" customFormat="1" ht="15.6" hidden="1" x14ac:dyDescent="0.3">
      <c r="A223" s="126" t="str">
        <f>'План НП'!A226</f>
        <v>ВП6.11</v>
      </c>
      <c r="B223" s="143">
        <f>'План НП'!B226</f>
        <v>0</v>
      </c>
      <c r="C223" s="121">
        <f>'План НП'!F226</f>
        <v>0</v>
      </c>
      <c r="D223" s="121">
        <f>'План НП'!G226</f>
        <v>0</v>
      </c>
      <c r="E223" s="127"/>
      <c r="F223" s="128"/>
      <c r="G223" s="128"/>
      <c r="H223" s="128"/>
      <c r="I223" s="128"/>
      <c r="J223" s="128"/>
      <c r="K223" s="128"/>
      <c r="L223" s="129"/>
      <c r="M223" s="137">
        <f>'План НП'!C226</f>
        <v>0</v>
      </c>
      <c r="N223" s="136">
        <f>'План НП'!D226</f>
        <v>0</v>
      </c>
      <c r="O223" s="125">
        <f>'План НП'!AC226</f>
        <v>0</v>
      </c>
      <c r="P223" s="94" t="str">
        <f>'Основні дані'!$B$1</f>
        <v>ХТ-225</v>
      </c>
    </row>
    <row r="224" spans="1:16" s="424" customFormat="1" ht="15.6" hidden="1" x14ac:dyDescent="0.3">
      <c r="A224" s="126" t="str">
        <f>'План НП'!A227</f>
        <v>ВП6.12</v>
      </c>
      <c r="B224" s="143">
        <f>'План НП'!B227</f>
        <v>0</v>
      </c>
      <c r="C224" s="121">
        <f>'План НП'!F227</f>
        <v>0</v>
      </c>
      <c r="D224" s="121">
        <f>'План НП'!G227</f>
        <v>0</v>
      </c>
      <c r="E224" s="127"/>
      <c r="F224" s="128"/>
      <c r="G224" s="128"/>
      <c r="H224" s="128"/>
      <c r="I224" s="128"/>
      <c r="J224" s="128"/>
      <c r="K224" s="128"/>
      <c r="L224" s="129"/>
      <c r="M224" s="137">
        <f>'План НП'!C227</f>
        <v>0</v>
      </c>
      <c r="N224" s="136">
        <f>'План НП'!D227</f>
        <v>0</v>
      </c>
      <c r="O224" s="125">
        <f>'План НП'!AC227</f>
        <v>0</v>
      </c>
      <c r="P224" s="94" t="str">
        <f>'Основні дані'!$B$1</f>
        <v>ХТ-225</v>
      </c>
    </row>
    <row r="225" spans="1:16" s="424" customFormat="1" ht="15.6" hidden="1" x14ac:dyDescent="0.3">
      <c r="A225" s="126" t="str">
        <f>'План НП'!A228</f>
        <v>ВП6.13</v>
      </c>
      <c r="B225" s="143">
        <f>'План НП'!B228</f>
        <v>0</v>
      </c>
      <c r="C225" s="121">
        <f>'План НП'!F228</f>
        <v>0</v>
      </c>
      <c r="D225" s="121">
        <f>'План НП'!G228</f>
        <v>0</v>
      </c>
      <c r="E225" s="127"/>
      <c r="F225" s="128"/>
      <c r="G225" s="128"/>
      <c r="H225" s="128"/>
      <c r="I225" s="128"/>
      <c r="J225" s="128"/>
      <c r="K225" s="128"/>
      <c r="L225" s="129"/>
      <c r="M225" s="137">
        <f>'План НП'!C228</f>
        <v>0</v>
      </c>
      <c r="N225" s="136">
        <f>'План НП'!D228</f>
        <v>0</v>
      </c>
      <c r="O225" s="125">
        <f>'План НП'!AC228</f>
        <v>0</v>
      </c>
      <c r="P225" s="94" t="str">
        <f>'Основні дані'!$B$1</f>
        <v>ХТ-225</v>
      </c>
    </row>
    <row r="226" spans="1:16" s="424" customFormat="1" ht="15.6" hidden="1" x14ac:dyDescent="0.3">
      <c r="A226" s="126" t="str">
        <f>'План НП'!A229</f>
        <v>ВП6.14</v>
      </c>
      <c r="B226" s="143">
        <f>'План НП'!B229</f>
        <v>0</v>
      </c>
      <c r="C226" s="121">
        <f>'План НП'!F229</f>
        <v>0</v>
      </c>
      <c r="D226" s="121">
        <f>'План НП'!G229</f>
        <v>0</v>
      </c>
      <c r="E226" s="127"/>
      <c r="F226" s="128"/>
      <c r="G226" s="128"/>
      <c r="H226" s="128"/>
      <c r="I226" s="128"/>
      <c r="J226" s="128"/>
      <c r="K226" s="128"/>
      <c r="L226" s="129"/>
      <c r="M226" s="137">
        <f>'План НП'!C229</f>
        <v>0</v>
      </c>
      <c r="N226" s="136">
        <f>'План НП'!D229</f>
        <v>0</v>
      </c>
      <c r="O226" s="125">
        <f>'План НП'!AC229</f>
        <v>0</v>
      </c>
      <c r="P226" s="94" t="str">
        <f>'Основні дані'!$B$1</f>
        <v>ХТ-225</v>
      </c>
    </row>
    <row r="227" spans="1:16" s="424" customFormat="1" ht="15.6" hidden="1" x14ac:dyDescent="0.3">
      <c r="A227" s="126" t="str">
        <f>'План НП'!A230</f>
        <v>ВП6.15</v>
      </c>
      <c r="B227" s="143">
        <f>'План НП'!B230</f>
        <v>0</v>
      </c>
      <c r="C227" s="121">
        <f>'План НП'!F230</f>
        <v>0</v>
      </c>
      <c r="D227" s="121">
        <f>'План НП'!G230</f>
        <v>0</v>
      </c>
      <c r="E227" s="127"/>
      <c r="F227" s="128"/>
      <c r="G227" s="128"/>
      <c r="H227" s="128"/>
      <c r="I227" s="128"/>
      <c r="J227" s="128"/>
      <c r="K227" s="128"/>
      <c r="L227" s="129"/>
      <c r="M227" s="137">
        <f>'План НП'!C230</f>
        <v>0</v>
      </c>
      <c r="N227" s="136">
        <f>'План НП'!D230</f>
        <v>0</v>
      </c>
      <c r="O227" s="125">
        <f>'План НП'!AC230</f>
        <v>0</v>
      </c>
      <c r="P227" s="94" t="str">
        <f>'Основні дані'!$B$1</f>
        <v>ХТ-225</v>
      </c>
    </row>
    <row r="228" spans="1:16" s="424" customFormat="1" ht="15.6" hidden="1" x14ac:dyDescent="0.3">
      <c r="A228" s="126" t="str">
        <f>'План НП'!A231</f>
        <v>ВП6.16</v>
      </c>
      <c r="B228" s="143">
        <f>'План НП'!B231</f>
        <v>0</v>
      </c>
      <c r="C228" s="121">
        <f>'План НП'!F231</f>
        <v>0</v>
      </c>
      <c r="D228" s="121">
        <f>'План НП'!G231</f>
        <v>0</v>
      </c>
      <c r="E228" s="127"/>
      <c r="F228" s="128"/>
      <c r="G228" s="128"/>
      <c r="H228" s="128"/>
      <c r="I228" s="128"/>
      <c r="J228" s="128"/>
      <c r="K228" s="128"/>
      <c r="L228" s="129"/>
      <c r="M228" s="137">
        <f>'План НП'!C231</f>
        <v>0</v>
      </c>
      <c r="N228" s="136">
        <f>'План НП'!D231</f>
        <v>0</v>
      </c>
      <c r="O228" s="125">
        <f>'План НП'!AC231</f>
        <v>0</v>
      </c>
      <c r="P228" s="94" t="str">
        <f>'Основні дані'!$B$1</f>
        <v>ХТ-225</v>
      </c>
    </row>
    <row r="229" spans="1:16" s="424" customFormat="1" ht="15.6" hidden="1" x14ac:dyDescent="0.3">
      <c r="A229" s="126" t="str">
        <f>'План НП'!A232</f>
        <v>ВП6.17</v>
      </c>
      <c r="B229" s="143">
        <f>'План НП'!B232</f>
        <v>0</v>
      </c>
      <c r="C229" s="121">
        <f>'План НП'!F232</f>
        <v>0</v>
      </c>
      <c r="D229" s="121">
        <f>'План НП'!G232</f>
        <v>0</v>
      </c>
      <c r="E229" s="127"/>
      <c r="F229" s="128"/>
      <c r="G229" s="128"/>
      <c r="H229" s="128"/>
      <c r="I229" s="128"/>
      <c r="J229" s="128"/>
      <c r="K229" s="128"/>
      <c r="L229" s="129"/>
      <c r="M229" s="137">
        <f>'План НП'!C232</f>
        <v>0</v>
      </c>
      <c r="N229" s="136">
        <f>'План НП'!D232</f>
        <v>0</v>
      </c>
      <c r="O229" s="125">
        <f>'План НП'!AC232</f>
        <v>0</v>
      </c>
      <c r="P229" s="94" t="str">
        <f>'Основні дані'!$B$1</f>
        <v>ХТ-225</v>
      </c>
    </row>
    <row r="230" spans="1:16" s="424" customFormat="1" ht="15.6" hidden="1" x14ac:dyDescent="0.3">
      <c r="A230" s="126" t="str">
        <f>'План НП'!A233</f>
        <v>ВП6.18</v>
      </c>
      <c r="B230" s="143">
        <f>'План НП'!B233</f>
        <v>0</v>
      </c>
      <c r="C230" s="121">
        <f>'План НП'!F233</f>
        <v>0</v>
      </c>
      <c r="D230" s="121">
        <f>'План НП'!G233</f>
        <v>0</v>
      </c>
      <c r="E230" s="127"/>
      <c r="F230" s="128"/>
      <c r="G230" s="128"/>
      <c r="H230" s="128"/>
      <c r="I230" s="128"/>
      <c r="J230" s="128"/>
      <c r="K230" s="128"/>
      <c r="L230" s="129"/>
      <c r="M230" s="137">
        <f>'План НП'!C233</f>
        <v>0</v>
      </c>
      <c r="N230" s="136">
        <f>'План НП'!D233</f>
        <v>0</v>
      </c>
      <c r="O230" s="125">
        <f>'План НП'!AC233</f>
        <v>0</v>
      </c>
      <c r="P230" s="94" t="str">
        <f>'Основні дані'!$B$1</f>
        <v>ХТ-225</v>
      </c>
    </row>
    <row r="231" spans="1:16" s="424" customFormat="1" ht="15.6" hidden="1" x14ac:dyDescent="0.3">
      <c r="A231" s="126" t="str">
        <f>'План НП'!A234</f>
        <v>ВП6.19</v>
      </c>
      <c r="B231" s="143">
        <f>'План НП'!B234</f>
        <v>0</v>
      </c>
      <c r="C231" s="121">
        <f>'План НП'!F234</f>
        <v>0</v>
      </c>
      <c r="D231" s="121">
        <f>'План НП'!G234</f>
        <v>0</v>
      </c>
      <c r="E231" s="127"/>
      <c r="F231" s="128"/>
      <c r="G231" s="128"/>
      <c r="H231" s="128"/>
      <c r="I231" s="128"/>
      <c r="J231" s="128"/>
      <c r="K231" s="128"/>
      <c r="L231" s="129"/>
      <c r="M231" s="137">
        <f>'План НП'!C234</f>
        <v>0</v>
      </c>
      <c r="N231" s="136">
        <f>'План НП'!D234</f>
        <v>0</v>
      </c>
      <c r="O231" s="125">
        <f>'План НП'!AC234</f>
        <v>0</v>
      </c>
      <c r="P231" s="94" t="str">
        <f>'Основні дані'!$B$1</f>
        <v>ХТ-225</v>
      </c>
    </row>
    <row r="232" spans="1:16" s="424" customFormat="1" ht="15.6" hidden="1" x14ac:dyDescent="0.3">
      <c r="A232" s="126" t="str">
        <f>'План НП'!A235</f>
        <v>ВП6.20</v>
      </c>
      <c r="B232" s="143">
        <f>'План НП'!B235</f>
        <v>0</v>
      </c>
      <c r="C232" s="121">
        <f>'План НП'!F235</f>
        <v>0</v>
      </c>
      <c r="D232" s="121">
        <f>'План НП'!G235</f>
        <v>0</v>
      </c>
      <c r="E232" s="127"/>
      <c r="F232" s="128"/>
      <c r="G232" s="128"/>
      <c r="H232" s="128"/>
      <c r="I232" s="128"/>
      <c r="J232" s="128"/>
      <c r="K232" s="128"/>
      <c r="L232" s="129"/>
      <c r="M232" s="137">
        <f>'План НП'!C235</f>
        <v>0</v>
      </c>
      <c r="N232" s="136">
        <f>'План НП'!D235</f>
        <v>0</v>
      </c>
      <c r="O232" s="125">
        <f>'План НП'!AC235</f>
        <v>0</v>
      </c>
      <c r="P232" s="94" t="str">
        <f>'Основні дані'!$B$1</f>
        <v>ХТ-225</v>
      </c>
    </row>
    <row r="233" spans="1:16" s="424" customFormat="1" ht="15.6" hidden="1" x14ac:dyDescent="0.3">
      <c r="A233" s="215" t="str">
        <f>'План НП'!A236</f>
        <v>4.1.7</v>
      </c>
      <c r="B233" s="216" t="str">
        <f>'План НП'!B236</f>
        <v>Профільований пакет освітніх компонентів 07 "Назва пакету"</v>
      </c>
      <c r="C233" s="217" t="str">
        <f>'План НП'!F236</f>
        <v>ОШИБКА</v>
      </c>
      <c r="D233" s="217" t="str">
        <f>'План НП'!G236</f>
        <v>ОШИБКА</v>
      </c>
      <c r="E233" s="218"/>
      <c r="F233" s="219"/>
      <c r="G233" s="219"/>
      <c r="H233" s="219"/>
      <c r="I233" s="219"/>
      <c r="J233" s="219"/>
      <c r="K233" s="219"/>
      <c r="L233" s="220"/>
      <c r="M233" s="212">
        <f>'План НП'!C236</f>
        <v>0</v>
      </c>
      <c r="N233" s="213">
        <f>'План НП'!D236</f>
        <v>0</v>
      </c>
      <c r="O233" s="221">
        <f>'План НП'!AC236</f>
        <v>0</v>
      </c>
      <c r="P233" s="94" t="str">
        <f>'Основні дані'!$B$1</f>
        <v>ХТ-225</v>
      </c>
    </row>
    <row r="234" spans="1:16" s="424" customFormat="1" ht="15.6" hidden="1" x14ac:dyDescent="0.3">
      <c r="A234" s="126" t="str">
        <f>'План НП'!A237</f>
        <v>ВП7.1</v>
      </c>
      <c r="B234" s="143">
        <f>'План НП'!B237</f>
        <v>0</v>
      </c>
      <c r="C234" s="121">
        <f>'План НП'!F237</f>
        <v>0</v>
      </c>
      <c r="D234" s="121">
        <f>'План НП'!G237</f>
        <v>0</v>
      </c>
      <c r="E234" s="127"/>
      <c r="F234" s="128"/>
      <c r="G234" s="128"/>
      <c r="H234" s="128"/>
      <c r="I234" s="128"/>
      <c r="J234" s="128"/>
      <c r="K234" s="128"/>
      <c r="L234" s="129"/>
      <c r="M234" s="137">
        <f>'План НП'!C237</f>
        <v>0</v>
      </c>
      <c r="N234" s="136">
        <f>'План НП'!D237</f>
        <v>0</v>
      </c>
      <c r="O234" s="125">
        <f>'План НП'!AC237</f>
        <v>0</v>
      </c>
      <c r="P234" s="94" t="str">
        <f>'Основні дані'!$B$1</f>
        <v>ХТ-225</v>
      </c>
    </row>
    <row r="235" spans="1:16" s="424" customFormat="1" ht="15.6" hidden="1" x14ac:dyDescent="0.3">
      <c r="A235" s="126" t="str">
        <f>'План НП'!A238</f>
        <v>ВП7.2</v>
      </c>
      <c r="B235" s="143">
        <f>'План НП'!B238</f>
        <v>0</v>
      </c>
      <c r="C235" s="121">
        <f>'План НП'!F238</f>
        <v>0</v>
      </c>
      <c r="D235" s="121">
        <f>'План НП'!G238</f>
        <v>0</v>
      </c>
      <c r="E235" s="127"/>
      <c r="F235" s="128"/>
      <c r="G235" s="128"/>
      <c r="H235" s="128"/>
      <c r="I235" s="128"/>
      <c r="J235" s="128"/>
      <c r="K235" s="128"/>
      <c r="L235" s="129"/>
      <c r="M235" s="137">
        <f>'План НП'!C238</f>
        <v>0</v>
      </c>
      <c r="N235" s="136">
        <f>'План НП'!D238</f>
        <v>0</v>
      </c>
      <c r="O235" s="125">
        <f>'План НП'!AC238</f>
        <v>0</v>
      </c>
      <c r="P235" s="94" t="str">
        <f>'Основні дані'!$B$1</f>
        <v>ХТ-225</v>
      </c>
    </row>
    <row r="236" spans="1:16" s="424" customFormat="1" ht="15.6" hidden="1" x14ac:dyDescent="0.3">
      <c r="A236" s="126" t="str">
        <f>'План НП'!A239</f>
        <v>ВП7.3</v>
      </c>
      <c r="B236" s="143">
        <f>'План НП'!B239</f>
        <v>0</v>
      </c>
      <c r="C236" s="121">
        <f>'План НП'!F239</f>
        <v>0</v>
      </c>
      <c r="D236" s="121">
        <f>'План НП'!G239</f>
        <v>0</v>
      </c>
      <c r="E236" s="127"/>
      <c r="F236" s="128"/>
      <c r="G236" s="128"/>
      <c r="H236" s="128"/>
      <c r="I236" s="128"/>
      <c r="J236" s="128"/>
      <c r="K236" s="128"/>
      <c r="L236" s="129"/>
      <c r="M236" s="137">
        <f>'План НП'!C239</f>
        <v>0</v>
      </c>
      <c r="N236" s="136">
        <f>'План НП'!D239</f>
        <v>0</v>
      </c>
      <c r="O236" s="125">
        <f>'План НП'!AC239</f>
        <v>0</v>
      </c>
      <c r="P236" s="94" t="str">
        <f>'Основні дані'!$B$1</f>
        <v>ХТ-225</v>
      </c>
    </row>
    <row r="237" spans="1:16" s="424" customFormat="1" ht="15.6" hidden="1" x14ac:dyDescent="0.3">
      <c r="A237" s="126" t="str">
        <f>'План НП'!A240</f>
        <v>ВП7.4</v>
      </c>
      <c r="B237" s="143">
        <f>'План НП'!B240</f>
        <v>0</v>
      </c>
      <c r="C237" s="121">
        <f>'План НП'!F240</f>
        <v>0</v>
      </c>
      <c r="D237" s="121">
        <f>'План НП'!G240</f>
        <v>0</v>
      </c>
      <c r="E237" s="127"/>
      <c r="F237" s="128"/>
      <c r="G237" s="128"/>
      <c r="H237" s="128"/>
      <c r="I237" s="128"/>
      <c r="J237" s="128"/>
      <c r="K237" s="128"/>
      <c r="L237" s="129"/>
      <c r="M237" s="137">
        <f>'План НП'!C240</f>
        <v>0</v>
      </c>
      <c r="N237" s="136">
        <f>'План НП'!D240</f>
        <v>0</v>
      </c>
      <c r="O237" s="125">
        <f>'План НП'!AC240</f>
        <v>0</v>
      </c>
      <c r="P237" s="94" t="str">
        <f>'Основні дані'!$B$1</f>
        <v>ХТ-225</v>
      </c>
    </row>
    <row r="238" spans="1:16" s="424" customFormat="1" ht="15.6" hidden="1" x14ac:dyDescent="0.3">
      <c r="A238" s="126" t="str">
        <f>'План НП'!A241</f>
        <v>ВП7.5</v>
      </c>
      <c r="B238" s="143">
        <f>'План НП'!B241</f>
        <v>0</v>
      </c>
      <c r="C238" s="121">
        <f>'План НП'!F241</f>
        <v>0</v>
      </c>
      <c r="D238" s="121">
        <f>'План НП'!G241</f>
        <v>0</v>
      </c>
      <c r="E238" s="127"/>
      <c r="F238" s="128"/>
      <c r="G238" s="128"/>
      <c r="H238" s="128"/>
      <c r="I238" s="128"/>
      <c r="J238" s="128"/>
      <c r="K238" s="128"/>
      <c r="L238" s="129"/>
      <c r="M238" s="137">
        <f>'План НП'!C241</f>
        <v>0</v>
      </c>
      <c r="N238" s="136">
        <f>'План НП'!D241</f>
        <v>0</v>
      </c>
      <c r="O238" s="125">
        <f>'План НП'!AC241</f>
        <v>0</v>
      </c>
      <c r="P238" s="94" t="str">
        <f>'Основні дані'!$B$1</f>
        <v>ХТ-225</v>
      </c>
    </row>
    <row r="239" spans="1:16" s="424" customFormat="1" ht="15.6" hidden="1" x14ac:dyDescent="0.3">
      <c r="A239" s="126" t="str">
        <f>'План НП'!A242</f>
        <v>ВП7.6</v>
      </c>
      <c r="B239" s="143">
        <f>'План НП'!B242</f>
        <v>0</v>
      </c>
      <c r="C239" s="121">
        <f>'План НП'!F242</f>
        <v>0</v>
      </c>
      <c r="D239" s="121">
        <f>'План НП'!G242</f>
        <v>0</v>
      </c>
      <c r="E239" s="127"/>
      <c r="F239" s="128"/>
      <c r="G239" s="128"/>
      <c r="H239" s="128"/>
      <c r="I239" s="128"/>
      <c r="J239" s="128"/>
      <c r="K239" s="128"/>
      <c r="L239" s="129"/>
      <c r="M239" s="137">
        <f>'План НП'!C242</f>
        <v>0</v>
      </c>
      <c r="N239" s="136">
        <f>'План НП'!D242</f>
        <v>0</v>
      </c>
      <c r="O239" s="125">
        <f>'План НП'!AC242</f>
        <v>0</v>
      </c>
      <c r="P239" s="94" t="str">
        <f>'Основні дані'!$B$1</f>
        <v>ХТ-225</v>
      </c>
    </row>
    <row r="240" spans="1:16" s="424" customFormat="1" ht="15.6" hidden="1" x14ac:dyDescent="0.3">
      <c r="A240" s="126" t="str">
        <f>'План НП'!A243</f>
        <v>ВП7.7</v>
      </c>
      <c r="B240" s="143">
        <f>'План НП'!B243</f>
        <v>0</v>
      </c>
      <c r="C240" s="121">
        <f>'План НП'!F243</f>
        <v>0</v>
      </c>
      <c r="D240" s="121">
        <f>'План НП'!G243</f>
        <v>0</v>
      </c>
      <c r="E240" s="127"/>
      <c r="F240" s="128"/>
      <c r="G240" s="128"/>
      <c r="H240" s="128"/>
      <c r="I240" s="128"/>
      <c r="J240" s="128"/>
      <c r="K240" s="128"/>
      <c r="L240" s="129"/>
      <c r="M240" s="137">
        <f>'План НП'!C243</f>
        <v>0</v>
      </c>
      <c r="N240" s="136">
        <f>'План НП'!D243</f>
        <v>0</v>
      </c>
      <c r="O240" s="125">
        <f>'План НП'!AC243</f>
        <v>0</v>
      </c>
      <c r="P240" s="94" t="str">
        <f>'Основні дані'!$B$1</f>
        <v>ХТ-225</v>
      </c>
    </row>
    <row r="241" spans="1:16" s="424" customFormat="1" ht="15.6" hidden="1" x14ac:dyDescent="0.3">
      <c r="A241" s="126" t="str">
        <f>'План НП'!A244</f>
        <v>ВП7.8</v>
      </c>
      <c r="B241" s="143">
        <f>'План НП'!B244</f>
        <v>0</v>
      </c>
      <c r="C241" s="121">
        <f>'План НП'!F244</f>
        <v>0</v>
      </c>
      <c r="D241" s="121">
        <f>'План НП'!G244</f>
        <v>0</v>
      </c>
      <c r="E241" s="127"/>
      <c r="F241" s="128"/>
      <c r="G241" s="128"/>
      <c r="H241" s="128"/>
      <c r="I241" s="128"/>
      <c r="J241" s="128"/>
      <c r="K241" s="128"/>
      <c r="L241" s="129"/>
      <c r="M241" s="137">
        <f>'План НП'!C244</f>
        <v>0</v>
      </c>
      <c r="N241" s="136">
        <f>'План НП'!D244</f>
        <v>0</v>
      </c>
      <c r="O241" s="125">
        <f>'План НП'!AC244</f>
        <v>0</v>
      </c>
      <c r="P241" s="94" t="str">
        <f>'Основні дані'!$B$1</f>
        <v>ХТ-225</v>
      </c>
    </row>
    <row r="242" spans="1:16" s="424" customFormat="1" ht="15.6" hidden="1" x14ac:dyDescent="0.3">
      <c r="A242" s="126" t="str">
        <f>'План НП'!A245</f>
        <v>ВП7.9</v>
      </c>
      <c r="B242" s="143">
        <f>'План НП'!B245</f>
        <v>0</v>
      </c>
      <c r="C242" s="121">
        <f>'План НП'!F245</f>
        <v>0</v>
      </c>
      <c r="D242" s="121">
        <f>'План НП'!G245</f>
        <v>0</v>
      </c>
      <c r="E242" s="127"/>
      <c r="F242" s="128"/>
      <c r="G242" s="128"/>
      <c r="H242" s="128"/>
      <c r="I242" s="128"/>
      <c r="J242" s="128"/>
      <c r="K242" s="128"/>
      <c r="L242" s="129"/>
      <c r="M242" s="137">
        <f>'План НП'!C245</f>
        <v>0</v>
      </c>
      <c r="N242" s="136">
        <f>'План НП'!D245</f>
        <v>0</v>
      </c>
      <c r="O242" s="125">
        <f>'План НП'!AC245</f>
        <v>0</v>
      </c>
      <c r="P242" s="94" t="str">
        <f>'Основні дані'!$B$1</f>
        <v>ХТ-225</v>
      </c>
    </row>
    <row r="243" spans="1:16" s="424" customFormat="1" ht="15.6" hidden="1" x14ac:dyDescent="0.3">
      <c r="A243" s="126" t="str">
        <f>'План НП'!A246</f>
        <v>ВП7.10</v>
      </c>
      <c r="B243" s="143">
        <f>'План НП'!B246</f>
        <v>0</v>
      </c>
      <c r="C243" s="121">
        <f>'План НП'!F246</f>
        <v>0</v>
      </c>
      <c r="D243" s="121">
        <f>'План НП'!G246</f>
        <v>0</v>
      </c>
      <c r="E243" s="127"/>
      <c r="F243" s="128"/>
      <c r="G243" s="128"/>
      <c r="H243" s="128"/>
      <c r="I243" s="128"/>
      <c r="J243" s="128"/>
      <c r="K243" s="128"/>
      <c r="L243" s="129"/>
      <c r="M243" s="137">
        <f>'План НП'!C246</f>
        <v>0</v>
      </c>
      <c r="N243" s="136">
        <f>'План НП'!D246</f>
        <v>0</v>
      </c>
      <c r="O243" s="125">
        <f>'План НП'!AC246</f>
        <v>0</v>
      </c>
      <c r="P243" s="94" t="str">
        <f>'Основні дані'!$B$1</f>
        <v>ХТ-225</v>
      </c>
    </row>
    <row r="244" spans="1:16" s="424" customFormat="1" ht="15.6" hidden="1" x14ac:dyDescent="0.3">
      <c r="A244" s="126" t="str">
        <f>'План НП'!A247</f>
        <v>ВП7.11</v>
      </c>
      <c r="B244" s="143">
        <f>'План НП'!B247</f>
        <v>0</v>
      </c>
      <c r="C244" s="121">
        <f>'План НП'!F247</f>
        <v>0</v>
      </c>
      <c r="D244" s="121">
        <f>'План НП'!G247</f>
        <v>0</v>
      </c>
      <c r="E244" s="127"/>
      <c r="F244" s="128"/>
      <c r="G244" s="128"/>
      <c r="H244" s="128"/>
      <c r="I244" s="128"/>
      <c r="J244" s="128"/>
      <c r="K244" s="128"/>
      <c r="L244" s="129"/>
      <c r="M244" s="137">
        <f>'План НП'!C247</f>
        <v>0</v>
      </c>
      <c r="N244" s="136">
        <f>'План НП'!D247</f>
        <v>0</v>
      </c>
      <c r="O244" s="125">
        <f>'План НП'!AC247</f>
        <v>0</v>
      </c>
      <c r="P244" s="94" t="str">
        <f>'Основні дані'!$B$1</f>
        <v>ХТ-225</v>
      </c>
    </row>
    <row r="245" spans="1:16" s="424" customFormat="1" ht="15.6" hidden="1" x14ac:dyDescent="0.3">
      <c r="A245" s="126" t="str">
        <f>'План НП'!A248</f>
        <v>ВП7.12</v>
      </c>
      <c r="B245" s="143">
        <f>'План НП'!B248</f>
        <v>0</v>
      </c>
      <c r="C245" s="121">
        <f>'План НП'!F248</f>
        <v>0</v>
      </c>
      <c r="D245" s="121">
        <f>'План НП'!G248</f>
        <v>0</v>
      </c>
      <c r="E245" s="127"/>
      <c r="F245" s="128"/>
      <c r="G245" s="128"/>
      <c r="H245" s="128"/>
      <c r="I245" s="128"/>
      <c r="J245" s="128"/>
      <c r="K245" s="128"/>
      <c r="L245" s="129"/>
      <c r="M245" s="137">
        <f>'План НП'!C248</f>
        <v>0</v>
      </c>
      <c r="N245" s="136">
        <f>'План НП'!D248</f>
        <v>0</v>
      </c>
      <c r="O245" s="125">
        <f>'План НП'!AC248</f>
        <v>0</v>
      </c>
      <c r="P245" s="94" t="str">
        <f>'Основні дані'!$B$1</f>
        <v>ХТ-225</v>
      </c>
    </row>
    <row r="246" spans="1:16" s="424" customFormat="1" ht="15.6" hidden="1" x14ac:dyDescent="0.3">
      <c r="A246" s="126" t="str">
        <f>'План НП'!A249</f>
        <v>ВП7.13</v>
      </c>
      <c r="B246" s="143">
        <f>'План НП'!B249</f>
        <v>0</v>
      </c>
      <c r="C246" s="121">
        <f>'План НП'!F249</f>
        <v>0</v>
      </c>
      <c r="D246" s="121">
        <f>'План НП'!G249</f>
        <v>0</v>
      </c>
      <c r="E246" s="127"/>
      <c r="F246" s="128"/>
      <c r="G246" s="128"/>
      <c r="H246" s="128"/>
      <c r="I246" s="128"/>
      <c r="J246" s="128"/>
      <c r="K246" s="128"/>
      <c r="L246" s="129"/>
      <c r="M246" s="137">
        <f>'План НП'!C249</f>
        <v>0</v>
      </c>
      <c r="N246" s="136">
        <f>'План НП'!D249</f>
        <v>0</v>
      </c>
      <c r="O246" s="125">
        <f>'План НП'!AC249</f>
        <v>0</v>
      </c>
      <c r="P246" s="94" t="str">
        <f>'Основні дані'!$B$1</f>
        <v>ХТ-225</v>
      </c>
    </row>
    <row r="247" spans="1:16" s="424" customFormat="1" ht="15.6" hidden="1" x14ac:dyDescent="0.3">
      <c r="A247" s="126" t="str">
        <f>'План НП'!A250</f>
        <v>ВП7.14</v>
      </c>
      <c r="B247" s="143">
        <f>'План НП'!B250</f>
        <v>0</v>
      </c>
      <c r="C247" s="121">
        <f>'План НП'!F250</f>
        <v>0</v>
      </c>
      <c r="D247" s="121">
        <f>'План НП'!G250</f>
        <v>0</v>
      </c>
      <c r="E247" s="127"/>
      <c r="F247" s="128"/>
      <c r="G247" s="128"/>
      <c r="H247" s="128"/>
      <c r="I247" s="128"/>
      <c r="J247" s="128"/>
      <c r="K247" s="128"/>
      <c r="L247" s="129"/>
      <c r="M247" s="137">
        <f>'План НП'!C250</f>
        <v>0</v>
      </c>
      <c r="N247" s="136">
        <f>'План НП'!D250</f>
        <v>0</v>
      </c>
      <c r="O247" s="125">
        <f>'План НП'!AC250</f>
        <v>0</v>
      </c>
      <c r="P247" s="94" t="str">
        <f>'Основні дані'!$B$1</f>
        <v>ХТ-225</v>
      </c>
    </row>
    <row r="248" spans="1:16" s="424" customFormat="1" ht="15.6" hidden="1" x14ac:dyDescent="0.3">
      <c r="A248" s="126" t="str">
        <f>'План НП'!A251</f>
        <v>ВП7.15</v>
      </c>
      <c r="B248" s="143">
        <f>'План НП'!B251</f>
        <v>0</v>
      </c>
      <c r="C248" s="121">
        <f>'План НП'!F251</f>
        <v>0</v>
      </c>
      <c r="D248" s="121">
        <f>'План НП'!G251</f>
        <v>0</v>
      </c>
      <c r="E248" s="127"/>
      <c r="F248" s="128"/>
      <c r="G248" s="128"/>
      <c r="H248" s="128"/>
      <c r="I248" s="128"/>
      <c r="J248" s="128"/>
      <c r="K248" s="128"/>
      <c r="L248" s="129"/>
      <c r="M248" s="137">
        <f>'План НП'!C251</f>
        <v>0</v>
      </c>
      <c r="N248" s="136">
        <f>'План НП'!D251</f>
        <v>0</v>
      </c>
      <c r="O248" s="125">
        <f>'План НП'!AC251</f>
        <v>0</v>
      </c>
      <c r="P248" s="94" t="str">
        <f>'Основні дані'!$B$1</f>
        <v>ХТ-225</v>
      </c>
    </row>
    <row r="249" spans="1:16" s="424" customFormat="1" ht="15.6" hidden="1" x14ac:dyDescent="0.3">
      <c r="A249" s="126" t="str">
        <f>'План НП'!A252</f>
        <v>ВП7.16</v>
      </c>
      <c r="B249" s="143">
        <f>'План НП'!B252</f>
        <v>0</v>
      </c>
      <c r="C249" s="121">
        <f>'План НП'!F252</f>
        <v>0</v>
      </c>
      <c r="D249" s="121">
        <f>'План НП'!G252</f>
        <v>0</v>
      </c>
      <c r="E249" s="127"/>
      <c r="F249" s="128"/>
      <c r="G249" s="128"/>
      <c r="H249" s="128"/>
      <c r="I249" s="128"/>
      <c r="J249" s="128"/>
      <c r="K249" s="128"/>
      <c r="L249" s="129"/>
      <c r="M249" s="137">
        <f>'План НП'!C252</f>
        <v>0</v>
      </c>
      <c r="N249" s="136">
        <f>'План НП'!D252</f>
        <v>0</v>
      </c>
      <c r="O249" s="125">
        <f>'План НП'!AC252</f>
        <v>0</v>
      </c>
      <c r="P249" s="94" t="str">
        <f>'Основні дані'!$B$1</f>
        <v>ХТ-225</v>
      </c>
    </row>
    <row r="250" spans="1:16" s="424" customFormat="1" ht="15.6" hidden="1" x14ac:dyDescent="0.3">
      <c r="A250" s="126" t="str">
        <f>'План НП'!A253</f>
        <v>ВП7.17</v>
      </c>
      <c r="B250" s="143">
        <f>'План НП'!B253</f>
        <v>0</v>
      </c>
      <c r="C250" s="121">
        <f>'План НП'!F253</f>
        <v>0</v>
      </c>
      <c r="D250" s="121">
        <f>'План НП'!G253</f>
        <v>0</v>
      </c>
      <c r="E250" s="127"/>
      <c r="F250" s="128"/>
      <c r="G250" s="128"/>
      <c r="H250" s="128"/>
      <c r="I250" s="128"/>
      <c r="J250" s="128"/>
      <c r="K250" s="128"/>
      <c r="L250" s="129"/>
      <c r="M250" s="137">
        <f>'План НП'!C253</f>
        <v>0</v>
      </c>
      <c r="N250" s="136">
        <f>'План НП'!D253</f>
        <v>0</v>
      </c>
      <c r="O250" s="125">
        <f>'План НП'!AC253</f>
        <v>0</v>
      </c>
      <c r="P250" s="94" t="str">
        <f>'Основні дані'!$B$1</f>
        <v>ХТ-225</v>
      </c>
    </row>
    <row r="251" spans="1:16" s="424" customFormat="1" ht="15.6" hidden="1" x14ac:dyDescent="0.3">
      <c r="A251" s="126" t="str">
        <f>'План НП'!A254</f>
        <v>ВП7.18</v>
      </c>
      <c r="B251" s="143">
        <f>'План НП'!B254</f>
        <v>0</v>
      </c>
      <c r="C251" s="121">
        <f>'План НП'!F254</f>
        <v>0</v>
      </c>
      <c r="D251" s="121">
        <f>'План НП'!G254</f>
        <v>0</v>
      </c>
      <c r="E251" s="127"/>
      <c r="F251" s="128"/>
      <c r="G251" s="128"/>
      <c r="H251" s="128"/>
      <c r="I251" s="128"/>
      <c r="J251" s="128"/>
      <c r="K251" s="128"/>
      <c r="L251" s="129"/>
      <c r="M251" s="137">
        <f>'План НП'!C254</f>
        <v>0</v>
      </c>
      <c r="N251" s="136">
        <f>'План НП'!D254</f>
        <v>0</v>
      </c>
      <c r="O251" s="125">
        <f>'План НП'!AC254</f>
        <v>0</v>
      </c>
      <c r="P251" s="94" t="str">
        <f>'Основні дані'!$B$1</f>
        <v>ХТ-225</v>
      </c>
    </row>
    <row r="252" spans="1:16" s="424" customFormat="1" ht="15.6" hidden="1" x14ac:dyDescent="0.3">
      <c r="A252" s="126" t="str">
        <f>'План НП'!A255</f>
        <v>ВП7.19</v>
      </c>
      <c r="B252" s="143">
        <f>'План НП'!B255</f>
        <v>0</v>
      </c>
      <c r="C252" s="121">
        <f>'План НП'!F255</f>
        <v>0</v>
      </c>
      <c r="D252" s="121">
        <f>'План НП'!G255</f>
        <v>0</v>
      </c>
      <c r="E252" s="127"/>
      <c r="F252" s="128"/>
      <c r="G252" s="128"/>
      <c r="H252" s="128"/>
      <c r="I252" s="128"/>
      <c r="J252" s="128"/>
      <c r="K252" s="128"/>
      <c r="L252" s="129"/>
      <c r="M252" s="137">
        <f>'План НП'!C255</f>
        <v>0</v>
      </c>
      <c r="N252" s="136">
        <f>'План НП'!D255</f>
        <v>0</v>
      </c>
      <c r="O252" s="125">
        <f>'План НП'!AC255</f>
        <v>0</v>
      </c>
      <c r="P252" s="94" t="str">
        <f>'Основні дані'!$B$1</f>
        <v>ХТ-225</v>
      </c>
    </row>
    <row r="253" spans="1:16" s="424" customFormat="1" ht="15.6" hidden="1" x14ac:dyDescent="0.3">
      <c r="A253" s="126" t="str">
        <f>'План НП'!A256</f>
        <v>ВП7.20</v>
      </c>
      <c r="B253" s="143">
        <f>'План НП'!B256</f>
        <v>0</v>
      </c>
      <c r="C253" s="121">
        <f>'План НП'!F256</f>
        <v>0</v>
      </c>
      <c r="D253" s="121">
        <f>'План НП'!G256</f>
        <v>0</v>
      </c>
      <c r="E253" s="127"/>
      <c r="F253" s="128"/>
      <c r="G253" s="128"/>
      <c r="H253" s="128"/>
      <c r="I253" s="128"/>
      <c r="J253" s="128"/>
      <c r="K253" s="128"/>
      <c r="L253" s="129"/>
      <c r="M253" s="137">
        <f>'План НП'!C256</f>
        <v>0</v>
      </c>
      <c r="N253" s="136">
        <f>'План НП'!D256</f>
        <v>0</v>
      </c>
      <c r="O253" s="125">
        <f>'План НП'!AC256</f>
        <v>0</v>
      </c>
      <c r="P253" s="94" t="str">
        <f>'Основні дані'!$B$1</f>
        <v>ХТ-225</v>
      </c>
    </row>
    <row r="254" spans="1:16" s="424" customFormat="1" ht="15.6" hidden="1" x14ac:dyDescent="0.3">
      <c r="A254" s="215" t="str">
        <f>'План НП'!A257</f>
        <v>4.1.8</v>
      </c>
      <c r="B254" s="216" t="str">
        <f>'План НП'!B257</f>
        <v>Профільований пакет освітніх компонентів 07 "Назва пакету"</v>
      </c>
      <c r="C254" s="217" t="str">
        <f>'План НП'!F257</f>
        <v>ОШИБКА</v>
      </c>
      <c r="D254" s="217" t="str">
        <f>'План НП'!G257</f>
        <v>ОШИБКА</v>
      </c>
      <c r="E254" s="218"/>
      <c r="F254" s="219"/>
      <c r="G254" s="219"/>
      <c r="H254" s="219"/>
      <c r="I254" s="219"/>
      <c r="J254" s="219"/>
      <c r="K254" s="219"/>
      <c r="L254" s="220"/>
      <c r="M254" s="212">
        <f>'План НП'!C257</f>
        <v>0</v>
      </c>
      <c r="N254" s="213">
        <f>'План НП'!D257</f>
        <v>0</v>
      </c>
      <c r="O254" s="221">
        <f>'План НП'!AC257</f>
        <v>0</v>
      </c>
      <c r="P254" s="94" t="str">
        <f>'Основні дані'!$B$1</f>
        <v>ХТ-225</v>
      </c>
    </row>
    <row r="255" spans="1:16" s="424" customFormat="1" ht="15.6" hidden="1" x14ac:dyDescent="0.3">
      <c r="A255" s="126" t="str">
        <f>'План НП'!A258</f>
        <v>ВП8.1</v>
      </c>
      <c r="B255" s="143">
        <f>'План НП'!B258</f>
        <v>0</v>
      </c>
      <c r="C255" s="121">
        <f>'План НП'!F258</f>
        <v>0</v>
      </c>
      <c r="D255" s="121">
        <f>'План НП'!G258</f>
        <v>0</v>
      </c>
      <c r="E255" s="127"/>
      <c r="F255" s="128"/>
      <c r="G255" s="128"/>
      <c r="H255" s="128"/>
      <c r="I255" s="128"/>
      <c r="J255" s="128"/>
      <c r="K255" s="128"/>
      <c r="L255" s="129"/>
      <c r="M255" s="137">
        <f>'План НП'!C258</f>
        <v>0</v>
      </c>
      <c r="N255" s="136">
        <f>'План НП'!D258</f>
        <v>0</v>
      </c>
      <c r="O255" s="125">
        <f>'План НП'!AC258</f>
        <v>0</v>
      </c>
      <c r="P255" s="94" t="str">
        <f>'Основні дані'!$B$1</f>
        <v>ХТ-225</v>
      </c>
    </row>
    <row r="256" spans="1:16" s="424" customFormat="1" ht="15.6" hidden="1" x14ac:dyDescent="0.3">
      <c r="A256" s="126" t="str">
        <f>'План НП'!A259</f>
        <v>ВП8.2</v>
      </c>
      <c r="B256" s="143">
        <f>'План НП'!B259</f>
        <v>0</v>
      </c>
      <c r="C256" s="121">
        <f>'План НП'!F259</f>
        <v>0</v>
      </c>
      <c r="D256" s="121">
        <f>'План НП'!G259</f>
        <v>0</v>
      </c>
      <c r="E256" s="127"/>
      <c r="F256" s="128"/>
      <c r="G256" s="128"/>
      <c r="H256" s="128"/>
      <c r="I256" s="128"/>
      <c r="J256" s="128"/>
      <c r="K256" s="128"/>
      <c r="L256" s="129"/>
      <c r="M256" s="137">
        <f>'План НП'!C259</f>
        <v>0</v>
      </c>
      <c r="N256" s="136">
        <f>'План НП'!D259</f>
        <v>0</v>
      </c>
      <c r="O256" s="125">
        <f>'План НП'!AC259</f>
        <v>0</v>
      </c>
      <c r="P256" s="94" t="str">
        <f>'Основні дані'!$B$1</f>
        <v>ХТ-225</v>
      </c>
    </row>
    <row r="257" spans="1:16" s="424" customFormat="1" ht="15.6" hidden="1" x14ac:dyDescent="0.3">
      <c r="A257" s="126" t="str">
        <f>'План НП'!A260</f>
        <v>ВП8.3</v>
      </c>
      <c r="B257" s="143">
        <f>'План НП'!B260</f>
        <v>0</v>
      </c>
      <c r="C257" s="121">
        <f>'План НП'!F260</f>
        <v>0</v>
      </c>
      <c r="D257" s="121">
        <f>'План НП'!G260</f>
        <v>0</v>
      </c>
      <c r="E257" s="127"/>
      <c r="F257" s="128"/>
      <c r="G257" s="128"/>
      <c r="H257" s="128"/>
      <c r="I257" s="128"/>
      <c r="J257" s="128"/>
      <c r="K257" s="128"/>
      <c r="L257" s="129"/>
      <c r="M257" s="137">
        <f>'План НП'!C260</f>
        <v>0</v>
      </c>
      <c r="N257" s="136">
        <f>'План НП'!D260</f>
        <v>0</v>
      </c>
      <c r="O257" s="125">
        <f>'План НП'!AC260</f>
        <v>0</v>
      </c>
      <c r="P257" s="94" t="str">
        <f>'Основні дані'!$B$1</f>
        <v>ХТ-225</v>
      </c>
    </row>
    <row r="258" spans="1:16" s="424" customFormat="1" ht="15.6" hidden="1" x14ac:dyDescent="0.3">
      <c r="A258" s="126" t="str">
        <f>'План НП'!A261</f>
        <v>ВП8.4</v>
      </c>
      <c r="B258" s="143">
        <f>'План НП'!B261</f>
        <v>0</v>
      </c>
      <c r="C258" s="121">
        <f>'План НП'!F261</f>
        <v>0</v>
      </c>
      <c r="D258" s="121">
        <f>'План НП'!G261</f>
        <v>0</v>
      </c>
      <c r="E258" s="127"/>
      <c r="F258" s="128"/>
      <c r="G258" s="128"/>
      <c r="H258" s="128"/>
      <c r="I258" s="128"/>
      <c r="J258" s="128"/>
      <c r="K258" s="128"/>
      <c r="L258" s="129"/>
      <c r="M258" s="137">
        <f>'План НП'!C261</f>
        <v>0</v>
      </c>
      <c r="N258" s="136">
        <f>'План НП'!D261</f>
        <v>0</v>
      </c>
      <c r="O258" s="125">
        <f>'План НП'!AC261</f>
        <v>0</v>
      </c>
      <c r="P258" s="94" t="str">
        <f>'Основні дані'!$B$1</f>
        <v>ХТ-225</v>
      </c>
    </row>
    <row r="259" spans="1:16" s="424" customFormat="1" ht="15.6" hidden="1" x14ac:dyDescent="0.3">
      <c r="A259" s="126" t="str">
        <f>'План НП'!A262</f>
        <v>ВП8.5</v>
      </c>
      <c r="B259" s="143">
        <f>'План НП'!B262</f>
        <v>0</v>
      </c>
      <c r="C259" s="121">
        <f>'План НП'!F262</f>
        <v>0</v>
      </c>
      <c r="D259" s="121">
        <f>'План НП'!G262</f>
        <v>0</v>
      </c>
      <c r="E259" s="127"/>
      <c r="F259" s="128"/>
      <c r="G259" s="128"/>
      <c r="H259" s="128"/>
      <c r="I259" s="128"/>
      <c r="J259" s="128"/>
      <c r="K259" s="128"/>
      <c r="L259" s="129"/>
      <c r="M259" s="137">
        <f>'План НП'!C262</f>
        <v>0</v>
      </c>
      <c r="N259" s="136">
        <f>'План НП'!D262</f>
        <v>0</v>
      </c>
      <c r="O259" s="125">
        <f>'План НП'!AC262</f>
        <v>0</v>
      </c>
      <c r="P259" s="94" t="str">
        <f>'Основні дані'!$B$1</f>
        <v>ХТ-225</v>
      </c>
    </row>
    <row r="260" spans="1:16" s="424" customFormat="1" ht="15.6" hidden="1" x14ac:dyDescent="0.3">
      <c r="A260" s="126" t="str">
        <f>'План НП'!A263</f>
        <v>ВП8.6</v>
      </c>
      <c r="B260" s="143">
        <f>'План НП'!B263</f>
        <v>0</v>
      </c>
      <c r="C260" s="121">
        <f>'План НП'!F263</f>
        <v>0</v>
      </c>
      <c r="D260" s="121">
        <f>'План НП'!G263</f>
        <v>0</v>
      </c>
      <c r="E260" s="127"/>
      <c r="F260" s="128"/>
      <c r="G260" s="128"/>
      <c r="H260" s="128"/>
      <c r="I260" s="128"/>
      <c r="J260" s="128"/>
      <c r="K260" s="128"/>
      <c r="L260" s="129"/>
      <c r="M260" s="137">
        <f>'План НП'!C263</f>
        <v>0</v>
      </c>
      <c r="N260" s="136">
        <f>'План НП'!D263</f>
        <v>0</v>
      </c>
      <c r="O260" s="125">
        <f>'План НП'!AC263</f>
        <v>0</v>
      </c>
      <c r="P260" s="94" t="str">
        <f>'Основні дані'!$B$1</f>
        <v>ХТ-225</v>
      </c>
    </row>
    <row r="261" spans="1:16" s="424" customFormat="1" ht="15.6" hidden="1" x14ac:dyDescent="0.3">
      <c r="A261" s="126" t="str">
        <f>'План НП'!A264</f>
        <v>ВП8.7</v>
      </c>
      <c r="B261" s="143">
        <f>'План НП'!B264</f>
        <v>0</v>
      </c>
      <c r="C261" s="121">
        <f>'План НП'!F264</f>
        <v>0</v>
      </c>
      <c r="D261" s="121">
        <f>'План НП'!G264</f>
        <v>0</v>
      </c>
      <c r="E261" s="127"/>
      <c r="F261" s="128"/>
      <c r="G261" s="128"/>
      <c r="H261" s="128"/>
      <c r="I261" s="128"/>
      <c r="J261" s="128"/>
      <c r="K261" s="128"/>
      <c r="L261" s="129"/>
      <c r="M261" s="137">
        <f>'План НП'!C264</f>
        <v>0</v>
      </c>
      <c r="N261" s="136">
        <f>'План НП'!D264</f>
        <v>0</v>
      </c>
      <c r="O261" s="125">
        <f>'План НП'!AC264</f>
        <v>0</v>
      </c>
      <c r="P261" s="94" t="str">
        <f>'Основні дані'!$B$1</f>
        <v>ХТ-225</v>
      </c>
    </row>
    <row r="262" spans="1:16" s="424" customFormat="1" ht="15.6" hidden="1" x14ac:dyDescent="0.3">
      <c r="A262" s="126" t="str">
        <f>'План НП'!A265</f>
        <v>ВП8.8</v>
      </c>
      <c r="B262" s="143">
        <f>'План НП'!B265</f>
        <v>0</v>
      </c>
      <c r="C262" s="121">
        <f>'План НП'!F265</f>
        <v>0</v>
      </c>
      <c r="D262" s="121">
        <f>'План НП'!G265</f>
        <v>0</v>
      </c>
      <c r="E262" s="127"/>
      <c r="F262" s="128"/>
      <c r="G262" s="128"/>
      <c r="H262" s="128"/>
      <c r="I262" s="128"/>
      <c r="J262" s="128"/>
      <c r="K262" s="128"/>
      <c r="L262" s="129"/>
      <c r="M262" s="137">
        <f>'План НП'!C265</f>
        <v>0</v>
      </c>
      <c r="N262" s="136">
        <f>'План НП'!D265</f>
        <v>0</v>
      </c>
      <c r="O262" s="125">
        <f>'План НП'!AC265</f>
        <v>0</v>
      </c>
      <c r="P262" s="94" t="str">
        <f>'Основні дані'!$B$1</f>
        <v>ХТ-225</v>
      </c>
    </row>
    <row r="263" spans="1:16" s="424" customFormat="1" ht="15.6" hidden="1" x14ac:dyDescent="0.3">
      <c r="A263" s="126" t="str">
        <f>'План НП'!A266</f>
        <v>ВП8.9</v>
      </c>
      <c r="B263" s="143">
        <f>'План НП'!B266</f>
        <v>0</v>
      </c>
      <c r="C263" s="121">
        <f>'План НП'!F266</f>
        <v>0</v>
      </c>
      <c r="D263" s="121">
        <f>'План НП'!G266</f>
        <v>0</v>
      </c>
      <c r="E263" s="127"/>
      <c r="F263" s="128"/>
      <c r="G263" s="128"/>
      <c r="H263" s="128"/>
      <c r="I263" s="128"/>
      <c r="J263" s="128"/>
      <c r="K263" s="128"/>
      <c r="L263" s="129"/>
      <c r="M263" s="137">
        <f>'План НП'!C266</f>
        <v>0</v>
      </c>
      <c r="N263" s="136">
        <f>'План НП'!D266</f>
        <v>0</v>
      </c>
      <c r="O263" s="125">
        <f>'План НП'!AC266</f>
        <v>0</v>
      </c>
      <c r="P263" s="94" t="str">
        <f>'Основні дані'!$B$1</f>
        <v>ХТ-225</v>
      </c>
    </row>
    <row r="264" spans="1:16" s="424" customFormat="1" ht="15.6" hidden="1" x14ac:dyDescent="0.3">
      <c r="A264" s="126" t="str">
        <f>'План НП'!A267</f>
        <v>ВП8.10</v>
      </c>
      <c r="B264" s="143">
        <f>'План НП'!B267</f>
        <v>0</v>
      </c>
      <c r="C264" s="121">
        <f>'План НП'!F267</f>
        <v>0</v>
      </c>
      <c r="D264" s="121">
        <f>'План НП'!G267</f>
        <v>0</v>
      </c>
      <c r="E264" s="127"/>
      <c r="F264" s="128"/>
      <c r="G264" s="128"/>
      <c r="H264" s="128"/>
      <c r="I264" s="128"/>
      <c r="J264" s="128"/>
      <c r="K264" s="128"/>
      <c r="L264" s="129"/>
      <c r="M264" s="137">
        <f>'План НП'!C267</f>
        <v>0</v>
      </c>
      <c r="N264" s="136">
        <f>'План НП'!D267</f>
        <v>0</v>
      </c>
      <c r="O264" s="125">
        <f>'План НП'!AC267</f>
        <v>0</v>
      </c>
      <c r="P264" s="94" t="str">
        <f>'Основні дані'!$B$1</f>
        <v>ХТ-225</v>
      </c>
    </row>
    <row r="265" spans="1:16" s="424" customFormat="1" ht="15.6" hidden="1" x14ac:dyDescent="0.3">
      <c r="A265" s="126" t="str">
        <f>'План НП'!A268</f>
        <v>ВП8.11</v>
      </c>
      <c r="B265" s="143">
        <f>'План НП'!B268</f>
        <v>0</v>
      </c>
      <c r="C265" s="121">
        <f>'План НП'!F268</f>
        <v>0</v>
      </c>
      <c r="D265" s="121">
        <f>'План НП'!G268</f>
        <v>0</v>
      </c>
      <c r="E265" s="127"/>
      <c r="F265" s="128"/>
      <c r="G265" s="128"/>
      <c r="H265" s="128"/>
      <c r="I265" s="128"/>
      <c r="J265" s="128"/>
      <c r="K265" s="128"/>
      <c r="L265" s="129"/>
      <c r="M265" s="137">
        <f>'План НП'!C268</f>
        <v>0</v>
      </c>
      <c r="N265" s="136">
        <f>'План НП'!D268</f>
        <v>0</v>
      </c>
      <c r="O265" s="125">
        <f>'План НП'!AC268</f>
        <v>0</v>
      </c>
      <c r="P265" s="94" t="str">
        <f>'Основні дані'!$B$1</f>
        <v>ХТ-225</v>
      </c>
    </row>
    <row r="266" spans="1:16" s="424" customFormat="1" ht="15.6" hidden="1" x14ac:dyDescent="0.3">
      <c r="A266" s="126" t="str">
        <f>'План НП'!A269</f>
        <v>ВП8.12</v>
      </c>
      <c r="B266" s="143">
        <f>'План НП'!B269</f>
        <v>0</v>
      </c>
      <c r="C266" s="121">
        <f>'План НП'!F269</f>
        <v>0</v>
      </c>
      <c r="D266" s="121">
        <f>'План НП'!G269</f>
        <v>0</v>
      </c>
      <c r="E266" s="127"/>
      <c r="F266" s="128"/>
      <c r="G266" s="128"/>
      <c r="H266" s="128"/>
      <c r="I266" s="128"/>
      <c r="J266" s="128"/>
      <c r="K266" s="128"/>
      <c r="L266" s="129"/>
      <c r="M266" s="137">
        <f>'План НП'!C269</f>
        <v>0</v>
      </c>
      <c r="N266" s="136">
        <f>'План НП'!D269</f>
        <v>0</v>
      </c>
      <c r="O266" s="125">
        <f>'План НП'!AC269</f>
        <v>0</v>
      </c>
      <c r="P266" s="94" t="str">
        <f>'Основні дані'!$B$1</f>
        <v>ХТ-225</v>
      </c>
    </row>
    <row r="267" spans="1:16" s="424" customFormat="1" ht="15.6" hidden="1" x14ac:dyDescent="0.3">
      <c r="A267" s="126" t="str">
        <f>'План НП'!A270</f>
        <v>ВП8.13</v>
      </c>
      <c r="B267" s="143">
        <f>'План НП'!B270</f>
        <v>0</v>
      </c>
      <c r="C267" s="121">
        <f>'План НП'!F270</f>
        <v>0</v>
      </c>
      <c r="D267" s="121">
        <f>'План НП'!G270</f>
        <v>0</v>
      </c>
      <c r="E267" s="127"/>
      <c r="F267" s="128"/>
      <c r="G267" s="128"/>
      <c r="H267" s="128"/>
      <c r="I267" s="128"/>
      <c r="J267" s="128"/>
      <c r="K267" s="128"/>
      <c r="L267" s="129"/>
      <c r="M267" s="137">
        <f>'План НП'!C270</f>
        <v>0</v>
      </c>
      <c r="N267" s="136">
        <f>'План НП'!D270</f>
        <v>0</v>
      </c>
      <c r="O267" s="125">
        <f>'План НП'!AC270</f>
        <v>0</v>
      </c>
      <c r="P267" s="94" t="str">
        <f>'Основні дані'!$B$1</f>
        <v>ХТ-225</v>
      </c>
    </row>
    <row r="268" spans="1:16" s="424" customFormat="1" ht="15.6" hidden="1" x14ac:dyDescent="0.3">
      <c r="A268" s="126" t="str">
        <f>'План НП'!A271</f>
        <v>ВП8.14</v>
      </c>
      <c r="B268" s="143">
        <f>'План НП'!B271</f>
        <v>0</v>
      </c>
      <c r="C268" s="121">
        <f>'План НП'!F271</f>
        <v>0</v>
      </c>
      <c r="D268" s="121">
        <f>'План НП'!G271</f>
        <v>0</v>
      </c>
      <c r="E268" s="127"/>
      <c r="F268" s="128"/>
      <c r="G268" s="128"/>
      <c r="H268" s="128"/>
      <c r="I268" s="128"/>
      <c r="J268" s="128"/>
      <c r="K268" s="128"/>
      <c r="L268" s="129"/>
      <c r="M268" s="137">
        <f>'План НП'!C271</f>
        <v>0</v>
      </c>
      <c r="N268" s="136">
        <f>'План НП'!D271</f>
        <v>0</v>
      </c>
      <c r="O268" s="125">
        <f>'План НП'!AC271</f>
        <v>0</v>
      </c>
      <c r="P268" s="94" t="str">
        <f>'Основні дані'!$B$1</f>
        <v>ХТ-225</v>
      </c>
    </row>
    <row r="269" spans="1:16" s="424" customFormat="1" ht="15.6" hidden="1" x14ac:dyDescent="0.3">
      <c r="A269" s="126" t="str">
        <f>'План НП'!A272</f>
        <v>ВП8.15</v>
      </c>
      <c r="B269" s="143">
        <f>'План НП'!B272</f>
        <v>0</v>
      </c>
      <c r="C269" s="121">
        <f>'План НП'!F272</f>
        <v>0</v>
      </c>
      <c r="D269" s="121">
        <f>'План НП'!G272</f>
        <v>0</v>
      </c>
      <c r="E269" s="127"/>
      <c r="F269" s="128"/>
      <c r="G269" s="128"/>
      <c r="H269" s="128"/>
      <c r="I269" s="128"/>
      <c r="J269" s="128"/>
      <c r="K269" s="128"/>
      <c r="L269" s="129"/>
      <c r="M269" s="137">
        <f>'План НП'!C272</f>
        <v>0</v>
      </c>
      <c r="N269" s="136">
        <f>'План НП'!D272</f>
        <v>0</v>
      </c>
      <c r="O269" s="125">
        <f>'План НП'!AC272</f>
        <v>0</v>
      </c>
      <c r="P269" s="94" t="str">
        <f>'Основні дані'!$B$1</f>
        <v>ХТ-225</v>
      </c>
    </row>
    <row r="270" spans="1:16" s="424" customFormat="1" ht="15.6" hidden="1" x14ac:dyDescent="0.3">
      <c r="A270" s="126" t="str">
        <f>'План НП'!A273</f>
        <v>ВП8.16</v>
      </c>
      <c r="B270" s="143">
        <f>'План НП'!B273</f>
        <v>0</v>
      </c>
      <c r="C270" s="121">
        <f>'План НП'!F273</f>
        <v>0</v>
      </c>
      <c r="D270" s="121">
        <f>'План НП'!G273</f>
        <v>0</v>
      </c>
      <c r="E270" s="127"/>
      <c r="F270" s="128"/>
      <c r="G270" s="128"/>
      <c r="H270" s="128"/>
      <c r="I270" s="128"/>
      <c r="J270" s="128"/>
      <c r="K270" s="128"/>
      <c r="L270" s="129"/>
      <c r="M270" s="137">
        <f>'План НП'!C273</f>
        <v>0</v>
      </c>
      <c r="N270" s="136">
        <f>'План НП'!D273</f>
        <v>0</v>
      </c>
      <c r="O270" s="125">
        <f>'План НП'!AC273</f>
        <v>0</v>
      </c>
      <c r="P270" s="94" t="str">
        <f>'Основні дані'!$B$1</f>
        <v>ХТ-225</v>
      </c>
    </row>
    <row r="271" spans="1:16" s="424" customFormat="1" ht="15.6" hidden="1" x14ac:dyDescent="0.3">
      <c r="A271" s="126" t="str">
        <f>'План НП'!A274</f>
        <v>ВП8.17</v>
      </c>
      <c r="B271" s="143">
        <f>'План НП'!B274</f>
        <v>0</v>
      </c>
      <c r="C271" s="121">
        <f>'План НП'!F274</f>
        <v>0</v>
      </c>
      <c r="D271" s="121">
        <f>'План НП'!G274</f>
        <v>0</v>
      </c>
      <c r="E271" s="127"/>
      <c r="F271" s="128"/>
      <c r="G271" s="128"/>
      <c r="H271" s="128"/>
      <c r="I271" s="128"/>
      <c r="J271" s="128"/>
      <c r="K271" s="128"/>
      <c r="L271" s="129"/>
      <c r="M271" s="137">
        <f>'План НП'!C274</f>
        <v>0</v>
      </c>
      <c r="N271" s="136">
        <f>'План НП'!D274</f>
        <v>0</v>
      </c>
      <c r="O271" s="125">
        <f>'План НП'!AC274</f>
        <v>0</v>
      </c>
      <c r="P271" s="94" t="str">
        <f>'Основні дані'!$B$1</f>
        <v>ХТ-225</v>
      </c>
    </row>
    <row r="272" spans="1:16" s="424" customFormat="1" ht="15.6" hidden="1" x14ac:dyDescent="0.3">
      <c r="A272" s="126" t="str">
        <f>'План НП'!A275</f>
        <v>ВП8.18</v>
      </c>
      <c r="B272" s="143">
        <f>'План НП'!B275</f>
        <v>0</v>
      </c>
      <c r="C272" s="121">
        <f>'План НП'!F275</f>
        <v>0</v>
      </c>
      <c r="D272" s="121">
        <f>'План НП'!G275</f>
        <v>0</v>
      </c>
      <c r="E272" s="127"/>
      <c r="F272" s="128"/>
      <c r="G272" s="128"/>
      <c r="H272" s="128"/>
      <c r="I272" s="128"/>
      <c r="J272" s="128"/>
      <c r="K272" s="128"/>
      <c r="L272" s="129"/>
      <c r="M272" s="137">
        <f>'План НП'!C275</f>
        <v>0</v>
      </c>
      <c r="N272" s="136">
        <f>'План НП'!D275</f>
        <v>0</v>
      </c>
      <c r="O272" s="125">
        <f>'План НП'!AC275</f>
        <v>0</v>
      </c>
      <c r="P272" s="94" t="str">
        <f>'Основні дані'!$B$1</f>
        <v>ХТ-225</v>
      </c>
    </row>
    <row r="273" spans="1:16" s="424" customFormat="1" ht="15.6" hidden="1" x14ac:dyDescent="0.3">
      <c r="A273" s="126" t="str">
        <f>'План НП'!A276</f>
        <v>ВП8.19</v>
      </c>
      <c r="B273" s="143">
        <f>'План НП'!B276</f>
        <v>0</v>
      </c>
      <c r="C273" s="121">
        <f>'План НП'!F276</f>
        <v>0</v>
      </c>
      <c r="D273" s="121">
        <f>'План НП'!G276</f>
        <v>0</v>
      </c>
      <c r="E273" s="127"/>
      <c r="F273" s="128"/>
      <c r="G273" s="128"/>
      <c r="H273" s="128"/>
      <c r="I273" s="128"/>
      <c r="J273" s="128"/>
      <c r="K273" s="128"/>
      <c r="L273" s="129"/>
      <c r="M273" s="137">
        <f>'План НП'!C276</f>
        <v>0</v>
      </c>
      <c r="N273" s="136">
        <f>'План НП'!D276</f>
        <v>0</v>
      </c>
      <c r="O273" s="125">
        <f>'План НП'!AC276</f>
        <v>0</v>
      </c>
      <c r="P273" s="94" t="str">
        <f>'Основні дані'!$B$1</f>
        <v>ХТ-225</v>
      </c>
    </row>
    <row r="274" spans="1:16" s="424" customFormat="1" ht="15.6" hidden="1" x14ac:dyDescent="0.3">
      <c r="A274" s="126" t="str">
        <f>'План НП'!A277</f>
        <v>ВП8.20</v>
      </c>
      <c r="B274" s="143">
        <f>'План НП'!B277</f>
        <v>0</v>
      </c>
      <c r="C274" s="121">
        <f>'План НП'!F277</f>
        <v>0</v>
      </c>
      <c r="D274" s="121">
        <f>'План НП'!G277</f>
        <v>0</v>
      </c>
      <c r="E274" s="127"/>
      <c r="F274" s="128"/>
      <c r="G274" s="128"/>
      <c r="H274" s="128"/>
      <c r="I274" s="128"/>
      <c r="J274" s="128"/>
      <c r="K274" s="128"/>
      <c r="L274" s="129"/>
      <c r="M274" s="137">
        <f>'План НП'!C277</f>
        <v>0</v>
      </c>
      <c r="N274" s="136">
        <f>'План НП'!D277</f>
        <v>0</v>
      </c>
      <c r="O274" s="125">
        <f>'План НП'!AC277</f>
        <v>0</v>
      </c>
      <c r="P274" s="94" t="str">
        <f>'Основні дані'!$B$1</f>
        <v>ХТ-225</v>
      </c>
    </row>
    <row r="275" spans="1:16" s="424" customFormat="1" ht="15.6" hidden="1" x14ac:dyDescent="0.3">
      <c r="A275" s="215" t="str">
        <f>'План НП'!A278</f>
        <v>4.1.9</v>
      </c>
      <c r="B275" s="216" t="str">
        <f>'План НП'!B278</f>
        <v>Профільований пакет освітніх компонентів 09 "Назва пакету"</v>
      </c>
      <c r="C275" s="217" t="str">
        <f>'План НП'!F278</f>
        <v>ОШИБКА</v>
      </c>
      <c r="D275" s="217" t="str">
        <f>'План НП'!G278</f>
        <v>ОШИБКА</v>
      </c>
      <c r="E275" s="218"/>
      <c r="F275" s="219"/>
      <c r="G275" s="219"/>
      <c r="H275" s="219"/>
      <c r="I275" s="219"/>
      <c r="J275" s="219"/>
      <c r="K275" s="219"/>
      <c r="L275" s="220"/>
      <c r="M275" s="212">
        <f>'План НП'!C278</f>
        <v>0</v>
      </c>
      <c r="N275" s="213">
        <f>'План НП'!D278</f>
        <v>0</v>
      </c>
      <c r="O275" s="221">
        <f>'План НП'!AC278</f>
        <v>0</v>
      </c>
      <c r="P275" s="94" t="str">
        <f>'Основні дані'!$B$1</f>
        <v>ХТ-225</v>
      </c>
    </row>
    <row r="276" spans="1:16" s="424" customFormat="1" ht="15.6" hidden="1" x14ac:dyDescent="0.3">
      <c r="A276" s="126" t="str">
        <f>'План НП'!A279</f>
        <v>ВП9.1</v>
      </c>
      <c r="B276" s="143">
        <f>'План НП'!B279</f>
        <v>0</v>
      </c>
      <c r="C276" s="121">
        <f>'План НП'!F279</f>
        <v>0</v>
      </c>
      <c r="D276" s="121">
        <f>'План НП'!G279</f>
        <v>0</v>
      </c>
      <c r="E276" s="127"/>
      <c r="F276" s="128"/>
      <c r="G276" s="128"/>
      <c r="H276" s="128"/>
      <c r="I276" s="128"/>
      <c r="J276" s="128"/>
      <c r="K276" s="128"/>
      <c r="L276" s="129"/>
      <c r="M276" s="137">
        <f>'План НП'!C279</f>
        <v>0</v>
      </c>
      <c r="N276" s="136">
        <f>'План НП'!D279</f>
        <v>0</v>
      </c>
      <c r="O276" s="125">
        <f>'План НП'!AC279</f>
        <v>0</v>
      </c>
      <c r="P276" s="94" t="str">
        <f>'Основні дані'!$B$1</f>
        <v>ХТ-225</v>
      </c>
    </row>
    <row r="277" spans="1:16" s="424" customFormat="1" ht="15.6" hidden="1" x14ac:dyDescent="0.3">
      <c r="A277" s="126" t="str">
        <f>'План НП'!A280</f>
        <v>ВП9.2</v>
      </c>
      <c r="B277" s="143">
        <f>'План НП'!B280</f>
        <v>0</v>
      </c>
      <c r="C277" s="121">
        <f>'План НП'!F280</f>
        <v>0</v>
      </c>
      <c r="D277" s="121">
        <f>'План НП'!G280</f>
        <v>0</v>
      </c>
      <c r="E277" s="127"/>
      <c r="F277" s="128"/>
      <c r="G277" s="128"/>
      <c r="H277" s="128"/>
      <c r="I277" s="128"/>
      <c r="J277" s="128"/>
      <c r="K277" s="128"/>
      <c r="L277" s="129"/>
      <c r="M277" s="137">
        <f>'План НП'!C280</f>
        <v>0</v>
      </c>
      <c r="N277" s="136">
        <f>'План НП'!D280</f>
        <v>0</v>
      </c>
      <c r="O277" s="125">
        <f>'План НП'!AC280</f>
        <v>0</v>
      </c>
      <c r="P277" s="94" t="str">
        <f>'Основні дані'!$B$1</f>
        <v>ХТ-225</v>
      </c>
    </row>
    <row r="278" spans="1:16" s="424" customFormat="1" ht="15.6" hidden="1" x14ac:dyDescent="0.3">
      <c r="A278" s="126" t="str">
        <f>'План НП'!A281</f>
        <v>ВП9.3</v>
      </c>
      <c r="B278" s="143">
        <f>'План НП'!B281</f>
        <v>0</v>
      </c>
      <c r="C278" s="121">
        <f>'План НП'!F281</f>
        <v>0</v>
      </c>
      <c r="D278" s="121">
        <f>'План НП'!G281</f>
        <v>0</v>
      </c>
      <c r="E278" s="127"/>
      <c r="F278" s="128"/>
      <c r="G278" s="128"/>
      <c r="H278" s="128"/>
      <c r="I278" s="128"/>
      <c r="J278" s="128"/>
      <c r="K278" s="128"/>
      <c r="L278" s="129"/>
      <c r="M278" s="137">
        <f>'План НП'!C281</f>
        <v>0</v>
      </c>
      <c r="N278" s="136">
        <f>'План НП'!D281</f>
        <v>0</v>
      </c>
      <c r="O278" s="125">
        <f>'План НП'!AC281</f>
        <v>0</v>
      </c>
      <c r="P278" s="94" t="str">
        <f>'Основні дані'!$B$1</f>
        <v>ХТ-225</v>
      </c>
    </row>
    <row r="279" spans="1:16" s="424" customFormat="1" ht="15.6" hidden="1" x14ac:dyDescent="0.3">
      <c r="A279" s="126" t="str">
        <f>'План НП'!A282</f>
        <v>ВП9.4</v>
      </c>
      <c r="B279" s="143">
        <f>'План НП'!B282</f>
        <v>0</v>
      </c>
      <c r="C279" s="121">
        <f>'План НП'!F282</f>
        <v>0</v>
      </c>
      <c r="D279" s="121">
        <f>'План НП'!G282</f>
        <v>0</v>
      </c>
      <c r="E279" s="127"/>
      <c r="F279" s="128"/>
      <c r="G279" s="128"/>
      <c r="H279" s="128"/>
      <c r="I279" s="128"/>
      <c r="J279" s="128"/>
      <c r="K279" s="128"/>
      <c r="L279" s="129"/>
      <c r="M279" s="137">
        <f>'План НП'!C282</f>
        <v>0</v>
      </c>
      <c r="N279" s="136">
        <f>'План НП'!D282</f>
        <v>0</v>
      </c>
      <c r="O279" s="125">
        <f>'План НП'!AC282</f>
        <v>0</v>
      </c>
      <c r="P279" s="94" t="str">
        <f>'Основні дані'!$B$1</f>
        <v>ХТ-225</v>
      </c>
    </row>
    <row r="280" spans="1:16" s="424" customFormat="1" ht="15.6" hidden="1" x14ac:dyDescent="0.3">
      <c r="A280" s="126" t="str">
        <f>'План НП'!A283</f>
        <v>ВП9.5</v>
      </c>
      <c r="B280" s="143">
        <f>'План НП'!B283</f>
        <v>0</v>
      </c>
      <c r="C280" s="121">
        <f>'План НП'!F283</f>
        <v>0</v>
      </c>
      <c r="D280" s="121">
        <f>'План НП'!G283</f>
        <v>0</v>
      </c>
      <c r="E280" s="127"/>
      <c r="F280" s="128"/>
      <c r="G280" s="128"/>
      <c r="H280" s="128"/>
      <c r="I280" s="128"/>
      <c r="J280" s="128"/>
      <c r="K280" s="128"/>
      <c r="L280" s="129"/>
      <c r="M280" s="137">
        <f>'План НП'!C283</f>
        <v>0</v>
      </c>
      <c r="N280" s="136">
        <f>'План НП'!D283</f>
        <v>0</v>
      </c>
      <c r="O280" s="125">
        <f>'План НП'!AC283</f>
        <v>0</v>
      </c>
      <c r="P280" s="94" t="str">
        <f>'Основні дані'!$B$1</f>
        <v>ХТ-225</v>
      </c>
    </row>
    <row r="281" spans="1:16" s="424" customFormat="1" ht="15.6" hidden="1" x14ac:dyDescent="0.3">
      <c r="A281" s="126" t="str">
        <f>'План НП'!A284</f>
        <v>ВП9.6</v>
      </c>
      <c r="B281" s="143">
        <f>'План НП'!B284</f>
        <v>0</v>
      </c>
      <c r="C281" s="121">
        <f>'План НП'!F284</f>
        <v>0</v>
      </c>
      <c r="D281" s="121">
        <f>'План НП'!G284</f>
        <v>0</v>
      </c>
      <c r="E281" s="127"/>
      <c r="F281" s="128"/>
      <c r="G281" s="128"/>
      <c r="H281" s="128"/>
      <c r="I281" s="128"/>
      <c r="J281" s="128"/>
      <c r="K281" s="128"/>
      <c r="L281" s="129"/>
      <c r="M281" s="137">
        <f>'План НП'!C284</f>
        <v>0</v>
      </c>
      <c r="N281" s="136">
        <f>'План НП'!D284</f>
        <v>0</v>
      </c>
      <c r="O281" s="125">
        <f>'План НП'!AC284</f>
        <v>0</v>
      </c>
      <c r="P281" s="94" t="str">
        <f>'Основні дані'!$B$1</f>
        <v>ХТ-225</v>
      </c>
    </row>
    <row r="282" spans="1:16" s="424" customFormat="1" ht="15.6" hidden="1" x14ac:dyDescent="0.3">
      <c r="A282" s="126" t="str">
        <f>'План НП'!A285</f>
        <v>ВП9.7</v>
      </c>
      <c r="B282" s="143">
        <f>'План НП'!B285</f>
        <v>0</v>
      </c>
      <c r="C282" s="121">
        <f>'План НП'!F285</f>
        <v>0</v>
      </c>
      <c r="D282" s="121">
        <f>'План НП'!G285</f>
        <v>0</v>
      </c>
      <c r="E282" s="127"/>
      <c r="F282" s="128"/>
      <c r="G282" s="128"/>
      <c r="H282" s="128"/>
      <c r="I282" s="128"/>
      <c r="J282" s="128"/>
      <c r="K282" s="128"/>
      <c r="L282" s="129"/>
      <c r="M282" s="137">
        <f>'План НП'!C285</f>
        <v>0</v>
      </c>
      <c r="N282" s="136">
        <f>'План НП'!D285</f>
        <v>0</v>
      </c>
      <c r="O282" s="125">
        <f>'План НП'!AC285</f>
        <v>0</v>
      </c>
      <c r="P282" s="94" t="str">
        <f>'Основні дані'!$B$1</f>
        <v>ХТ-225</v>
      </c>
    </row>
    <row r="283" spans="1:16" s="424" customFormat="1" ht="15.6" hidden="1" x14ac:dyDescent="0.3">
      <c r="A283" s="126" t="str">
        <f>'План НП'!A286</f>
        <v>ВП9.8</v>
      </c>
      <c r="B283" s="143">
        <f>'План НП'!B286</f>
        <v>0</v>
      </c>
      <c r="C283" s="121">
        <f>'План НП'!F286</f>
        <v>0</v>
      </c>
      <c r="D283" s="121">
        <f>'План НП'!G286</f>
        <v>0</v>
      </c>
      <c r="E283" s="127"/>
      <c r="F283" s="128"/>
      <c r="G283" s="128"/>
      <c r="H283" s="128"/>
      <c r="I283" s="128"/>
      <c r="J283" s="128"/>
      <c r="K283" s="128"/>
      <c r="L283" s="129"/>
      <c r="M283" s="137">
        <f>'План НП'!C286</f>
        <v>0</v>
      </c>
      <c r="N283" s="136">
        <f>'План НП'!D286</f>
        <v>0</v>
      </c>
      <c r="O283" s="125">
        <f>'План НП'!AC286</f>
        <v>0</v>
      </c>
      <c r="P283" s="94" t="str">
        <f>'Основні дані'!$B$1</f>
        <v>ХТ-225</v>
      </c>
    </row>
    <row r="284" spans="1:16" s="424" customFormat="1" ht="15.6" hidden="1" x14ac:dyDescent="0.3">
      <c r="A284" s="126" t="str">
        <f>'План НП'!A287</f>
        <v>ВП9.9</v>
      </c>
      <c r="B284" s="143">
        <f>'План НП'!B287</f>
        <v>0</v>
      </c>
      <c r="C284" s="121">
        <f>'План НП'!F287</f>
        <v>0</v>
      </c>
      <c r="D284" s="121">
        <f>'План НП'!G287</f>
        <v>0</v>
      </c>
      <c r="E284" s="127"/>
      <c r="F284" s="128"/>
      <c r="G284" s="128"/>
      <c r="H284" s="128"/>
      <c r="I284" s="128"/>
      <c r="J284" s="128"/>
      <c r="K284" s="128"/>
      <c r="L284" s="129"/>
      <c r="M284" s="137">
        <f>'План НП'!C287</f>
        <v>0</v>
      </c>
      <c r="N284" s="136">
        <f>'План НП'!D287</f>
        <v>0</v>
      </c>
      <c r="O284" s="125">
        <f>'План НП'!AC287</f>
        <v>0</v>
      </c>
      <c r="P284" s="94" t="str">
        <f>'Основні дані'!$B$1</f>
        <v>ХТ-225</v>
      </c>
    </row>
    <row r="285" spans="1:16" s="424" customFormat="1" ht="15.6" hidden="1" x14ac:dyDescent="0.3">
      <c r="A285" s="126" t="str">
        <f>'План НП'!A288</f>
        <v>ВП9.10</v>
      </c>
      <c r="B285" s="143">
        <f>'План НП'!B288</f>
        <v>0</v>
      </c>
      <c r="C285" s="121">
        <f>'План НП'!F288</f>
        <v>0</v>
      </c>
      <c r="D285" s="121">
        <f>'План НП'!G288</f>
        <v>0</v>
      </c>
      <c r="E285" s="127"/>
      <c r="F285" s="128"/>
      <c r="G285" s="128"/>
      <c r="H285" s="128"/>
      <c r="I285" s="128"/>
      <c r="J285" s="128"/>
      <c r="K285" s="128"/>
      <c r="L285" s="129"/>
      <c r="M285" s="137">
        <f>'План НП'!C288</f>
        <v>0</v>
      </c>
      <c r="N285" s="136">
        <f>'План НП'!D288</f>
        <v>0</v>
      </c>
      <c r="O285" s="125">
        <f>'План НП'!AC288</f>
        <v>0</v>
      </c>
      <c r="P285" s="94" t="str">
        <f>'Основні дані'!$B$1</f>
        <v>ХТ-225</v>
      </c>
    </row>
    <row r="286" spans="1:16" s="424" customFormat="1" ht="15.6" hidden="1" x14ac:dyDescent="0.3">
      <c r="A286" s="126" t="str">
        <f>'План НП'!A289</f>
        <v>ВП9.11</v>
      </c>
      <c r="B286" s="143">
        <f>'План НП'!B289</f>
        <v>0</v>
      </c>
      <c r="C286" s="121">
        <f>'План НП'!F289</f>
        <v>0</v>
      </c>
      <c r="D286" s="121">
        <f>'План НП'!G289</f>
        <v>0</v>
      </c>
      <c r="E286" s="127"/>
      <c r="F286" s="128"/>
      <c r="G286" s="128"/>
      <c r="H286" s="128"/>
      <c r="I286" s="128"/>
      <c r="J286" s="128"/>
      <c r="K286" s="128"/>
      <c r="L286" s="129"/>
      <c r="M286" s="137">
        <f>'План НП'!C289</f>
        <v>0</v>
      </c>
      <c r="N286" s="136">
        <f>'План НП'!D289</f>
        <v>0</v>
      </c>
      <c r="O286" s="125">
        <f>'План НП'!AC289</f>
        <v>0</v>
      </c>
      <c r="P286" s="94" t="str">
        <f>'Основні дані'!$B$1</f>
        <v>ХТ-225</v>
      </c>
    </row>
    <row r="287" spans="1:16" s="424" customFormat="1" ht="15.6" hidden="1" x14ac:dyDescent="0.3">
      <c r="A287" s="126" t="str">
        <f>'План НП'!A290</f>
        <v>ВП9.12</v>
      </c>
      <c r="B287" s="143">
        <f>'План НП'!B290</f>
        <v>0</v>
      </c>
      <c r="C287" s="121">
        <f>'План НП'!F290</f>
        <v>0</v>
      </c>
      <c r="D287" s="121">
        <f>'План НП'!G290</f>
        <v>0</v>
      </c>
      <c r="E287" s="127"/>
      <c r="F287" s="128"/>
      <c r="G287" s="128"/>
      <c r="H287" s="128"/>
      <c r="I287" s="128"/>
      <c r="J287" s="128"/>
      <c r="K287" s="128"/>
      <c r="L287" s="129"/>
      <c r="M287" s="137">
        <f>'План НП'!C290</f>
        <v>0</v>
      </c>
      <c r="N287" s="136">
        <f>'План НП'!D290</f>
        <v>0</v>
      </c>
      <c r="O287" s="125">
        <f>'План НП'!AC290</f>
        <v>0</v>
      </c>
      <c r="P287" s="94" t="str">
        <f>'Основні дані'!$B$1</f>
        <v>ХТ-225</v>
      </c>
    </row>
    <row r="288" spans="1:16" s="424" customFormat="1" ht="15.6" hidden="1" x14ac:dyDescent="0.3">
      <c r="A288" s="126" t="str">
        <f>'План НП'!A291</f>
        <v>ВП9.13</v>
      </c>
      <c r="B288" s="143">
        <f>'План НП'!B291</f>
        <v>0</v>
      </c>
      <c r="C288" s="121">
        <f>'План НП'!F291</f>
        <v>0</v>
      </c>
      <c r="D288" s="121">
        <f>'План НП'!G291</f>
        <v>0</v>
      </c>
      <c r="E288" s="127"/>
      <c r="F288" s="128"/>
      <c r="G288" s="128"/>
      <c r="H288" s="128"/>
      <c r="I288" s="128"/>
      <c r="J288" s="128"/>
      <c r="K288" s="128"/>
      <c r="L288" s="129"/>
      <c r="M288" s="137">
        <f>'План НП'!C291</f>
        <v>0</v>
      </c>
      <c r="N288" s="136">
        <f>'План НП'!D291</f>
        <v>0</v>
      </c>
      <c r="O288" s="125">
        <f>'План НП'!AC291</f>
        <v>0</v>
      </c>
      <c r="P288" s="94" t="str">
        <f>'Основні дані'!$B$1</f>
        <v>ХТ-225</v>
      </c>
    </row>
    <row r="289" spans="1:16" s="424" customFormat="1" ht="15.6" hidden="1" x14ac:dyDescent="0.3">
      <c r="A289" s="126" t="str">
        <f>'План НП'!A292</f>
        <v>ВП9.14</v>
      </c>
      <c r="B289" s="143">
        <f>'План НП'!B292</f>
        <v>0</v>
      </c>
      <c r="C289" s="121">
        <f>'План НП'!F292</f>
        <v>0</v>
      </c>
      <c r="D289" s="121">
        <f>'План НП'!G292</f>
        <v>0</v>
      </c>
      <c r="E289" s="127"/>
      <c r="F289" s="128"/>
      <c r="G289" s="128"/>
      <c r="H289" s="128"/>
      <c r="I289" s="128"/>
      <c r="J289" s="128"/>
      <c r="K289" s="128"/>
      <c r="L289" s="129"/>
      <c r="M289" s="137">
        <f>'План НП'!C292</f>
        <v>0</v>
      </c>
      <c r="N289" s="136">
        <f>'План НП'!D292</f>
        <v>0</v>
      </c>
      <c r="O289" s="125">
        <f>'План НП'!AC292</f>
        <v>0</v>
      </c>
      <c r="P289" s="94" t="str">
        <f>'Основні дані'!$B$1</f>
        <v>ХТ-225</v>
      </c>
    </row>
    <row r="290" spans="1:16" s="424" customFormat="1" ht="15.6" hidden="1" x14ac:dyDescent="0.3">
      <c r="A290" s="126" t="str">
        <f>'План НП'!A293</f>
        <v>ВП9.15</v>
      </c>
      <c r="B290" s="143">
        <f>'План НП'!B293</f>
        <v>0</v>
      </c>
      <c r="C290" s="121">
        <f>'План НП'!F293</f>
        <v>0</v>
      </c>
      <c r="D290" s="121">
        <f>'План НП'!G293</f>
        <v>0</v>
      </c>
      <c r="E290" s="127"/>
      <c r="F290" s="128"/>
      <c r="G290" s="128"/>
      <c r="H290" s="128"/>
      <c r="I290" s="128"/>
      <c r="J290" s="128"/>
      <c r="K290" s="128"/>
      <c r="L290" s="129"/>
      <c r="M290" s="137">
        <f>'План НП'!C293</f>
        <v>0</v>
      </c>
      <c r="N290" s="136">
        <f>'План НП'!D293</f>
        <v>0</v>
      </c>
      <c r="O290" s="125">
        <f>'План НП'!AC293</f>
        <v>0</v>
      </c>
      <c r="P290" s="94" t="str">
        <f>'Основні дані'!$B$1</f>
        <v>ХТ-225</v>
      </c>
    </row>
    <row r="291" spans="1:16" s="424" customFormat="1" ht="15.6" hidden="1" x14ac:dyDescent="0.3">
      <c r="A291" s="126" t="str">
        <f>'План НП'!A294</f>
        <v>ВП9.16</v>
      </c>
      <c r="B291" s="143">
        <f>'План НП'!B294</f>
        <v>0</v>
      </c>
      <c r="C291" s="121">
        <f>'План НП'!F294</f>
        <v>0</v>
      </c>
      <c r="D291" s="121">
        <f>'План НП'!G294</f>
        <v>0</v>
      </c>
      <c r="E291" s="127"/>
      <c r="F291" s="128"/>
      <c r="G291" s="128"/>
      <c r="H291" s="128"/>
      <c r="I291" s="128"/>
      <c r="J291" s="128"/>
      <c r="K291" s="128"/>
      <c r="L291" s="129"/>
      <c r="M291" s="137">
        <f>'План НП'!C294</f>
        <v>0</v>
      </c>
      <c r="N291" s="136">
        <f>'План НП'!D294</f>
        <v>0</v>
      </c>
      <c r="O291" s="125">
        <f>'План НП'!AC294</f>
        <v>0</v>
      </c>
      <c r="P291" s="94" t="str">
        <f>'Основні дані'!$B$1</f>
        <v>ХТ-225</v>
      </c>
    </row>
    <row r="292" spans="1:16" s="424" customFormat="1" ht="15.6" hidden="1" x14ac:dyDescent="0.3">
      <c r="A292" s="126" t="str">
        <f>'План НП'!A295</f>
        <v>ВП9.17</v>
      </c>
      <c r="B292" s="143">
        <f>'План НП'!B295</f>
        <v>0</v>
      </c>
      <c r="C292" s="121">
        <f>'План НП'!F295</f>
        <v>0</v>
      </c>
      <c r="D292" s="121">
        <f>'План НП'!G295</f>
        <v>0</v>
      </c>
      <c r="E292" s="127"/>
      <c r="F292" s="128"/>
      <c r="G292" s="128"/>
      <c r="H292" s="128"/>
      <c r="I292" s="128"/>
      <c r="J292" s="128"/>
      <c r="K292" s="128"/>
      <c r="L292" s="129"/>
      <c r="M292" s="137">
        <f>'План НП'!C295</f>
        <v>0</v>
      </c>
      <c r="N292" s="136">
        <f>'План НП'!D295</f>
        <v>0</v>
      </c>
      <c r="O292" s="125">
        <f>'План НП'!AC295</f>
        <v>0</v>
      </c>
      <c r="P292" s="94" t="str">
        <f>'Основні дані'!$B$1</f>
        <v>ХТ-225</v>
      </c>
    </row>
    <row r="293" spans="1:16" s="424" customFormat="1" ht="15.6" hidden="1" x14ac:dyDescent="0.3">
      <c r="A293" s="126" t="str">
        <f>'План НП'!A296</f>
        <v>ВП9.18</v>
      </c>
      <c r="B293" s="143">
        <f>'План НП'!B296</f>
        <v>0</v>
      </c>
      <c r="C293" s="121">
        <f>'План НП'!F296</f>
        <v>0</v>
      </c>
      <c r="D293" s="121">
        <f>'План НП'!G296</f>
        <v>0</v>
      </c>
      <c r="E293" s="127"/>
      <c r="F293" s="128"/>
      <c r="G293" s="128"/>
      <c r="H293" s="128"/>
      <c r="I293" s="128"/>
      <c r="J293" s="128"/>
      <c r="K293" s="128"/>
      <c r="L293" s="129"/>
      <c r="M293" s="137">
        <f>'План НП'!C296</f>
        <v>0</v>
      </c>
      <c r="N293" s="136">
        <f>'План НП'!D296</f>
        <v>0</v>
      </c>
      <c r="O293" s="125">
        <f>'План НП'!AC296</f>
        <v>0</v>
      </c>
      <c r="P293" s="94" t="str">
        <f>'Основні дані'!$B$1</f>
        <v>ХТ-225</v>
      </c>
    </row>
    <row r="294" spans="1:16" s="424" customFormat="1" ht="15.6" hidden="1" x14ac:dyDescent="0.3">
      <c r="A294" s="126" t="str">
        <f>'План НП'!A297</f>
        <v>ВП9.19</v>
      </c>
      <c r="B294" s="143">
        <f>'План НП'!B297</f>
        <v>0</v>
      </c>
      <c r="C294" s="121">
        <f>'План НП'!F297</f>
        <v>0</v>
      </c>
      <c r="D294" s="121">
        <f>'План НП'!G297</f>
        <v>0</v>
      </c>
      <c r="E294" s="127"/>
      <c r="F294" s="128"/>
      <c r="G294" s="128"/>
      <c r="H294" s="128"/>
      <c r="I294" s="128"/>
      <c r="J294" s="128"/>
      <c r="K294" s="128"/>
      <c r="L294" s="129"/>
      <c r="M294" s="137">
        <f>'План НП'!C297</f>
        <v>0</v>
      </c>
      <c r="N294" s="136">
        <f>'План НП'!D297</f>
        <v>0</v>
      </c>
      <c r="O294" s="125">
        <f>'План НП'!AC297</f>
        <v>0</v>
      </c>
      <c r="P294" s="94" t="str">
        <f>'Основні дані'!$B$1</f>
        <v>ХТ-225</v>
      </c>
    </row>
    <row r="295" spans="1:16" s="424" customFormat="1" ht="15.6" hidden="1" x14ac:dyDescent="0.3">
      <c r="A295" s="126" t="str">
        <f>'План НП'!A298</f>
        <v>ВП9.20</v>
      </c>
      <c r="B295" s="143">
        <f>'План НП'!B298</f>
        <v>0</v>
      </c>
      <c r="C295" s="121">
        <f>'План НП'!F298</f>
        <v>0</v>
      </c>
      <c r="D295" s="121">
        <f>'План НП'!G298</f>
        <v>0</v>
      </c>
      <c r="E295" s="127"/>
      <c r="F295" s="128"/>
      <c r="G295" s="128"/>
      <c r="H295" s="128"/>
      <c r="I295" s="128"/>
      <c r="J295" s="128"/>
      <c r="K295" s="128"/>
      <c r="L295" s="129"/>
      <c r="M295" s="137">
        <f>'План НП'!C298</f>
        <v>0</v>
      </c>
      <c r="N295" s="136">
        <f>'План НП'!D298</f>
        <v>0</v>
      </c>
      <c r="O295" s="125">
        <f>'План НП'!AC298</f>
        <v>0</v>
      </c>
      <c r="P295" s="94" t="str">
        <f>'Основні дані'!$B$1</f>
        <v>ХТ-225</v>
      </c>
    </row>
    <row r="296" spans="1:16" s="424" customFormat="1" ht="15.6" hidden="1" x14ac:dyDescent="0.3">
      <c r="A296" s="215" t="str">
        <f>'План НП'!A299</f>
        <v>4.1.10</v>
      </c>
      <c r="B296" s="216" t="str">
        <f>'План НП'!B299</f>
        <v>Профільований пакет освітніх компонентів 10 "Назва пакету"</v>
      </c>
      <c r="C296" s="217" t="str">
        <f>'План НП'!F299</f>
        <v>ОШИБКА</v>
      </c>
      <c r="D296" s="217" t="str">
        <f>'План НП'!G299</f>
        <v>ОШИБКА</v>
      </c>
      <c r="E296" s="218"/>
      <c r="F296" s="219"/>
      <c r="G296" s="219"/>
      <c r="H296" s="219"/>
      <c r="I296" s="219"/>
      <c r="J296" s="219"/>
      <c r="K296" s="219"/>
      <c r="L296" s="220"/>
      <c r="M296" s="212">
        <f>'План НП'!C299</f>
        <v>0</v>
      </c>
      <c r="N296" s="213">
        <f>'План НП'!D299</f>
        <v>0</v>
      </c>
      <c r="O296" s="221">
        <f>'План НП'!AC299</f>
        <v>0</v>
      </c>
      <c r="P296" s="94" t="str">
        <f>'Основні дані'!$B$1</f>
        <v>ХТ-225</v>
      </c>
    </row>
    <row r="297" spans="1:16" s="424" customFormat="1" ht="15.6" hidden="1" x14ac:dyDescent="0.3">
      <c r="A297" s="126" t="str">
        <f>'План НП'!A300</f>
        <v>ВП10.1</v>
      </c>
      <c r="B297" s="143">
        <f>'План НП'!B300</f>
        <v>0</v>
      </c>
      <c r="C297" s="121">
        <f>'План НП'!F300</f>
        <v>0</v>
      </c>
      <c r="D297" s="121">
        <f>'План НП'!G300</f>
        <v>0</v>
      </c>
      <c r="E297" s="127"/>
      <c r="F297" s="128"/>
      <c r="G297" s="128"/>
      <c r="H297" s="128"/>
      <c r="I297" s="128"/>
      <c r="J297" s="128"/>
      <c r="K297" s="128"/>
      <c r="L297" s="129"/>
      <c r="M297" s="137">
        <f>'План НП'!C300</f>
        <v>0</v>
      </c>
      <c r="N297" s="136">
        <f>'План НП'!D300</f>
        <v>0</v>
      </c>
      <c r="O297" s="125">
        <f>'План НП'!AC300</f>
        <v>0</v>
      </c>
      <c r="P297" s="94" t="str">
        <f>'Основні дані'!$B$1</f>
        <v>ХТ-225</v>
      </c>
    </row>
    <row r="298" spans="1:16" s="424" customFormat="1" ht="15.6" hidden="1" x14ac:dyDescent="0.3">
      <c r="A298" s="126" t="str">
        <f>'План НП'!A301</f>
        <v>ВП10.2</v>
      </c>
      <c r="B298" s="143">
        <f>'План НП'!B301</f>
        <v>0</v>
      </c>
      <c r="C298" s="121">
        <f>'План НП'!F301</f>
        <v>0</v>
      </c>
      <c r="D298" s="121">
        <f>'План НП'!G301</f>
        <v>0</v>
      </c>
      <c r="E298" s="127"/>
      <c r="F298" s="128"/>
      <c r="G298" s="128"/>
      <c r="H298" s="128"/>
      <c r="I298" s="128"/>
      <c r="J298" s="128"/>
      <c r="K298" s="128"/>
      <c r="L298" s="129"/>
      <c r="M298" s="137">
        <f>'План НП'!C301</f>
        <v>0</v>
      </c>
      <c r="N298" s="136">
        <f>'План НП'!D301</f>
        <v>0</v>
      </c>
      <c r="O298" s="125">
        <f>'План НП'!AC301</f>
        <v>0</v>
      </c>
      <c r="P298" s="94" t="str">
        <f>'Основні дані'!$B$1</f>
        <v>ХТ-225</v>
      </c>
    </row>
    <row r="299" spans="1:16" s="424" customFormat="1" ht="15.6" hidden="1" x14ac:dyDescent="0.3">
      <c r="A299" s="126" t="str">
        <f>'План НП'!A302</f>
        <v>ВП10.3</v>
      </c>
      <c r="B299" s="143">
        <f>'План НП'!B302</f>
        <v>0</v>
      </c>
      <c r="C299" s="121">
        <f>'План НП'!F302</f>
        <v>0</v>
      </c>
      <c r="D299" s="121">
        <f>'План НП'!G302</f>
        <v>0</v>
      </c>
      <c r="E299" s="127"/>
      <c r="F299" s="128"/>
      <c r="G299" s="128"/>
      <c r="H299" s="128"/>
      <c r="I299" s="128"/>
      <c r="J299" s="128"/>
      <c r="K299" s="128"/>
      <c r="L299" s="129"/>
      <c r="M299" s="137">
        <f>'План НП'!C302</f>
        <v>0</v>
      </c>
      <c r="N299" s="136">
        <f>'План НП'!D302</f>
        <v>0</v>
      </c>
      <c r="O299" s="125">
        <f>'План НП'!AC302</f>
        <v>0</v>
      </c>
      <c r="P299" s="94" t="str">
        <f>'Основні дані'!$B$1</f>
        <v>ХТ-225</v>
      </c>
    </row>
    <row r="300" spans="1:16" s="424" customFormat="1" ht="15.6" hidden="1" x14ac:dyDescent="0.3">
      <c r="A300" s="126" t="str">
        <f>'План НП'!A303</f>
        <v>ВП10.4</v>
      </c>
      <c r="B300" s="143">
        <f>'План НП'!B303</f>
        <v>0</v>
      </c>
      <c r="C300" s="121">
        <f>'План НП'!F303</f>
        <v>0</v>
      </c>
      <c r="D300" s="121">
        <f>'План НП'!G303</f>
        <v>0</v>
      </c>
      <c r="E300" s="127"/>
      <c r="F300" s="128"/>
      <c r="G300" s="128"/>
      <c r="H300" s="128"/>
      <c r="I300" s="128"/>
      <c r="J300" s="128"/>
      <c r="K300" s="128"/>
      <c r="L300" s="129"/>
      <c r="M300" s="137">
        <f>'План НП'!C303</f>
        <v>0</v>
      </c>
      <c r="N300" s="136">
        <f>'План НП'!D303</f>
        <v>0</v>
      </c>
      <c r="O300" s="125">
        <f>'План НП'!AC303</f>
        <v>0</v>
      </c>
      <c r="P300" s="94" t="str">
        <f>'Основні дані'!$B$1</f>
        <v>ХТ-225</v>
      </c>
    </row>
    <row r="301" spans="1:16" s="424" customFormat="1" ht="15.6" hidden="1" x14ac:dyDescent="0.3">
      <c r="A301" s="126" t="str">
        <f>'План НП'!A304</f>
        <v>ВП10.5</v>
      </c>
      <c r="B301" s="143">
        <f>'План НП'!B304</f>
        <v>0</v>
      </c>
      <c r="C301" s="121">
        <f>'План НП'!F304</f>
        <v>0</v>
      </c>
      <c r="D301" s="121">
        <f>'План НП'!G304</f>
        <v>0</v>
      </c>
      <c r="E301" s="127"/>
      <c r="F301" s="128"/>
      <c r="G301" s="128"/>
      <c r="H301" s="128"/>
      <c r="I301" s="128"/>
      <c r="J301" s="128"/>
      <c r="K301" s="128"/>
      <c r="L301" s="129"/>
      <c r="M301" s="137">
        <f>'План НП'!C304</f>
        <v>0</v>
      </c>
      <c r="N301" s="136">
        <f>'План НП'!D304</f>
        <v>0</v>
      </c>
      <c r="O301" s="125">
        <f>'План НП'!AC304</f>
        <v>0</v>
      </c>
      <c r="P301" s="94" t="str">
        <f>'Основні дані'!$B$1</f>
        <v>ХТ-225</v>
      </c>
    </row>
    <row r="302" spans="1:16" s="424" customFormat="1" ht="15.6" hidden="1" x14ac:dyDescent="0.3">
      <c r="A302" s="126" t="str">
        <f>'План НП'!A305</f>
        <v>ВП10.6</v>
      </c>
      <c r="B302" s="143">
        <f>'План НП'!B305</f>
        <v>0</v>
      </c>
      <c r="C302" s="121">
        <f>'План НП'!F305</f>
        <v>0</v>
      </c>
      <c r="D302" s="121">
        <f>'План НП'!G305</f>
        <v>0</v>
      </c>
      <c r="E302" s="127"/>
      <c r="F302" s="128"/>
      <c r="G302" s="128"/>
      <c r="H302" s="128"/>
      <c r="I302" s="128"/>
      <c r="J302" s="128"/>
      <c r="K302" s="128"/>
      <c r="L302" s="129"/>
      <c r="M302" s="137">
        <f>'План НП'!C305</f>
        <v>0</v>
      </c>
      <c r="N302" s="136">
        <f>'План НП'!D305</f>
        <v>0</v>
      </c>
      <c r="O302" s="125">
        <f>'План НП'!AC305</f>
        <v>0</v>
      </c>
      <c r="P302" s="94" t="str">
        <f>'Основні дані'!$B$1</f>
        <v>ХТ-225</v>
      </c>
    </row>
    <row r="303" spans="1:16" s="424" customFormat="1" ht="15.6" hidden="1" x14ac:dyDescent="0.3">
      <c r="A303" s="126" t="str">
        <f>'План НП'!A306</f>
        <v>ВП10.7</v>
      </c>
      <c r="B303" s="143">
        <f>'План НП'!B306</f>
        <v>0</v>
      </c>
      <c r="C303" s="121">
        <f>'План НП'!F306</f>
        <v>0</v>
      </c>
      <c r="D303" s="121">
        <f>'План НП'!G306</f>
        <v>0</v>
      </c>
      <c r="E303" s="127"/>
      <c r="F303" s="128"/>
      <c r="G303" s="128"/>
      <c r="H303" s="128"/>
      <c r="I303" s="128"/>
      <c r="J303" s="128"/>
      <c r="K303" s="128"/>
      <c r="L303" s="129"/>
      <c r="M303" s="137">
        <f>'План НП'!C306</f>
        <v>0</v>
      </c>
      <c r="N303" s="136">
        <f>'План НП'!D306</f>
        <v>0</v>
      </c>
      <c r="O303" s="125">
        <f>'План НП'!AC306</f>
        <v>0</v>
      </c>
      <c r="P303" s="94" t="str">
        <f>'Основні дані'!$B$1</f>
        <v>ХТ-225</v>
      </c>
    </row>
    <row r="304" spans="1:16" s="424" customFormat="1" ht="15.6" hidden="1" x14ac:dyDescent="0.3">
      <c r="A304" s="126" t="str">
        <f>'План НП'!A307</f>
        <v>ВП10.8</v>
      </c>
      <c r="B304" s="143">
        <f>'План НП'!B307</f>
        <v>0</v>
      </c>
      <c r="C304" s="121">
        <f>'План НП'!F307</f>
        <v>0</v>
      </c>
      <c r="D304" s="121">
        <f>'План НП'!G307</f>
        <v>0</v>
      </c>
      <c r="E304" s="127"/>
      <c r="F304" s="128"/>
      <c r="G304" s="128"/>
      <c r="H304" s="128"/>
      <c r="I304" s="128"/>
      <c r="J304" s="128"/>
      <c r="K304" s="128"/>
      <c r="L304" s="129"/>
      <c r="M304" s="137">
        <f>'План НП'!C307</f>
        <v>0</v>
      </c>
      <c r="N304" s="136">
        <f>'План НП'!D307</f>
        <v>0</v>
      </c>
      <c r="O304" s="125">
        <f>'План НП'!AC307</f>
        <v>0</v>
      </c>
      <c r="P304" s="94" t="str">
        <f>'Основні дані'!$B$1</f>
        <v>ХТ-225</v>
      </c>
    </row>
    <row r="305" spans="1:16" s="424" customFormat="1" ht="15.6" hidden="1" x14ac:dyDescent="0.3">
      <c r="A305" s="126" t="str">
        <f>'План НП'!A308</f>
        <v>ВП10.9</v>
      </c>
      <c r="B305" s="143">
        <f>'План НП'!B308</f>
        <v>0</v>
      </c>
      <c r="C305" s="121">
        <f>'План НП'!F308</f>
        <v>0</v>
      </c>
      <c r="D305" s="121">
        <f>'План НП'!G308</f>
        <v>0</v>
      </c>
      <c r="E305" s="127"/>
      <c r="F305" s="128"/>
      <c r="G305" s="128"/>
      <c r="H305" s="128"/>
      <c r="I305" s="128"/>
      <c r="J305" s="128"/>
      <c r="K305" s="128"/>
      <c r="L305" s="129"/>
      <c r="M305" s="137">
        <f>'План НП'!C308</f>
        <v>0</v>
      </c>
      <c r="N305" s="136">
        <f>'План НП'!D308</f>
        <v>0</v>
      </c>
      <c r="O305" s="125">
        <f>'План НП'!AC308</f>
        <v>0</v>
      </c>
      <c r="P305" s="94" t="str">
        <f>'Основні дані'!$B$1</f>
        <v>ХТ-225</v>
      </c>
    </row>
    <row r="306" spans="1:16" s="424" customFormat="1" ht="15.6" hidden="1" x14ac:dyDescent="0.3">
      <c r="A306" s="126" t="str">
        <f>'План НП'!A309</f>
        <v>ВП10.10</v>
      </c>
      <c r="B306" s="143">
        <f>'План НП'!B309</f>
        <v>0</v>
      </c>
      <c r="C306" s="121">
        <f>'План НП'!F309</f>
        <v>0</v>
      </c>
      <c r="D306" s="121">
        <f>'План НП'!G309</f>
        <v>0</v>
      </c>
      <c r="E306" s="127"/>
      <c r="F306" s="128"/>
      <c r="G306" s="128"/>
      <c r="H306" s="128"/>
      <c r="I306" s="128"/>
      <c r="J306" s="128"/>
      <c r="K306" s="128"/>
      <c r="L306" s="129"/>
      <c r="M306" s="137">
        <f>'План НП'!C309</f>
        <v>0</v>
      </c>
      <c r="N306" s="136">
        <f>'План НП'!D309</f>
        <v>0</v>
      </c>
      <c r="O306" s="125">
        <f>'План НП'!AC309</f>
        <v>0</v>
      </c>
      <c r="P306" s="94" t="str">
        <f>'Основні дані'!$B$1</f>
        <v>ХТ-225</v>
      </c>
    </row>
    <row r="307" spans="1:16" s="424" customFormat="1" ht="15.6" hidden="1" x14ac:dyDescent="0.3">
      <c r="A307" s="126" t="str">
        <f>'План НП'!A310</f>
        <v>ВП10.11</v>
      </c>
      <c r="B307" s="143">
        <f>'План НП'!B310</f>
        <v>0</v>
      </c>
      <c r="C307" s="121">
        <f>'План НП'!F310</f>
        <v>0</v>
      </c>
      <c r="D307" s="121">
        <f>'План НП'!G310</f>
        <v>0</v>
      </c>
      <c r="E307" s="127"/>
      <c r="F307" s="128"/>
      <c r="G307" s="128"/>
      <c r="H307" s="128"/>
      <c r="I307" s="128"/>
      <c r="J307" s="128"/>
      <c r="K307" s="128"/>
      <c r="L307" s="129"/>
      <c r="M307" s="137">
        <f>'План НП'!C310</f>
        <v>0</v>
      </c>
      <c r="N307" s="136">
        <f>'План НП'!D310</f>
        <v>0</v>
      </c>
      <c r="O307" s="125">
        <f>'План НП'!AC310</f>
        <v>0</v>
      </c>
      <c r="P307" s="94" t="str">
        <f>'Основні дані'!$B$1</f>
        <v>ХТ-225</v>
      </c>
    </row>
    <row r="308" spans="1:16" s="424" customFormat="1" ht="15.6" hidden="1" x14ac:dyDescent="0.3">
      <c r="A308" s="126" t="str">
        <f>'План НП'!A311</f>
        <v>ВП10.12</v>
      </c>
      <c r="B308" s="143">
        <f>'План НП'!B311</f>
        <v>0</v>
      </c>
      <c r="C308" s="121">
        <f>'План НП'!F311</f>
        <v>0</v>
      </c>
      <c r="D308" s="121">
        <f>'План НП'!G311</f>
        <v>0</v>
      </c>
      <c r="E308" s="127"/>
      <c r="F308" s="128"/>
      <c r="G308" s="128"/>
      <c r="H308" s="128"/>
      <c r="I308" s="128"/>
      <c r="J308" s="128"/>
      <c r="K308" s="128"/>
      <c r="L308" s="129"/>
      <c r="M308" s="137">
        <f>'План НП'!C311</f>
        <v>0</v>
      </c>
      <c r="N308" s="136">
        <f>'План НП'!D311</f>
        <v>0</v>
      </c>
      <c r="O308" s="125">
        <f>'План НП'!AC311</f>
        <v>0</v>
      </c>
      <c r="P308" s="94" t="str">
        <f>'Основні дані'!$B$1</f>
        <v>ХТ-225</v>
      </c>
    </row>
    <row r="309" spans="1:16" s="424" customFormat="1" ht="15.6" hidden="1" x14ac:dyDescent="0.3">
      <c r="A309" s="126" t="str">
        <f>'План НП'!A312</f>
        <v>ВП10.13</v>
      </c>
      <c r="B309" s="143">
        <f>'План НП'!B312</f>
        <v>0</v>
      </c>
      <c r="C309" s="121">
        <f>'План НП'!F312</f>
        <v>0</v>
      </c>
      <c r="D309" s="121">
        <f>'План НП'!G312</f>
        <v>0</v>
      </c>
      <c r="E309" s="127"/>
      <c r="F309" s="128"/>
      <c r="G309" s="128"/>
      <c r="H309" s="128"/>
      <c r="I309" s="128"/>
      <c r="J309" s="128"/>
      <c r="K309" s="128"/>
      <c r="L309" s="129"/>
      <c r="M309" s="137">
        <f>'План НП'!C312</f>
        <v>0</v>
      </c>
      <c r="N309" s="136">
        <f>'План НП'!D312</f>
        <v>0</v>
      </c>
      <c r="O309" s="125">
        <f>'План НП'!AC312</f>
        <v>0</v>
      </c>
      <c r="P309" s="94" t="str">
        <f>'Основні дані'!$B$1</f>
        <v>ХТ-225</v>
      </c>
    </row>
    <row r="310" spans="1:16" s="424" customFormat="1" ht="15.6" hidden="1" x14ac:dyDescent="0.3">
      <c r="A310" s="126" t="str">
        <f>'План НП'!A313</f>
        <v>ВП10.14</v>
      </c>
      <c r="B310" s="143">
        <f>'План НП'!B313</f>
        <v>0</v>
      </c>
      <c r="C310" s="121">
        <f>'План НП'!F313</f>
        <v>0</v>
      </c>
      <c r="D310" s="121">
        <f>'План НП'!G313</f>
        <v>0</v>
      </c>
      <c r="E310" s="127"/>
      <c r="F310" s="128"/>
      <c r="G310" s="128"/>
      <c r="H310" s="128"/>
      <c r="I310" s="128"/>
      <c r="J310" s="128"/>
      <c r="K310" s="128"/>
      <c r="L310" s="129"/>
      <c r="M310" s="137">
        <f>'План НП'!C313</f>
        <v>0</v>
      </c>
      <c r="N310" s="136">
        <f>'План НП'!D313</f>
        <v>0</v>
      </c>
      <c r="O310" s="125">
        <f>'План НП'!AC313</f>
        <v>0</v>
      </c>
      <c r="P310" s="94" t="str">
        <f>'Основні дані'!$B$1</f>
        <v>ХТ-225</v>
      </c>
    </row>
    <row r="311" spans="1:16" s="424" customFormat="1" ht="15.6" hidden="1" x14ac:dyDescent="0.3">
      <c r="A311" s="126" t="str">
        <f>'План НП'!A314</f>
        <v>ВП10.15</v>
      </c>
      <c r="B311" s="143">
        <f>'План НП'!B314</f>
        <v>0</v>
      </c>
      <c r="C311" s="121">
        <f>'План НП'!F314</f>
        <v>0</v>
      </c>
      <c r="D311" s="121">
        <f>'План НП'!G314</f>
        <v>0</v>
      </c>
      <c r="E311" s="127"/>
      <c r="F311" s="128"/>
      <c r="G311" s="128"/>
      <c r="H311" s="128"/>
      <c r="I311" s="128"/>
      <c r="J311" s="128"/>
      <c r="K311" s="128"/>
      <c r="L311" s="129"/>
      <c r="M311" s="137">
        <f>'План НП'!C314</f>
        <v>0</v>
      </c>
      <c r="N311" s="136">
        <f>'План НП'!D314</f>
        <v>0</v>
      </c>
      <c r="O311" s="125">
        <f>'План НП'!AC314</f>
        <v>0</v>
      </c>
      <c r="P311" s="94" t="str">
        <f>'Основні дані'!$B$1</f>
        <v>ХТ-225</v>
      </c>
    </row>
    <row r="312" spans="1:16" s="424" customFormat="1" ht="15.6" hidden="1" x14ac:dyDescent="0.3">
      <c r="A312" s="126" t="str">
        <f>'План НП'!A315</f>
        <v>ВП10.16</v>
      </c>
      <c r="B312" s="143">
        <f>'План НП'!B315</f>
        <v>0</v>
      </c>
      <c r="C312" s="121">
        <f>'План НП'!F315</f>
        <v>0</v>
      </c>
      <c r="D312" s="121">
        <f>'План НП'!G315</f>
        <v>0</v>
      </c>
      <c r="E312" s="127"/>
      <c r="F312" s="128"/>
      <c r="G312" s="128"/>
      <c r="H312" s="128"/>
      <c r="I312" s="128"/>
      <c r="J312" s="128"/>
      <c r="K312" s="128"/>
      <c r="L312" s="129"/>
      <c r="M312" s="137">
        <f>'План НП'!C315</f>
        <v>0</v>
      </c>
      <c r="N312" s="136">
        <f>'План НП'!D315</f>
        <v>0</v>
      </c>
      <c r="O312" s="125">
        <f>'План НП'!AC315</f>
        <v>0</v>
      </c>
      <c r="P312" s="94" t="str">
        <f>'Основні дані'!$B$1</f>
        <v>ХТ-225</v>
      </c>
    </row>
    <row r="313" spans="1:16" s="424" customFormat="1" ht="15.6" hidden="1" x14ac:dyDescent="0.3">
      <c r="A313" s="126" t="str">
        <f>'План НП'!A316</f>
        <v>ВП10.17</v>
      </c>
      <c r="B313" s="143">
        <f>'План НП'!B316</f>
        <v>0</v>
      </c>
      <c r="C313" s="121">
        <f>'План НП'!F316</f>
        <v>0</v>
      </c>
      <c r="D313" s="121">
        <f>'План НП'!G316</f>
        <v>0</v>
      </c>
      <c r="E313" s="127"/>
      <c r="F313" s="128"/>
      <c r="G313" s="128"/>
      <c r="H313" s="128"/>
      <c r="I313" s="128"/>
      <c r="J313" s="128"/>
      <c r="K313" s="128"/>
      <c r="L313" s="129"/>
      <c r="M313" s="137">
        <f>'План НП'!C316</f>
        <v>0</v>
      </c>
      <c r="N313" s="136">
        <f>'План НП'!D316</f>
        <v>0</v>
      </c>
      <c r="O313" s="125">
        <f>'План НП'!AC316</f>
        <v>0</v>
      </c>
      <c r="P313" s="94" t="str">
        <f>'Основні дані'!$B$1</f>
        <v>ХТ-225</v>
      </c>
    </row>
    <row r="314" spans="1:16" s="424" customFormat="1" ht="15.6" hidden="1" x14ac:dyDescent="0.3">
      <c r="A314" s="126" t="str">
        <f>'План НП'!A317</f>
        <v>ВП10.18</v>
      </c>
      <c r="B314" s="143">
        <f>'План НП'!B317</f>
        <v>0</v>
      </c>
      <c r="C314" s="121">
        <f>'План НП'!F317</f>
        <v>0</v>
      </c>
      <c r="D314" s="121">
        <f>'План НП'!G317</f>
        <v>0</v>
      </c>
      <c r="E314" s="127"/>
      <c r="F314" s="128"/>
      <c r="G314" s="128"/>
      <c r="H314" s="128"/>
      <c r="I314" s="128"/>
      <c r="J314" s="128"/>
      <c r="K314" s="128"/>
      <c r="L314" s="129"/>
      <c r="M314" s="137">
        <f>'План НП'!C317</f>
        <v>0</v>
      </c>
      <c r="N314" s="136">
        <f>'План НП'!D317</f>
        <v>0</v>
      </c>
      <c r="O314" s="125">
        <f>'План НП'!AC317</f>
        <v>0</v>
      </c>
      <c r="P314" s="94" t="str">
        <f>'Основні дані'!$B$1</f>
        <v>ХТ-225</v>
      </c>
    </row>
    <row r="315" spans="1:16" s="424" customFormat="1" ht="15.6" hidden="1" x14ac:dyDescent="0.3">
      <c r="A315" s="126" t="str">
        <f>'План НП'!A318</f>
        <v>ВП10.19</v>
      </c>
      <c r="B315" s="143">
        <f>'План НП'!B318</f>
        <v>0</v>
      </c>
      <c r="C315" s="121">
        <f>'План НП'!F318</f>
        <v>0</v>
      </c>
      <c r="D315" s="121">
        <f>'План НП'!G318</f>
        <v>0</v>
      </c>
      <c r="E315" s="127"/>
      <c r="F315" s="128"/>
      <c r="G315" s="128"/>
      <c r="H315" s="128"/>
      <c r="I315" s="128"/>
      <c r="J315" s="128"/>
      <c r="K315" s="128"/>
      <c r="L315" s="129"/>
      <c r="M315" s="137">
        <f>'План НП'!C318</f>
        <v>0</v>
      </c>
      <c r="N315" s="136">
        <f>'План НП'!D318</f>
        <v>0</v>
      </c>
      <c r="O315" s="125">
        <f>'План НП'!AC318</f>
        <v>0</v>
      </c>
      <c r="P315" s="94" t="str">
        <f>'Основні дані'!$B$1</f>
        <v>ХТ-225</v>
      </c>
    </row>
    <row r="316" spans="1:16" s="424" customFormat="1" ht="16.2" hidden="1" thickBot="1" x14ac:dyDescent="0.35">
      <c r="A316" s="126" t="str">
        <f>'План НП'!A319</f>
        <v>ВП10.20</v>
      </c>
      <c r="B316" s="143">
        <f>'План НП'!B319</f>
        <v>0</v>
      </c>
      <c r="C316" s="121">
        <f>'План НП'!F319</f>
        <v>0</v>
      </c>
      <c r="D316" s="121">
        <f>'План НП'!G319</f>
        <v>0</v>
      </c>
      <c r="E316" s="127"/>
      <c r="F316" s="128"/>
      <c r="G316" s="128"/>
      <c r="H316" s="128"/>
      <c r="I316" s="128"/>
      <c r="J316" s="128"/>
      <c r="K316" s="128"/>
      <c r="L316" s="129"/>
      <c r="M316" s="137">
        <f>'План НП'!C319</f>
        <v>0</v>
      </c>
      <c r="N316" s="136">
        <f>'План НП'!D319</f>
        <v>0</v>
      </c>
      <c r="O316" s="125">
        <f>'План НП'!AC319</f>
        <v>0</v>
      </c>
      <c r="P316" s="94" t="str">
        <f>'Основні дані'!$B$1</f>
        <v>ХТ-225</v>
      </c>
    </row>
    <row r="317" spans="1:16" s="424" customFormat="1" ht="31.8" thickBot="1" x14ac:dyDescent="0.35">
      <c r="A317" s="231" t="str">
        <f>'План НП'!A320</f>
        <v>4.2</v>
      </c>
      <c r="B317" s="232" t="str">
        <f>'План НП'!B320</f>
        <v>Освітні компоненти вільного вибору  професійної підготовки загальноінститутського каталогу</v>
      </c>
      <c r="C317" s="233">
        <f>'План НП'!F320</f>
        <v>28</v>
      </c>
      <c r="D317" s="233">
        <f>'План НП'!G320</f>
        <v>840</v>
      </c>
      <c r="E317" s="234"/>
      <c r="F317" s="235"/>
      <c r="G317" s="235"/>
      <c r="H317" s="235"/>
      <c r="I317" s="235"/>
      <c r="J317" s="235"/>
      <c r="K317" s="235"/>
      <c r="L317" s="236"/>
      <c r="M317" s="237">
        <f>'План НП'!C320</f>
        <v>0</v>
      </c>
      <c r="N317" s="238">
        <f>'План НП'!D320</f>
        <v>0</v>
      </c>
      <c r="O317" s="420">
        <f>C317/C$105</f>
        <v>0.4</v>
      </c>
      <c r="P317" s="94" t="str">
        <f>'Основні дані'!$B$1</f>
        <v>ХТ-225</v>
      </c>
    </row>
    <row r="318" spans="1:16" s="424" customFormat="1" ht="15.6" x14ac:dyDescent="0.3">
      <c r="A318" s="126" t="str">
        <f>'План НП'!A321</f>
        <v>ОКВП 1</v>
      </c>
      <c r="B318" s="143" t="str">
        <f>'План НП'!B321</f>
        <v>ОК ВВ ПК 1</v>
      </c>
      <c r="C318" s="121">
        <f>'План НП'!F321</f>
        <v>4</v>
      </c>
      <c r="D318" s="121">
        <f>'План НП'!G321</f>
        <v>120</v>
      </c>
      <c r="E318" s="127"/>
      <c r="F318" s="128"/>
      <c r="G318" s="128"/>
      <c r="H318" s="128"/>
      <c r="I318" s="128"/>
      <c r="J318" s="128"/>
      <c r="K318" s="128"/>
      <c r="L318" s="129"/>
      <c r="M318" s="137">
        <f>'План НП'!C321</f>
        <v>0</v>
      </c>
      <c r="N318" s="136" t="str">
        <f>'План НП'!D321</f>
        <v>3</v>
      </c>
      <c r="O318" s="125">
        <f>'План НП'!AC321</f>
        <v>777</v>
      </c>
      <c r="P318" s="94" t="str">
        <f>'Основні дані'!$B$1</f>
        <v>ХТ-225</v>
      </c>
    </row>
    <row r="319" spans="1:16" s="424" customFormat="1" ht="15.6" x14ac:dyDescent="0.3">
      <c r="A319" s="126" t="str">
        <f>'План НП'!A322</f>
        <v>ОКВП 2</v>
      </c>
      <c r="B319" s="143" t="str">
        <f>'План НП'!B322</f>
        <v>ОК ВВ ПК 2</v>
      </c>
      <c r="C319" s="121">
        <f>'План НП'!F322</f>
        <v>4</v>
      </c>
      <c r="D319" s="121">
        <f>'План НП'!G322</f>
        <v>120</v>
      </c>
      <c r="E319" s="127"/>
      <c r="F319" s="128"/>
      <c r="G319" s="128"/>
      <c r="H319" s="128"/>
      <c r="I319" s="128"/>
      <c r="J319" s="128"/>
      <c r="K319" s="128"/>
      <c r="L319" s="129"/>
      <c r="M319" s="137">
        <f>'План НП'!C322</f>
        <v>0</v>
      </c>
      <c r="N319" s="136" t="str">
        <f>'План НП'!D322</f>
        <v>4</v>
      </c>
      <c r="O319" s="125">
        <f>'План НП'!AC322</f>
        <v>777</v>
      </c>
      <c r="P319" s="94" t="str">
        <f>'Основні дані'!$B$1</f>
        <v>ХТ-225</v>
      </c>
    </row>
    <row r="320" spans="1:16" s="424" customFormat="1" ht="15.6" x14ac:dyDescent="0.3">
      <c r="A320" s="126" t="str">
        <f>'План НП'!A323</f>
        <v>ОКВП 3</v>
      </c>
      <c r="B320" s="143" t="str">
        <f>'План НП'!B323</f>
        <v>ОК ВВ ПК 3</v>
      </c>
      <c r="C320" s="121">
        <f>'План НП'!F323</f>
        <v>4</v>
      </c>
      <c r="D320" s="121">
        <f>'План НП'!G323</f>
        <v>120</v>
      </c>
      <c r="E320" s="127"/>
      <c r="F320" s="128"/>
      <c r="G320" s="128"/>
      <c r="H320" s="128"/>
      <c r="I320" s="128"/>
      <c r="J320" s="128"/>
      <c r="K320" s="128"/>
      <c r="L320" s="129"/>
      <c r="M320" s="137">
        <f>'План НП'!C323</f>
        <v>0</v>
      </c>
      <c r="N320" s="136" t="str">
        <f>'План НП'!D323</f>
        <v>5</v>
      </c>
      <c r="O320" s="125">
        <f>'План НП'!AC323</f>
        <v>777</v>
      </c>
      <c r="P320" s="94" t="str">
        <f>'Основні дані'!$B$1</f>
        <v>ХТ-225</v>
      </c>
    </row>
    <row r="321" spans="1:16" s="424" customFormat="1" ht="15.6" x14ac:dyDescent="0.3">
      <c r="A321" s="126" t="str">
        <f>'План НП'!A324</f>
        <v>ОКВП 4</v>
      </c>
      <c r="B321" s="143" t="str">
        <f>'План НП'!B324</f>
        <v>ОК ВВ ПК 4</v>
      </c>
      <c r="C321" s="121">
        <f>'План НП'!F324</f>
        <v>4</v>
      </c>
      <c r="D321" s="121">
        <f>'План НП'!G324</f>
        <v>120</v>
      </c>
      <c r="E321" s="127"/>
      <c r="F321" s="128"/>
      <c r="G321" s="128"/>
      <c r="H321" s="128"/>
      <c r="I321" s="128"/>
      <c r="J321" s="128"/>
      <c r="K321" s="128"/>
      <c r="L321" s="129"/>
      <c r="M321" s="137">
        <f>'План НП'!C324</f>
        <v>0</v>
      </c>
      <c r="N321" s="136" t="str">
        <f>'План НП'!D324</f>
        <v>6</v>
      </c>
      <c r="O321" s="125">
        <f>'План НП'!AC324</f>
        <v>777</v>
      </c>
      <c r="P321" s="94" t="str">
        <f>'Основні дані'!$B$1</f>
        <v>ХТ-225</v>
      </c>
    </row>
    <row r="322" spans="1:16" s="424" customFormat="1" ht="15.6" x14ac:dyDescent="0.3">
      <c r="A322" s="126" t="str">
        <f>'План НП'!A325</f>
        <v>ОКВП 5</v>
      </c>
      <c r="B322" s="143" t="str">
        <f>'План НП'!B325</f>
        <v>ОК ВВ ПК 5</v>
      </c>
      <c r="C322" s="121">
        <f>'План НП'!F325</f>
        <v>4</v>
      </c>
      <c r="D322" s="121">
        <f>'План НП'!G325</f>
        <v>120</v>
      </c>
      <c r="E322" s="127"/>
      <c r="F322" s="128"/>
      <c r="G322" s="128"/>
      <c r="H322" s="128"/>
      <c r="I322" s="128"/>
      <c r="J322" s="128"/>
      <c r="K322" s="128"/>
      <c r="L322" s="129"/>
      <c r="M322" s="137">
        <f>'План НП'!C325</f>
        <v>0</v>
      </c>
      <c r="N322" s="136" t="str">
        <f>'План НП'!D325</f>
        <v>6</v>
      </c>
      <c r="O322" s="125">
        <f>'План НП'!AC325</f>
        <v>777</v>
      </c>
      <c r="P322" s="94" t="str">
        <f>'Основні дані'!$B$1</f>
        <v>ХТ-225</v>
      </c>
    </row>
    <row r="323" spans="1:16" s="424" customFormat="1" ht="15.6" x14ac:dyDescent="0.3">
      <c r="A323" s="126" t="str">
        <f>'План НП'!A326</f>
        <v>ОКВП 6</v>
      </c>
      <c r="B323" s="143" t="str">
        <f>'План НП'!B326</f>
        <v>ОК ВВ ПК 6</v>
      </c>
      <c r="C323" s="121">
        <f>'План НП'!F326</f>
        <v>4</v>
      </c>
      <c r="D323" s="121">
        <f>'План НП'!G326</f>
        <v>120</v>
      </c>
      <c r="E323" s="127"/>
      <c r="F323" s="128"/>
      <c r="G323" s="128"/>
      <c r="H323" s="128"/>
      <c r="I323" s="128"/>
      <c r="J323" s="128"/>
      <c r="K323" s="128"/>
      <c r="L323" s="129"/>
      <c r="M323" s="137">
        <f>'План НП'!C326</f>
        <v>0</v>
      </c>
      <c r="N323" s="136" t="str">
        <f>'План НП'!D326</f>
        <v>7</v>
      </c>
      <c r="O323" s="125">
        <f>'План НП'!AC326</f>
        <v>777</v>
      </c>
      <c r="P323" s="94" t="str">
        <f>'Основні дані'!$B$1</f>
        <v>ХТ-225</v>
      </c>
    </row>
    <row r="324" spans="1:16" s="424" customFormat="1" ht="16.2" thickBot="1" x14ac:dyDescent="0.35">
      <c r="A324" s="126" t="str">
        <f>'План НП'!A327</f>
        <v>ОКВП 7</v>
      </c>
      <c r="B324" s="143" t="str">
        <f>'План НП'!B327</f>
        <v>ОК ВВ ПК 7</v>
      </c>
      <c r="C324" s="121">
        <f>'План НП'!F327</f>
        <v>4</v>
      </c>
      <c r="D324" s="121">
        <f>'План НП'!G327</f>
        <v>120</v>
      </c>
      <c r="E324" s="127"/>
      <c r="F324" s="128"/>
      <c r="G324" s="128"/>
      <c r="H324" s="128"/>
      <c r="I324" s="128"/>
      <c r="J324" s="128"/>
      <c r="K324" s="128"/>
      <c r="L324" s="129"/>
      <c r="M324" s="137">
        <f>'План НП'!C327</f>
        <v>0</v>
      </c>
      <c r="N324" s="136" t="str">
        <f>'План НП'!D327</f>
        <v>7</v>
      </c>
      <c r="O324" s="125">
        <f>'План НП'!AC327</f>
        <v>777</v>
      </c>
      <c r="P324" s="94"/>
    </row>
    <row r="325" spans="1:16" s="424" customFormat="1" ht="15.6" hidden="1" x14ac:dyDescent="0.3">
      <c r="A325" s="126" t="str">
        <f>'План НП'!A328</f>
        <v>ОКВП 8</v>
      </c>
      <c r="B325" s="143" t="str">
        <f>'План НП'!B328</f>
        <v>ОК ВВ ПК 8</v>
      </c>
      <c r="C325" s="121">
        <f>'План НП'!F328</f>
        <v>0</v>
      </c>
      <c r="D325" s="121">
        <f>'План НП'!G328</f>
        <v>0</v>
      </c>
      <c r="E325" s="127"/>
      <c r="F325" s="128"/>
      <c r="G325" s="128"/>
      <c r="H325" s="128"/>
      <c r="I325" s="128"/>
      <c r="J325" s="128"/>
      <c r="K325" s="128"/>
      <c r="L325" s="129"/>
      <c r="M325" s="137">
        <f>'План НП'!C328</f>
        <v>0</v>
      </c>
      <c r="N325" s="136" t="str">
        <f>'План НП'!D328</f>
        <v>7</v>
      </c>
      <c r="O325" s="125">
        <f>'План НП'!AC328</f>
        <v>777</v>
      </c>
      <c r="P325" s="94"/>
    </row>
    <row r="326" spans="1:16" s="424" customFormat="1" ht="15.6" hidden="1" x14ac:dyDescent="0.3">
      <c r="A326" s="126" t="str">
        <f>'План НП'!A329</f>
        <v>ОКВП 9</v>
      </c>
      <c r="B326" s="143" t="str">
        <f>'План НП'!B329</f>
        <v>ОК ВВ ПК 9</v>
      </c>
      <c r="C326" s="121">
        <f>'План НП'!F329</f>
        <v>0</v>
      </c>
      <c r="D326" s="121">
        <f>'План НП'!G329</f>
        <v>0</v>
      </c>
      <c r="E326" s="127"/>
      <c r="F326" s="128"/>
      <c r="G326" s="128"/>
      <c r="H326" s="128"/>
      <c r="I326" s="128"/>
      <c r="J326" s="128"/>
      <c r="K326" s="128"/>
      <c r="L326" s="129"/>
      <c r="M326" s="137">
        <f>'План НП'!C329</f>
        <v>0</v>
      </c>
      <c r="N326" s="136" t="str">
        <f>'План НП'!D329</f>
        <v>7</v>
      </c>
      <c r="O326" s="125">
        <f>'План НП'!AC329</f>
        <v>777</v>
      </c>
      <c r="P326" s="94"/>
    </row>
    <row r="327" spans="1:16" s="424" customFormat="1" ht="15.6" hidden="1" x14ac:dyDescent="0.3">
      <c r="A327" s="126" t="str">
        <f>'План НП'!A330</f>
        <v>ОКВП 10</v>
      </c>
      <c r="B327" s="143" t="str">
        <f>'План НП'!B330</f>
        <v>ОК ВВ ПК 10</v>
      </c>
      <c r="C327" s="121">
        <f>'План НП'!F330</f>
        <v>0</v>
      </c>
      <c r="D327" s="121">
        <f>'План НП'!G330</f>
        <v>0</v>
      </c>
      <c r="E327" s="127"/>
      <c r="F327" s="128"/>
      <c r="G327" s="128"/>
      <c r="H327" s="128"/>
      <c r="I327" s="128"/>
      <c r="J327" s="128"/>
      <c r="K327" s="128"/>
      <c r="L327" s="129"/>
      <c r="M327" s="137">
        <f>'План НП'!C330</f>
        <v>0</v>
      </c>
      <c r="N327" s="136" t="str">
        <f>'План НП'!D330</f>
        <v>8</v>
      </c>
      <c r="O327" s="125">
        <f>'План НП'!AC330</f>
        <v>777</v>
      </c>
      <c r="P327" s="94"/>
    </row>
    <row r="328" spans="1:16" s="424" customFormat="1" ht="16.2" hidden="1" thickBot="1" x14ac:dyDescent="0.35">
      <c r="A328" s="126" t="str">
        <f>'План НП'!A331</f>
        <v>ОКВП 11</v>
      </c>
      <c r="B328" s="143" t="str">
        <f>'План НП'!B331</f>
        <v>ОК ВВ ПК 11</v>
      </c>
      <c r="C328" s="121">
        <f>'План НП'!F331</f>
        <v>0</v>
      </c>
      <c r="D328" s="121">
        <f>'План НП'!G331</f>
        <v>0</v>
      </c>
      <c r="E328" s="127"/>
      <c r="F328" s="128"/>
      <c r="G328" s="128"/>
      <c r="H328" s="128"/>
      <c r="I328" s="128"/>
      <c r="J328" s="128"/>
      <c r="K328" s="128"/>
      <c r="L328" s="129"/>
      <c r="M328" s="137">
        <f>'План НП'!C331</f>
        <v>0</v>
      </c>
      <c r="N328" s="136" t="str">
        <f>'План НП'!D331</f>
        <v>8</v>
      </c>
      <c r="O328" s="125">
        <f>'План НП'!AC331</f>
        <v>777</v>
      </c>
      <c r="P328" s="94"/>
    </row>
    <row r="329" spans="1:16" s="424" customFormat="1" ht="15.6" hidden="1" x14ac:dyDescent="0.3">
      <c r="A329" s="126" t="str">
        <f>'План НП'!A332</f>
        <v>ОКВП 12</v>
      </c>
      <c r="B329" s="143" t="str">
        <f>'План НП'!B332</f>
        <v>ОК ВВ ПК 12</v>
      </c>
      <c r="C329" s="121">
        <f>'План НП'!F332</f>
        <v>0</v>
      </c>
      <c r="D329" s="121">
        <f>'План НП'!G332</f>
        <v>0</v>
      </c>
      <c r="E329" s="127"/>
      <c r="F329" s="128"/>
      <c r="G329" s="128"/>
      <c r="H329" s="128"/>
      <c r="I329" s="128"/>
      <c r="J329" s="128"/>
      <c r="K329" s="128"/>
      <c r="L329" s="129"/>
      <c r="M329" s="137">
        <f>'План НП'!C332</f>
        <v>0</v>
      </c>
      <c r="N329" s="136">
        <f>'План НП'!D332</f>
        <v>0</v>
      </c>
      <c r="O329" s="125">
        <f>'План НП'!AC332</f>
        <v>777</v>
      </c>
      <c r="P329" s="94"/>
    </row>
    <row r="330" spans="1:16" s="424" customFormat="1" ht="15.6" hidden="1" x14ac:dyDescent="0.3">
      <c r="A330" s="126" t="str">
        <f>'План НП'!A333</f>
        <v>ОКВП 13</v>
      </c>
      <c r="B330" s="143" t="str">
        <f>'План НП'!B333</f>
        <v>ОК ВВ ПК 13</v>
      </c>
      <c r="C330" s="121">
        <f>'План НП'!F333</f>
        <v>0</v>
      </c>
      <c r="D330" s="121">
        <f>'План НП'!G333</f>
        <v>0</v>
      </c>
      <c r="E330" s="127"/>
      <c r="F330" s="128"/>
      <c r="G330" s="128"/>
      <c r="H330" s="128"/>
      <c r="I330" s="128"/>
      <c r="J330" s="128"/>
      <c r="K330" s="128"/>
      <c r="L330" s="129"/>
      <c r="M330" s="137">
        <f>'План НП'!C333</f>
        <v>0</v>
      </c>
      <c r="N330" s="136">
        <f>'План НП'!D333</f>
        <v>0</v>
      </c>
      <c r="O330" s="125">
        <f>'План НП'!AC333</f>
        <v>777</v>
      </c>
      <c r="P330" s="94"/>
    </row>
    <row r="331" spans="1:16" s="424" customFormat="1" ht="15.6" hidden="1" x14ac:dyDescent="0.3">
      <c r="A331" s="126" t="str">
        <f>'План НП'!A334</f>
        <v>ОКВП 14</v>
      </c>
      <c r="B331" s="143" t="str">
        <f>'План НП'!B334</f>
        <v>ОК ВВ ПК 14</v>
      </c>
      <c r="C331" s="121">
        <f>'План НП'!F334</f>
        <v>0</v>
      </c>
      <c r="D331" s="121">
        <f>'План НП'!G334</f>
        <v>0</v>
      </c>
      <c r="E331" s="127"/>
      <c r="F331" s="128"/>
      <c r="G331" s="128"/>
      <c r="H331" s="128"/>
      <c r="I331" s="128"/>
      <c r="J331" s="128"/>
      <c r="K331" s="128"/>
      <c r="L331" s="129"/>
      <c r="M331" s="137">
        <f>'План НП'!C334</f>
        <v>0</v>
      </c>
      <c r="N331" s="136">
        <f>'План НП'!D334</f>
        <v>0</v>
      </c>
      <c r="O331" s="125">
        <f>'План НП'!AC334</f>
        <v>777</v>
      </c>
      <c r="P331" s="94"/>
    </row>
    <row r="332" spans="1:16" s="424" customFormat="1" ht="15.6" hidden="1" x14ac:dyDescent="0.3">
      <c r="A332" s="126" t="str">
        <f>'План НП'!A335</f>
        <v>ОКВП 15</v>
      </c>
      <c r="B332" s="143" t="str">
        <f>'План НП'!B335</f>
        <v>ОК ВВ ПК 15</v>
      </c>
      <c r="C332" s="121">
        <f>'План НП'!F335</f>
        <v>0</v>
      </c>
      <c r="D332" s="121">
        <f>'План НП'!G335</f>
        <v>0</v>
      </c>
      <c r="E332" s="127"/>
      <c r="F332" s="128"/>
      <c r="G332" s="128"/>
      <c r="H332" s="128"/>
      <c r="I332" s="128"/>
      <c r="J332" s="128"/>
      <c r="K332" s="128"/>
      <c r="L332" s="129"/>
      <c r="M332" s="137">
        <f>'План НП'!C335</f>
        <v>0</v>
      </c>
      <c r="N332" s="136">
        <f>'План НП'!D335</f>
        <v>0</v>
      </c>
      <c r="O332" s="125">
        <f>'План НП'!AC335</f>
        <v>777</v>
      </c>
      <c r="P332" s="94"/>
    </row>
    <row r="333" spans="1:16" s="424" customFormat="1" ht="15.6" hidden="1" x14ac:dyDescent="0.3">
      <c r="A333" s="126" t="str">
        <f>'План НП'!A336</f>
        <v>ОКВП 16</v>
      </c>
      <c r="B333" s="143" t="str">
        <f>'План НП'!B336</f>
        <v>ОК ВВ ПК 16</v>
      </c>
      <c r="C333" s="121">
        <f>'План НП'!F336</f>
        <v>0</v>
      </c>
      <c r="D333" s="121">
        <f>'План НП'!G336</f>
        <v>0</v>
      </c>
      <c r="E333" s="127"/>
      <c r="F333" s="128"/>
      <c r="G333" s="128"/>
      <c r="H333" s="128"/>
      <c r="I333" s="128"/>
      <c r="J333" s="128"/>
      <c r="K333" s="128"/>
      <c r="L333" s="129"/>
      <c r="M333" s="137">
        <f>'План НП'!C336</f>
        <v>0</v>
      </c>
      <c r="N333" s="136">
        <f>'План НП'!D336</f>
        <v>0</v>
      </c>
      <c r="O333" s="125">
        <f>'План НП'!AC336</f>
        <v>777</v>
      </c>
      <c r="P333" s="94"/>
    </row>
    <row r="334" spans="1:16" s="424" customFormat="1" ht="15.6" hidden="1" x14ac:dyDescent="0.3">
      <c r="A334" s="126" t="str">
        <f>'План НП'!A337</f>
        <v>ОКВП 17</v>
      </c>
      <c r="B334" s="143" t="str">
        <f>'План НП'!B337</f>
        <v>ОК ВВ ПК 17</v>
      </c>
      <c r="C334" s="121">
        <f>'План НП'!F337</f>
        <v>0</v>
      </c>
      <c r="D334" s="121">
        <f>'План НП'!G337</f>
        <v>0</v>
      </c>
      <c r="E334" s="127"/>
      <c r="F334" s="128"/>
      <c r="G334" s="128"/>
      <c r="H334" s="128"/>
      <c r="I334" s="128"/>
      <c r="J334" s="128"/>
      <c r="K334" s="128"/>
      <c r="L334" s="129"/>
      <c r="M334" s="137">
        <f>'План НП'!C337</f>
        <v>0</v>
      </c>
      <c r="N334" s="136">
        <f>'План НП'!D337</f>
        <v>0</v>
      </c>
      <c r="O334" s="125">
        <f>'План НП'!AC337</f>
        <v>777</v>
      </c>
      <c r="P334" s="94"/>
    </row>
    <row r="335" spans="1:16" s="424" customFormat="1" ht="15.6" hidden="1" x14ac:dyDescent="0.3">
      <c r="A335" s="126" t="str">
        <f>'План НП'!A338</f>
        <v>ОКВП 18</v>
      </c>
      <c r="B335" s="143" t="str">
        <f>'План НП'!B338</f>
        <v>ОК ВВ ПК 18</v>
      </c>
      <c r="C335" s="121">
        <f>'План НП'!F338</f>
        <v>0</v>
      </c>
      <c r="D335" s="121">
        <f>'План НП'!G338</f>
        <v>0</v>
      </c>
      <c r="E335" s="127"/>
      <c r="F335" s="128"/>
      <c r="G335" s="128"/>
      <c r="H335" s="128"/>
      <c r="I335" s="128"/>
      <c r="J335" s="128"/>
      <c r="K335" s="128"/>
      <c r="L335" s="129"/>
      <c r="M335" s="137">
        <f>'План НП'!C338</f>
        <v>0</v>
      </c>
      <c r="N335" s="136">
        <f>'План НП'!D338</f>
        <v>0</v>
      </c>
      <c r="O335" s="125">
        <f>'План НП'!AC338</f>
        <v>777</v>
      </c>
      <c r="P335" s="94"/>
    </row>
    <row r="336" spans="1:16" s="424" customFormat="1" ht="15.6" hidden="1" x14ac:dyDescent="0.3">
      <c r="A336" s="126" t="str">
        <f>'План НП'!A339</f>
        <v>ОКВП 19</v>
      </c>
      <c r="B336" s="143" t="str">
        <f>'План НП'!B339</f>
        <v>ОК ВВ ПК 19</v>
      </c>
      <c r="C336" s="121">
        <f>'План НП'!F339</f>
        <v>0</v>
      </c>
      <c r="D336" s="121">
        <f>'План НП'!G339</f>
        <v>0</v>
      </c>
      <c r="E336" s="127"/>
      <c r="F336" s="128"/>
      <c r="G336" s="128"/>
      <c r="H336" s="128"/>
      <c r="I336" s="128"/>
      <c r="J336" s="128"/>
      <c r="K336" s="128"/>
      <c r="L336" s="129"/>
      <c r="M336" s="137">
        <f>'План НП'!C339</f>
        <v>0</v>
      </c>
      <c r="N336" s="136">
        <f>'План НП'!D339</f>
        <v>0</v>
      </c>
      <c r="O336" s="125">
        <f>'План НП'!AC339</f>
        <v>777</v>
      </c>
      <c r="P336" s="94"/>
    </row>
    <row r="337" spans="1:16" s="424" customFormat="1" ht="15.6" hidden="1" x14ac:dyDescent="0.3">
      <c r="A337" s="126" t="str">
        <f>'План НП'!A340</f>
        <v>ОКВП 20</v>
      </c>
      <c r="B337" s="143" t="str">
        <f>'План НП'!B340</f>
        <v>ОК ВВ ПК 20</v>
      </c>
      <c r="C337" s="121">
        <f>'План НП'!F340</f>
        <v>0</v>
      </c>
      <c r="D337" s="121">
        <f>'План НП'!G340</f>
        <v>0</v>
      </c>
      <c r="E337" s="127"/>
      <c r="F337" s="128"/>
      <c r="G337" s="128"/>
      <c r="H337" s="128"/>
      <c r="I337" s="128"/>
      <c r="J337" s="128"/>
      <c r="K337" s="128"/>
      <c r="L337" s="129"/>
      <c r="M337" s="137">
        <f>'План НП'!C340</f>
        <v>0</v>
      </c>
      <c r="N337" s="136">
        <f>'План НП'!D340</f>
        <v>0</v>
      </c>
      <c r="O337" s="125">
        <f>'План НП'!AC340</f>
        <v>777</v>
      </c>
      <c r="P337" s="94"/>
    </row>
    <row r="338" spans="1:16" s="424" customFormat="1" ht="15.6" hidden="1" x14ac:dyDescent="0.3">
      <c r="A338" s="126" t="str">
        <f>'План НП'!A341</f>
        <v>ОКВП 21</v>
      </c>
      <c r="B338" s="143" t="str">
        <f>'План НП'!B341</f>
        <v>ОК ВВ ПК 21</v>
      </c>
      <c r="C338" s="121">
        <f>'План НП'!F341</f>
        <v>0</v>
      </c>
      <c r="D338" s="121">
        <f>'План НП'!G341</f>
        <v>0</v>
      </c>
      <c r="E338" s="127"/>
      <c r="F338" s="128"/>
      <c r="G338" s="128"/>
      <c r="H338" s="128"/>
      <c r="I338" s="128"/>
      <c r="J338" s="128"/>
      <c r="K338" s="128"/>
      <c r="L338" s="129"/>
      <c r="M338" s="137">
        <f>'План НП'!C341</f>
        <v>0</v>
      </c>
      <c r="N338" s="136">
        <f>'План НП'!D341</f>
        <v>0</v>
      </c>
      <c r="O338" s="125">
        <f>'План НП'!AC341</f>
        <v>777</v>
      </c>
      <c r="P338" s="94"/>
    </row>
    <row r="339" spans="1:16" s="424" customFormat="1" ht="15.6" hidden="1" x14ac:dyDescent="0.3">
      <c r="A339" s="126" t="str">
        <f>'План НП'!A342</f>
        <v>ОКВП 22</v>
      </c>
      <c r="B339" s="143" t="str">
        <f>'План НП'!B342</f>
        <v>ОК ВВ ПК 22</v>
      </c>
      <c r="C339" s="121">
        <f>'План НП'!F342</f>
        <v>0</v>
      </c>
      <c r="D339" s="121">
        <f>'План НП'!G342</f>
        <v>0</v>
      </c>
      <c r="E339" s="127"/>
      <c r="F339" s="128"/>
      <c r="G339" s="128"/>
      <c r="H339" s="128"/>
      <c r="I339" s="128"/>
      <c r="J339" s="128"/>
      <c r="K339" s="128"/>
      <c r="L339" s="129"/>
      <c r="M339" s="137">
        <f>'План НП'!C342</f>
        <v>0</v>
      </c>
      <c r="N339" s="136">
        <f>'План НП'!D342</f>
        <v>0</v>
      </c>
      <c r="O339" s="125">
        <f>'План НП'!AC342</f>
        <v>777</v>
      </c>
      <c r="P339" s="94"/>
    </row>
    <row r="340" spans="1:16" s="424" customFormat="1" ht="15.6" hidden="1" x14ac:dyDescent="0.3">
      <c r="A340" s="126" t="str">
        <f>'План НП'!A343</f>
        <v>ОКВП 23</v>
      </c>
      <c r="B340" s="143" t="str">
        <f>'План НП'!B343</f>
        <v>ОК ВВ ПК 23</v>
      </c>
      <c r="C340" s="121">
        <f>'План НП'!F343</f>
        <v>0</v>
      </c>
      <c r="D340" s="121">
        <f>'План НП'!G343</f>
        <v>0</v>
      </c>
      <c r="E340" s="127"/>
      <c r="F340" s="128"/>
      <c r="G340" s="128"/>
      <c r="H340" s="128"/>
      <c r="I340" s="128"/>
      <c r="J340" s="128"/>
      <c r="K340" s="128"/>
      <c r="L340" s="129"/>
      <c r="M340" s="137">
        <f>'План НП'!C343</f>
        <v>0</v>
      </c>
      <c r="N340" s="136">
        <f>'План НП'!D343</f>
        <v>0</v>
      </c>
      <c r="O340" s="125">
        <f>'План НП'!AC343</f>
        <v>777</v>
      </c>
      <c r="P340" s="94"/>
    </row>
    <row r="341" spans="1:16" s="424" customFormat="1" ht="15.6" hidden="1" x14ac:dyDescent="0.3">
      <c r="A341" s="126" t="str">
        <f>'План НП'!A344</f>
        <v>ОКВП 24</v>
      </c>
      <c r="B341" s="143" t="str">
        <f>'План НП'!B344</f>
        <v>ОК ВВ ПК 24</v>
      </c>
      <c r="C341" s="121">
        <f>'План НП'!F344</f>
        <v>0</v>
      </c>
      <c r="D341" s="121">
        <f>'План НП'!G344</f>
        <v>0</v>
      </c>
      <c r="E341" s="127"/>
      <c r="F341" s="128"/>
      <c r="G341" s="128"/>
      <c r="H341" s="128"/>
      <c r="I341" s="128"/>
      <c r="J341" s="128"/>
      <c r="K341" s="128"/>
      <c r="L341" s="129"/>
      <c r="M341" s="137">
        <f>'План НП'!C344</f>
        <v>0</v>
      </c>
      <c r="N341" s="136">
        <f>'План НП'!D344</f>
        <v>0</v>
      </c>
      <c r="O341" s="125">
        <f>'План НП'!AC344</f>
        <v>777</v>
      </c>
      <c r="P341" s="94"/>
    </row>
    <row r="342" spans="1:16" s="424" customFormat="1" ht="16.2" hidden="1" thickBot="1" x14ac:dyDescent="0.35">
      <c r="A342" s="126" t="str">
        <f>'План НП'!A345</f>
        <v>ОКВП 25</v>
      </c>
      <c r="B342" s="143" t="str">
        <f>'План НП'!B345</f>
        <v>ОК ВВ ПК 25</v>
      </c>
      <c r="C342" s="121">
        <f>'План НП'!F345</f>
        <v>0</v>
      </c>
      <c r="D342" s="121">
        <f>'План НП'!G345</f>
        <v>0</v>
      </c>
      <c r="E342" s="127"/>
      <c r="F342" s="128"/>
      <c r="G342" s="128"/>
      <c r="H342" s="128"/>
      <c r="I342" s="128"/>
      <c r="J342" s="128"/>
      <c r="K342" s="128"/>
      <c r="L342" s="129"/>
      <c r="M342" s="137">
        <f>'План НП'!C345</f>
        <v>0</v>
      </c>
      <c r="N342" s="136">
        <f>'План НП'!D345</f>
        <v>0</v>
      </c>
      <c r="O342" s="125">
        <f>'План НП'!AC345</f>
        <v>777</v>
      </c>
      <c r="P342" s="94"/>
    </row>
    <row r="343" spans="1:16" s="424" customFormat="1" ht="37.950000000000003" customHeight="1" thickBot="1" x14ac:dyDescent="0.35">
      <c r="A343" s="231" t="str">
        <f>'План НП'!A346</f>
        <v>4.3</v>
      </c>
      <c r="B343" s="232" t="str">
        <f>'План НП'!B346</f>
        <v xml:space="preserve">Освітні компоненти вільного вибору загальноуніверситетського каталогу  </v>
      </c>
      <c r="C343" s="233">
        <f>'План НП'!F346</f>
        <v>12</v>
      </c>
      <c r="D343" s="233">
        <f>'План НП'!G346</f>
        <v>360</v>
      </c>
      <c r="E343" s="234"/>
      <c r="F343" s="235"/>
      <c r="G343" s="235"/>
      <c r="H343" s="235"/>
      <c r="I343" s="235"/>
      <c r="J343" s="235"/>
      <c r="K343" s="235"/>
      <c r="L343" s="236"/>
      <c r="M343" s="237">
        <f>'План НП'!C346</f>
        <v>0</v>
      </c>
      <c r="N343" s="238">
        <f>'План НП'!D346</f>
        <v>0</v>
      </c>
      <c r="O343" s="420">
        <f>C343/C$105</f>
        <v>0.17142857142857143</v>
      </c>
      <c r="P343" s="94" t="str">
        <f>'Основні дані'!$B$1</f>
        <v>ХТ-225</v>
      </c>
    </row>
    <row r="344" spans="1:16" s="424" customFormat="1" ht="15.6" x14ac:dyDescent="0.3">
      <c r="A344" s="126" t="str">
        <f>'План НП'!A347</f>
        <v>ОКВЗ 1</v>
      </c>
      <c r="B344" s="143" t="str">
        <f>'План НП'!B347</f>
        <v>ОК ВВ ЗК 1</v>
      </c>
      <c r="C344" s="121">
        <f>'План НП'!F347</f>
        <v>4</v>
      </c>
      <c r="D344" s="121">
        <f>'План НП'!G347</f>
        <v>120</v>
      </c>
      <c r="E344" s="127"/>
      <c r="F344" s="128"/>
      <c r="G344" s="128"/>
      <c r="H344" s="128"/>
      <c r="I344" s="128"/>
      <c r="J344" s="128"/>
      <c r="K344" s="128"/>
      <c r="L344" s="129"/>
      <c r="M344" s="137">
        <f>'План НП'!C347</f>
        <v>0</v>
      </c>
      <c r="N344" s="136" t="str">
        <f>'План НП'!D347</f>
        <v>5</v>
      </c>
      <c r="O344" s="125">
        <f>'План НП'!AC347</f>
        <v>777</v>
      </c>
      <c r="P344" s="94" t="str">
        <f>'Основні дані'!$B$1</f>
        <v>ХТ-225</v>
      </c>
    </row>
    <row r="345" spans="1:16" s="424" customFormat="1" ht="15.6" x14ac:dyDescent="0.3">
      <c r="A345" s="126" t="str">
        <f>'План НП'!A348</f>
        <v>ОКВЗ 2</v>
      </c>
      <c r="B345" s="143" t="str">
        <f>'План НП'!B348</f>
        <v>ОК ВВ ЗК 2</v>
      </c>
      <c r="C345" s="121">
        <f>'План НП'!F348</f>
        <v>4</v>
      </c>
      <c r="D345" s="121">
        <f>'План НП'!G348</f>
        <v>120</v>
      </c>
      <c r="E345" s="127"/>
      <c r="F345" s="128"/>
      <c r="G345" s="128"/>
      <c r="H345" s="128"/>
      <c r="I345" s="128"/>
      <c r="J345" s="128"/>
      <c r="K345" s="128"/>
      <c r="L345" s="129"/>
      <c r="M345" s="137">
        <f>'План НП'!C348</f>
        <v>0</v>
      </c>
      <c r="N345" s="136" t="str">
        <f>'План НП'!D348</f>
        <v>6</v>
      </c>
      <c r="O345" s="125">
        <f>'План НП'!AC348</f>
        <v>777</v>
      </c>
      <c r="P345" s="94" t="str">
        <f>'Основні дані'!$B$1</f>
        <v>ХТ-225</v>
      </c>
    </row>
    <row r="346" spans="1:16" s="424" customFormat="1" ht="16.2" thickBot="1" x14ac:dyDescent="0.35">
      <c r="A346" s="222" t="str">
        <f>'План НП'!A349</f>
        <v>ОКВЗ 3</v>
      </c>
      <c r="B346" s="223" t="str">
        <f>'План НП'!B349</f>
        <v>ОК ВВ ЗК 3</v>
      </c>
      <c r="C346" s="224">
        <f>'План НП'!F349</f>
        <v>4</v>
      </c>
      <c r="D346" s="224">
        <f>'План НП'!G349</f>
        <v>120</v>
      </c>
      <c r="E346" s="225"/>
      <c r="F346" s="226"/>
      <c r="G346" s="226"/>
      <c r="H346" s="226"/>
      <c r="I346" s="226"/>
      <c r="J346" s="226"/>
      <c r="K346" s="226"/>
      <c r="L346" s="227"/>
      <c r="M346" s="228">
        <f>'План НП'!C349</f>
        <v>0</v>
      </c>
      <c r="N346" s="229" t="str">
        <f>'План НП'!D349</f>
        <v>7</v>
      </c>
      <c r="O346" s="230">
        <f>'План НП'!AC349</f>
        <v>777</v>
      </c>
      <c r="P346" s="94" t="str">
        <f>'Основні дані'!$B$1</f>
        <v>ХТ-225</v>
      </c>
    </row>
    <row r="347" spans="1:16" s="424" customFormat="1" ht="37.950000000000003" customHeight="1" thickBot="1" x14ac:dyDescent="0.35">
      <c r="A347" s="231" t="str">
        <f>'План НП'!A350</f>
        <v>4.4</v>
      </c>
      <c r="B347" s="232" t="str">
        <f>'План НП'!B350</f>
        <v>Освітні компоненти спеціального вибору університету</v>
      </c>
      <c r="C347" s="233">
        <f>'План НП'!F350</f>
        <v>3</v>
      </c>
      <c r="D347" s="233">
        <f>'План НП'!G350</f>
        <v>90</v>
      </c>
      <c r="E347" s="234"/>
      <c r="F347" s="235"/>
      <c r="G347" s="235"/>
      <c r="H347" s="235"/>
      <c r="I347" s="235"/>
      <c r="J347" s="235"/>
      <c r="K347" s="235"/>
      <c r="L347" s="236"/>
      <c r="M347" s="237">
        <f>'План НП'!C350</f>
        <v>0</v>
      </c>
      <c r="N347" s="238">
        <f>'План НП'!D350</f>
        <v>0</v>
      </c>
      <c r="O347" s="420">
        <f>C347/C$105</f>
        <v>4.2857142857142858E-2</v>
      </c>
      <c r="P347" s="94" t="str">
        <f>'Основні дані'!$B$1</f>
        <v>ХТ-225</v>
      </c>
    </row>
    <row r="348" spans="1:16" s="424" customFormat="1" ht="16.2" thickBot="1" x14ac:dyDescent="0.35">
      <c r="A348" s="126" t="str">
        <f>'План НП'!A351</f>
        <v xml:space="preserve">ОКСВУ </v>
      </c>
      <c r="B348" s="143" t="str">
        <f>'План НП'!B351</f>
        <v xml:space="preserve">ОК СВУ </v>
      </c>
      <c r="C348" s="121">
        <f>'План НП'!F351</f>
        <v>3</v>
      </c>
      <c r="D348" s="121">
        <f>'План НП'!G351</f>
        <v>90</v>
      </c>
      <c r="E348" s="127"/>
      <c r="F348" s="128"/>
      <c r="G348" s="128"/>
      <c r="H348" s="128"/>
      <c r="I348" s="128"/>
      <c r="J348" s="128"/>
      <c r="K348" s="128"/>
      <c r="L348" s="129"/>
      <c r="M348" s="137">
        <f>'План НП'!C351</f>
        <v>0</v>
      </c>
      <c r="N348" s="136">
        <f>'План НП'!D351</f>
        <v>4</v>
      </c>
      <c r="O348" s="125">
        <f>'План НП'!AC351</f>
        <v>777</v>
      </c>
      <c r="P348" s="94" t="str">
        <f>'Основні дані'!$B$1</f>
        <v>ХТ-225</v>
      </c>
    </row>
    <row r="349" spans="1:16" s="424" customFormat="1" ht="16.2" hidden="1" thickBot="1" x14ac:dyDescent="0.35">
      <c r="A349" s="126">
        <f>'План НП'!A352</f>
        <v>0</v>
      </c>
      <c r="B349" s="143">
        <f>'План НП'!B352</f>
        <v>0</v>
      </c>
      <c r="C349" s="121">
        <f>'План НП'!F352</f>
        <v>0</v>
      </c>
      <c r="D349" s="121">
        <f>'План НП'!G352</f>
        <v>0</v>
      </c>
      <c r="E349" s="127"/>
      <c r="F349" s="128"/>
      <c r="G349" s="128"/>
      <c r="H349" s="128"/>
      <c r="I349" s="128"/>
      <c r="J349" s="128"/>
      <c r="K349" s="128"/>
      <c r="L349" s="129"/>
      <c r="M349" s="137">
        <f>'План НП'!C352</f>
        <v>0</v>
      </c>
      <c r="N349" s="136">
        <f>'План НП'!D352</f>
        <v>0</v>
      </c>
      <c r="O349" s="125">
        <f>'План НП'!AC352</f>
        <v>0</v>
      </c>
      <c r="P349" s="94" t="str">
        <f>'Основні дані'!$B$1</f>
        <v>ХТ-225</v>
      </c>
    </row>
    <row r="350" spans="1:16" s="423" customFormat="1" ht="18.600000000000001" thickBot="1" x14ac:dyDescent="0.4">
      <c r="A350" s="25">
        <f>'План НП'!A353</f>
        <v>0</v>
      </c>
      <c r="B350" s="171" t="str">
        <f>'План НП'!B353</f>
        <v>Загальна кількість за термін підготовки</v>
      </c>
      <c r="C350" s="26">
        <f>'План НП'!F353</f>
        <v>240</v>
      </c>
      <c r="D350" s="26">
        <f>'План НП'!G353</f>
        <v>7200</v>
      </c>
      <c r="E350" s="27"/>
      <c r="F350" s="28"/>
      <c r="G350" s="28"/>
      <c r="H350" s="28"/>
      <c r="I350" s="28"/>
      <c r="J350" s="28"/>
      <c r="K350" s="28"/>
      <c r="L350" s="29"/>
      <c r="M350" s="140">
        <f>'План НП'!C353</f>
        <v>0</v>
      </c>
      <c r="N350" s="141">
        <f>'План НП'!D353</f>
        <v>0</v>
      </c>
      <c r="O350" s="30">
        <f>'План НП'!AC353</f>
        <v>0</v>
      </c>
      <c r="P350" s="94" t="str">
        <f>'Основні дані'!$B$1</f>
        <v>ХТ-225</v>
      </c>
    </row>
  </sheetData>
  <sheetProtection algorithmName="SHA-512" hashValue="ktwjSmC+IYFN6RL3sz1KYmjlKhXpyG4RPBWPx+82YzX+OtH+8X12pv+kd1/ZbACEZX7Yvtpj4yX1820ctPDvKQ==" saltValue="7boxNbaF5n+i8bLc/ExU5w==" spinCount="100000" sheet="1" formatCells="0" formatColumns="0" formatRows="0"/>
  <mergeCells count="13">
    <mergeCell ref="A1:B1"/>
    <mergeCell ref="M6:N6"/>
    <mergeCell ref="C2:O2"/>
    <mergeCell ref="A5:A7"/>
    <mergeCell ref="B5:B7"/>
    <mergeCell ref="O5:O7"/>
    <mergeCell ref="C4:D4"/>
    <mergeCell ref="C5:N5"/>
    <mergeCell ref="C6:C7"/>
    <mergeCell ref="D6:D7"/>
    <mergeCell ref="C1:O1"/>
    <mergeCell ref="M4:O4"/>
    <mergeCell ref="D3:O3"/>
  </mergeCells>
  <phoneticPr fontId="29" type="noConversion"/>
  <pageMargins left="0.39370078740157483" right="0.39370078740157483" top="0.19685039370078741" bottom="0.59055118110236227" header="0" footer="0"/>
  <pageSetup paperSize="9" scale="5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8" sqref="I28"/>
    </sheetView>
  </sheetViews>
  <sheetFormatPr defaultRowHeight="13.2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Q84"/>
  <sheetViews>
    <sheetView view="pageBreakPreview" topLeftCell="A28" workbookViewId="0">
      <selection activeCell="F18" sqref="F18"/>
    </sheetView>
  </sheetViews>
  <sheetFormatPr defaultRowHeight="13.2" x14ac:dyDescent="0.25"/>
  <sheetData>
    <row r="1" spans="1:17" ht="13.8" x14ac:dyDescent="0.3">
      <c r="A1" s="898" t="s">
        <v>909</v>
      </c>
      <c r="B1" s="696"/>
      <c r="C1" s="696"/>
      <c r="D1" s="696"/>
      <c r="E1" s="696"/>
      <c r="F1" s="696"/>
      <c r="G1" s="696"/>
      <c r="H1" s="696"/>
      <c r="I1" s="696"/>
      <c r="J1" s="696"/>
      <c r="K1" s="696"/>
      <c r="L1" s="696"/>
      <c r="M1" s="696"/>
      <c r="N1" s="696"/>
      <c r="O1" s="696"/>
      <c r="P1" s="696"/>
    </row>
    <row r="2" spans="1:17" ht="15.6" x14ac:dyDescent="0.3">
      <c r="A2" s="21"/>
    </row>
    <row r="3" spans="1:17" ht="15.6" x14ac:dyDescent="0.3">
      <c r="A3" s="21" t="s">
        <v>910</v>
      </c>
    </row>
    <row r="4" spans="1:17" ht="27" customHeight="1" x14ac:dyDescent="0.3">
      <c r="A4" s="42" t="s">
        <v>911</v>
      </c>
      <c r="B4" s="902" t="s">
        <v>912</v>
      </c>
      <c r="C4" s="902"/>
      <c r="D4" s="902"/>
      <c r="E4" s="902"/>
      <c r="F4" s="902"/>
      <c r="G4" s="902"/>
      <c r="H4" s="902"/>
      <c r="I4" s="902"/>
      <c r="J4" s="902"/>
      <c r="K4" s="902"/>
      <c r="L4" s="902"/>
      <c r="M4" s="902"/>
      <c r="N4" s="902"/>
      <c r="O4" s="902"/>
      <c r="P4" s="902"/>
      <c r="Q4" s="902"/>
    </row>
    <row r="5" spans="1:17" ht="15.6" x14ac:dyDescent="0.3">
      <c r="A5" s="43" t="s">
        <v>913</v>
      </c>
    </row>
    <row r="6" spans="1:17" ht="15.6" x14ac:dyDescent="0.3">
      <c r="A6" s="42" t="s">
        <v>914</v>
      </c>
      <c r="B6" s="166" t="s">
        <v>915</v>
      </c>
    </row>
    <row r="7" spans="1:17" ht="15.6" x14ac:dyDescent="0.3">
      <c r="A7" s="42" t="s">
        <v>916</v>
      </c>
      <c r="B7" s="21" t="s">
        <v>917</v>
      </c>
    </row>
    <row r="8" spans="1:17" ht="15.6" x14ac:dyDescent="0.3">
      <c r="A8" s="42" t="s">
        <v>918</v>
      </c>
      <c r="B8" s="21" t="s">
        <v>919</v>
      </c>
    </row>
    <row r="9" spans="1:17" ht="15.6" x14ac:dyDescent="0.3">
      <c r="A9" s="42" t="s">
        <v>920</v>
      </c>
      <c r="B9" s="21" t="s">
        <v>921</v>
      </c>
    </row>
    <row r="10" spans="1:17" ht="15.6" x14ac:dyDescent="0.3">
      <c r="A10" s="42" t="s">
        <v>918</v>
      </c>
      <c r="B10" s="21" t="s">
        <v>922</v>
      </c>
    </row>
    <row r="11" spans="1:17" ht="15.6" x14ac:dyDescent="0.3">
      <c r="A11" s="42" t="s">
        <v>920</v>
      </c>
      <c r="B11" s="21" t="s">
        <v>923</v>
      </c>
    </row>
    <row r="12" spans="1:17" ht="15.6" x14ac:dyDescent="0.3">
      <c r="A12" s="42" t="s">
        <v>924</v>
      </c>
      <c r="B12" s="21" t="s">
        <v>925</v>
      </c>
    </row>
    <row r="13" spans="1:17" ht="15.6" x14ac:dyDescent="0.3">
      <c r="A13" s="42" t="s">
        <v>926</v>
      </c>
      <c r="B13" s="21" t="s">
        <v>927</v>
      </c>
    </row>
    <row r="14" spans="1:17" ht="15.6" x14ac:dyDescent="0.3">
      <c r="A14" s="42" t="s">
        <v>928</v>
      </c>
      <c r="B14" s="21" t="s">
        <v>929</v>
      </c>
    </row>
    <row r="15" spans="1:17" ht="15.6" x14ac:dyDescent="0.3">
      <c r="A15" s="42" t="s">
        <v>930</v>
      </c>
      <c r="B15" s="21" t="s">
        <v>931</v>
      </c>
    </row>
    <row r="16" spans="1:17" ht="15.6" x14ac:dyDescent="0.3">
      <c r="A16" s="42" t="s">
        <v>932</v>
      </c>
      <c r="B16" s="21" t="s">
        <v>933</v>
      </c>
    </row>
    <row r="17" spans="1:16" ht="15.6" x14ac:dyDescent="0.3">
      <c r="A17" s="42" t="s">
        <v>934</v>
      </c>
      <c r="B17" s="21" t="s">
        <v>935</v>
      </c>
    </row>
    <row r="18" spans="1:16" ht="15.6" x14ac:dyDescent="0.3">
      <c r="A18" s="44" t="s">
        <v>936</v>
      </c>
    </row>
    <row r="19" spans="1:16" ht="30.75" customHeight="1" x14ac:dyDescent="0.3">
      <c r="A19" s="896" t="s">
        <v>937</v>
      </c>
      <c r="B19" s="897"/>
      <c r="C19" s="897"/>
      <c r="D19" s="897"/>
      <c r="E19" s="897"/>
      <c r="F19" s="897"/>
      <c r="G19" s="897"/>
      <c r="H19" s="897"/>
      <c r="I19" s="897"/>
      <c r="J19" s="897"/>
      <c r="K19" s="897"/>
      <c r="L19" s="897"/>
      <c r="M19" s="897"/>
      <c r="N19" s="897"/>
      <c r="O19" s="897"/>
      <c r="P19" s="897"/>
    </row>
    <row r="20" spans="1:16" ht="15.6" x14ac:dyDescent="0.3">
      <c r="A20" s="43" t="s">
        <v>938</v>
      </c>
    </row>
    <row r="21" spans="1:16" ht="15.6" x14ac:dyDescent="0.3">
      <c r="A21" s="43" t="s">
        <v>939</v>
      </c>
    </row>
    <row r="22" spans="1:16" ht="29.25" customHeight="1" x14ac:dyDescent="0.3">
      <c r="A22" s="896" t="s">
        <v>940</v>
      </c>
      <c r="B22" s="897"/>
      <c r="C22" s="897"/>
      <c r="D22" s="897"/>
      <c r="E22" s="897"/>
      <c r="F22" s="897"/>
      <c r="G22" s="897"/>
      <c r="H22" s="897"/>
      <c r="I22" s="897"/>
      <c r="J22" s="897"/>
      <c r="K22" s="897"/>
      <c r="L22" s="897"/>
      <c r="M22" s="897"/>
      <c r="N22" s="897"/>
      <c r="O22" s="897"/>
      <c r="P22" s="897"/>
    </row>
    <row r="23" spans="1:16" ht="15.6" x14ac:dyDescent="0.3">
      <c r="A23" s="43" t="s">
        <v>941</v>
      </c>
    </row>
    <row r="24" spans="1:16" ht="15.75" customHeight="1" x14ac:dyDescent="0.3">
      <c r="A24" s="43" t="s">
        <v>942</v>
      </c>
    </row>
    <row r="25" spans="1:16" ht="15.6" x14ac:dyDescent="0.3">
      <c r="A25" s="43" t="s">
        <v>943</v>
      </c>
    </row>
    <row r="26" spans="1:16" ht="15.6" x14ac:dyDescent="0.3">
      <c r="A26" s="43" t="s">
        <v>944</v>
      </c>
    </row>
    <row r="27" spans="1:16" ht="16.2" x14ac:dyDescent="0.35">
      <c r="A27" s="43" t="s">
        <v>945</v>
      </c>
    </row>
    <row r="28" spans="1:16" ht="15.6" x14ac:dyDescent="0.3">
      <c r="A28" s="43" t="s">
        <v>946</v>
      </c>
    </row>
    <row r="29" spans="1:16" ht="16.2" x14ac:dyDescent="0.35">
      <c r="A29" s="43" t="s">
        <v>947</v>
      </c>
    </row>
    <row r="30" spans="1:16" ht="16.2" x14ac:dyDescent="0.35">
      <c r="A30" s="43" t="s">
        <v>948</v>
      </c>
    </row>
    <row r="31" spans="1:16" ht="16.2" x14ac:dyDescent="0.35">
      <c r="A31" s="43" t="s">
        <v>949</v>
      </c>
    </row>
    <row r="32" spans="1:16" ht="15.6" x14ac:dyDescent="0.3">
      <c r="A32" s="43" t="s">
        <v>950</v>
      </c>
    </row>
    <row r="33" spans="1:16" ht="29.25" customHeight="1" x14ac:dyDescent="0.35">
      <c r="A33" s="899" t="s">
        <v>951</v>
      </c>
      <c r="B33" s="900"/>
      <c r="C33" s="900"/>
      <c r="D33" s="900"/>
      <c r="E33" s="900"/>
      <c r="F33" s="900"/>
      <c r="G33" s="900"/>
      <c r="H33" s="900"/>
      <c r="I33" s="900"/>
      <c r="J33" s="900"/>
      <c r="K33" s="900"/>
      <c r="L33" s="900"/>
      <c r="M33" s="900"/>
      <c r="N33" s="900"/>
      <c r="O33" s="900"/>
      <c r="P33" s="900"/>
    </row>
    <row r="34" spans="1:16" ht="13.8" x14ac:dyDescent="0.3">
      <c r="A34" s="901" t="s">
        <v>952</v>
      </c>
      <c r="B34" s="902"/>
      <c r="C34" s="902"/>
      <c r="D34" s="902"/>
      <c r="E34" s="902"/>
      <c r="F34" s="902"/>
      <c r="G34" s="902"/>
      <c r="H34" s="902"/>
      <c r="I34" s="902"/>
      <c r="J34" s="902"/>
      <c r="K34" s="902"/>
      <c r="L34" s="902"/>
      <c r="M34" s="902"/>
      <c r="N34" s="902"/>
      <c r="O34" s="902"/>
      <c r="P34" s="902"/>
    </row>
    <row r="35" spans="1:16" ht="28.5" customHeight="1" x14ac:dyDescent="0.3">
      <c r="A35" s="894" t="s">
        <v>953</v>
      </c>
      <c r="B35" s="895"/>
      <c r="C35" s="895"/>
      <c r="D35" s="895"/>
      <c r="E35" s="895"/>
      <c r="F35" s="895"/>
      <c r="G35" s="895"/>
      <c r="H35" s="895"/>
      <c r="I35" s="895"/>
      <c r="J35" s="895"/>
      <c r="K35" s="895"/>
      <c r="L35" s="895"/>
      <c r="M35" s="895"/>
      <c r="N35" s="895"/>
      <c r="O35" s="895"/>
      <c r="P35" s="895"/>
    </row>
    <row r="36" spans="1:16" ht="15.6" x14ac:dyDescent="0.3">
      <c r="A36" s="43" t="s">
        <v>954</v>
      </c>
    </row>
    <row r="37" spans="1:16" ht="15.6" x14ac:dyDescent="0.3">
      <c r="A37" s="43" t="s">
        <v>955</v>
      </c>
    </row>
    <row r="38" spans="1:16" ht="15.6" x14ac:dyDescent="0.3">
      <c r="A38" s="43" t="s">
        <v>956</v>
      </c>
    </row>
    <row r="39" spans="1:16" ht="15.6" x14ac:dyDescent="0.3">
      <c r="A39" s="43" t="s">
        <v>957</v>
      </c>
    </row>
    <row r="40" spans="1:16" ht="15.6" x14ac:dyDescent="0.3">
      <c r="A40" s="43" t="s">
        <v>958</v>
      </c>
    </row>
    <row r="41" spans="1:16" ht="16.2" x14ac:dyDescent="0.35">
      <c r="A41" s="43" t="s">
        <v>959</v>
      </c>
    </row>
    <row r="42" spans="1:16" ht="15.6" x14ac:dyDescent="0.3">
      <c r="A42" s="43"/>
    </row>
    <row r="43" spans="1:16" ht="15.6" x14ac:dyDescent="0.3">
      <c r="A43" s="43"/>
    </row>
    <row r="44" spans="1:16" ht="15.6" x14ac:dyDescent="0.3">
      <c r="A44" s="43"/>
    </row>
    <row r="45" spans="1:16" ht="15.6" x14ac:dyDescent="0.3">
      <c r="A45" s="43"/>
    </row>
    <row r="46" spans="1:16" ht="15.6" x14ac:dyDescent="0.3">
      <c r="A46" s="43"/>
    </row>
    <row r="47" spans="1:16" ht="15.6" x14ac:dyDescent="0.3">
      <c r="A47" s="43"/>
    </row>
    <row r="48" spans="1:16" ht="15.6" x14ac:dyDescent="0.3">
      <c r="A48" s="43"/>
    </row>
    <row r="49" spans="1:1" ht="15.6" x14ac:dyDescent="0.3">
      <c r="A49" s="43"/>
    </row>
    <row r="50" spans="1:1" ht="15.6" x14ac:dyDescent="0.3">
      <c r="A50" s="43"/>
    </row>
    <row r="51" spans="1:1" ht="15.6" x14ac:dyDescent="0.3">
      <c r="A51" s="43"/>
    </row>
    <row r="52" spans="1:1" ht="15.6" x14ac:dyDescent="0.3">
      <c r="A52" s="43"/>
    </row>
    <row r="53" spans="1:1" ht="15.6" x14ac:dyDescent="0.3">
      <c r="A53" s="43"/>
    </row>
    <row r="54" spans="1:1" ht="15.6" x14ac:dyDescent="0.3">
      <c r="A54" s="43"/>
    </row>
    <row r="55" spans="1:1" ht="15.6" x14ac:dyDescent="0.3">
      <c r="A55" s="43"/>
    </row>
    <row r="56" spans="1:1" ht="15.6" x14ac:dyDescent="0.3">
      <c r="A56" s="43"/>
    </row>
    <row r="57" spans="1:1" ht="15.6" x14ac:dyDescent="0.3">
      <c r="A57" s="43"/>
    </row>
    <row r="58" spans="1:1" ht="15.6" x14ac:dyDescent="0.3">
      <c r="A58" s="43"/>
    </row>
    <row r="59" spans="1:1" ht="15.6" x14ac:dyDescent="0.3">
      <c r="A59" s="43"/>
    </row>
    <row r="60" spans="1:1" ht="15.6" x14ac:dyDescent="0.3">
      <c r="A60" s="43"/>
    </row>
    <row r="61" spans="1:1" ht="15.6" x14ac:dyDescent="0.3">
      <c r="A61" s="43"/>
    </row>
    <row r="62" spans="1:1" ht="15.6" x14ac:dyDescent="0.3">
      <c r="A62" s="43"/>
    </row>
    <row r="63" spans="1:1" ht="15.6" x14ac:dyDescent="0.3">
      <c r="A63" s="43"/>
    </row>
    <row r="64" spans="1:1" ht="15.6" x14ac:dyDescent="0.3">
      <c r="A64" s="43"/>
    </row>
    <row r="65" spans="1:1" ht="15.6" x14ac:dyDescent="0.3">
      <c r="A65" s="43"/>
    </row>
    <row r="66" spans="1:1" ht="15.6" x14ac:dyDescent="0.3">
      <c r="A66" s="43"/>
    </row>
    <row r="67" spans="1:1" ht="15.6" x14ac:dyDescent="0.3">
      <c r="A67" s="43"/>
    </row>
    <row r="68" spans="1:1" ht="15.6" x14ac:dyDescent="0.3">
      <c r="A68" s="43"/>
    </row>
    <row r="69" spans="1:1" ht="15.6" x14ac:dyDescent="0.3">
      <c r="A69" s="43"/>
    </row>
    <row r="70" spans="1:1" ht="15.6" x14ac:dyDescent="0.3">
      <c r="A70" s="43"/>
    </row>
    <row r="71" spans="1:1" ht="15.6" x14ac:dyDescent="0.3">
      <c r="A71" s="43"/>
    </row>
    <row r="72" spans="1:1" ht="15.6" x14ac:dyDescent="0.3">
      <c r="A72" s="43"/>
    </row>
    <row r="73" spans="1:1" ht="15.6" x14ac:dyDescent="0.3">
      <c r="A73" s="43"/>
    </row>
    <row r="74" spans="1:1" ht="15.6" x14ac:dyDescent="0.3">
      <c r="A74" s="43"/>
    </row>
    <row r="75" spans="1:1" ht="15.6" x14ac:dyDescent="0.3">
      <c r="A75" s="43"/>
    </row>
    <row r="76" spans="1:1" ht="15.6" x14ac:dyDescent="0.3">
      <c r="A76" s="43"/>
    </row>
    <row r="77" spans="1:1" ht="15.6" x14ac:dyDescent="0.3">
      <c r="A77" s="43"/>
    </row>
    <row r="78" spans="1:1" ht="15.6" x14ac:dyDescent="0.3">
      <c r="A78" s="43"/>
    </row>
    <row r="79" spans="1:1" ht="15.6" x14ac:dyDescent="0.3">
      <c r="A79" s="43"/>
    </row>
    <row r="80" spans="1:1" ht="15.6" x14ac:dyDescent="0.3">
      <c r="A80" s="43"/>
    </row>
    <row r="81" spans="1:14" ht="15.6" x14ac:dyDescent="0.3">
      <c r="A81" s="105"/>
      <c r="B81" s="106"/>
      <c r="C81" s="106"/>
      <c r="D81" s="106"/>
      <c r="E81" s="106"/>
      <c r="F81" s="106"/>
      <c r="G81" s="106"/>
      <c r="H81" s="106"/>
    </row>
    <row r="82" spans="1:14" ht="15.6" x14ac:dyDescent="0.3">
      <c r="A82" s="43"/>
    </row>
    <row r="83" spans="1:14" ht="16.2" x14ac:dyDescent="0.35">
      <c r="A83" s="56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</row>
    <row r="84" spans="1:14" ht="15.6" x14ac:dyDescent="0.3">
      <c r="A84" s="43"/>
    </row>
  </sheetData>
  <mergeCells count="7">
    <mergeCell ref="A35:P35"/>
    <mergeCell ref="A19:P19"/>
    <mergeCell ref="A22:P22"/>
    <mergeCell ref="A1:P1"/>
    <mergeCell ref="A33:P33"/>
    <mergeCell ref="A34:P34"/>
    <mergeCell ref="B4:Q4"/>
  </mergeCells>
  <phoneticPr fontId="29" type="noConversion"/>
  <pageMargins left="0.75" right="0.75" top="1" bottom="1" header="0.5" footer="0.5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313"/>
  <sheetViews>
    <sheetView view="pageBreakPreview" topLeftCell="A28" zoomScale="80" zoomScaleSheetLayoutView="80" workbookViewId="0">
      <selection activeCell="D89" sqref="D89"/>
    </sheetView>
  </sheetViews>
  <sheetFormatPr defaultRowHeight="13.8" x14ac:dyDescent="0.25"/>
  <cols>
    <col min="1" max="1" width="7.6640625" customWidth="1"/>
    <col min="2" max="2" width="8.5546875" customWidth="1"/>
    <col min="3" max="3" width="82.44140625" customWidth="1"/>
    <col min="4" max="4" width="6.88671875" style="175" customWidth="1"/>
  </cols>
  <sheetData>
    <row r="1" spans="1:4" ht="35.25" customHeight="1" x14ac:dyDescent="0.25"/>
    <row r="2" spans="1:4" x14ac:dyDescent="0.25">
      <c r="C2" s="176"/>
      <c r="D2" s="177"/>
    </row>
    <row r="3" spans="1:4" ht="13.2" x14ac:dyDescent="0.25">
      <c r="A3" s="687" t="s">
        <v>0</v>
      </c>
      <c r="B3" s="693" t="s">
        <v>1</v>
      </c>
      <c r="C3" s="686" t="s">
        <v>2</v>
      </c>
      <c r="D3" s="688" t="s">
        <v>3</v>
      </c>
    </row>
    <row r="4" spans="1:4" ht="13.2" x14ac:dyDescent="0.25">
      <c r="A4" s="692"/>
      <c r="B4" s="694"/>
      <c r="C4" s="687"/>
      <c r="D4" s="689"/>
    </row>
    <row r="5" spans="1:4" x14ac:dyDescent="0.25">
      <c r="A5" s="679" t="s">
        <v>4</v>
      </c>
      <c r="B5" s="679">
        <v>120</v>
      </c>
      <c r="C5" s="178" t="s">
        <v>5</v>
      </c>
      <c r="D5" s="179">
        <v>121</v>
      </c>
    </row>
    <row r="6" spans="1:4" x14ac:dyDescent="0.25">
      <c r="A6" s="680"/>
      <c r="B6" s="680"/>
      <c r="C6" s="178" t="s">
        <v>6</v>
      </c>
      <c r="D6" s="179">
        <v>122</v>
      </c>
    </row>
    <row r="7" spans="1:4" x14ac:dyDescent="0.25">
      <c r="A7" s="680"/>
      <c r="B7" s="680"/>
      <c r="C7" s="178" t="s">
        <v>7</v>
      </c>
      <c r="D7" s="179">
        <v>123</v>
      </c>
    </row>
    <row r="8" spans="1:4" x14ac:dyDescent="0.25">
      <c r="A8" s="680"/>
      <c r="B8" s="680"/>
      <c r="C8" s="178" t="s">
        <v>8</v>
      </c>
      <c r="D8" s="179">
        <v>124</v>
      </c>
    </row>
    <row r="9" spans="1:4" x14ac:dyDescent="0.25">
      <c r="A9" s="680"/>
      <c r="B9" s="680"/>
      <c r="C9" s="178" t="s">
        <v>9</v>
      </c>
      <c r="D9" s="179">
        <v>125</v>
      </c>
    </row>
    <row r="10" spans="1:4" x14ac:dyDescent="0.25">
      <c r="A10" s="680"/>
      <c r="B10" s="680"/>
      <c r="C10" s="178" t="s">
        <v>10</v>
      </c>
      <c r="D10" s="179">
        <v>126</v>
      </c>
    </row>
    <row r="11" spans="1:4" x14ac:dyDescent="0.25">
      <c r="A11" s="680"/>
      <c r="B11" s="680"/>
      <c r="C11" s="178" t="s">
        <v>11</v>
      </c>
      <c r="D11" s="179">
        <v>127</v>
      </c>
    </row>
    <row r="12" spans="1:4" x14ac:dyDescent="0.25">
      <c r="A12" s="680"/>
      <c r="B12" s="680"/>
      <c r="C12" s="178" t="s">
        <v>12</v>
      </c>
      <c r="D12" s="179">
        <v>128</v>
      </c>
    </row>
    <row r="13" spans="1:4" x14ac:dyDescent="0.25">
      <c r="A13" s="680"/>
      <c r="B13" s="680"/>
      <c r="C13" s="178" t="s">
        <v>13</v>
      </c>
      <c r="D13" s="179">
        <v>129</v>
      </c>
    </row>
    <row r="14" spans="1:4" x14ac:dyDescent="0.25">
      <c r="A14" s="680"/>
      <c r="B14" s="680"/>
      <c r="C14" s="178" t="s">
        <v>14</v>
      </c>
      <c r="D14" s="179">
        <v>130</v>
      </c>
    </row>
    <row r="15" spans="1:4" x14ac:dyDescent="0.25">
      <c r="A15" s="680"/>
      <c r="B15" s="680"/>
      <c r="C15" s="178" t="s">
        <v>15</v>
      </c>
      <c r="D15" s="179">
        <v>131</v>
      </c>
    </row>
    <row r="16" spans="1:4" x14ac:dyDescent="0.25">
      <c r="A16" s="680"/>
      <c r="B16" s="680"/>
      <c r="C16" s="178" t="s">
        <v>16</v>
      </c>
      <c r="D16" s="179">
        <v>132</v>
      </c>
    </row>
    <row r="17" spans="1:4" x14ac:dyDescent="0.25">
      <c r="A17" s="680"/>
      <c r="B17" s="680"/>
      <c r="C17" s="178" t="s">
        <v>17</v>
      </c>
      <c r="D17" s="179">
        <v>133</v>
      </c>
    </row>
    <row r="18" spans="1:4" x14ac:dyDescent="0.25">
      <c r="A18" s="680"/>
      <c r="B18" s="680"/>
      <c r="C18" s="178" t="s">
        <v>18</v>
      </c>
      <c r="D18" s="179">
        <v>134</v>
      </c>
    </row>
    <row r="19" spans="1:4" x14ac:dyDescent="0.25">
      <c r="A19" s="680"/>
      <c r="B19" s="680"/>
      <c r="C19" s="178" t="s">
        <v>19</v>
      </c>
      <c r="D19" s="179">
        <v>135</v>
      </c>
    </row>
    <row r="20" spans="1:4" x14ac:dyDescent="0.25">
      <c r="A20" s="680"/>
      <c r="B20" s="680"/>
      <c r="C20" s="178" t="s">
        <v>20</v>
      </c>
      <c r="D20" s="179">
        <v>136</v>
      </c>
    </row>
    <row r="21" spans="1:4" x14ac:dyDescent="0.25">
      <c r="A21" s="681"/>
      <c r="B21" s="681"/>
      <c r="C21" s="178" t="s">
        <v>21</v>
      </c>
      <c r="D21" s="179">
        <v>141</v>
      </c>
    </row>
    <row r="22" spans="1:4" x14ac:dyDescent="0.25">
      <c r="A22" s="679" t="s">
        <v>22</v>
      </c>
      <c r="B22" s="679">
        <v>140</v>
      </c>
      <c r="C22" s="178" t="s">
        <v>23</v>
      </c>
      <c r="D22" s="179">
        <v>142</v>
      </c>
    </row>
    <row r="23" spans="1:4" x14ac:dyDescent="0.25">
      <c r="A23" s="690"/>
      <c r="B23" s="690"/>
      <c r="C23" s="178" t="s">
        <v>24</v>
      </c>
      <c r="D23" s="179">
        <v>143</v>
      </c>
    </row>
    <row r="24" spans="1:4" x14ac:dyDescent="0.25">
      <c r="A24" s="690"/>
      <c r="B24" s="690"/>
      <c r="C24" s="178" t="s">
        <v>25</v>
      </c>
      <c r="D24" s="179">
        <v>144</v>
      </c>
    </row>
    <row r="25" spans="1:4" x14ac:dyDescent="0.25">
      <c r="A25" s="690"/>
      <c r="B25" s="690"/>
      <c r="C25" s="178" t="s">
        <v>26</v>
      </c>
      <c r="D25" s="179">
        <v>145</v>
      </c>
    </row>
    <row r="26" spans="1:4" x14ac:dyDescent="0.25">
      <c r="A26" s="690"/>
      <c r="B26" s="690"/>
      <c r="C26" s="178" t="s">
        <v>27</v>
      </c>
      <c r="D26" s="179">
        <v>146</v>
      </c>
    </row>
    <row r="27" spans="1:4" x14ac:dyDescent="0.25">
      <c r="A27" s="690"/>
      <c r="B27" s="690"/>
      <c r="C27" s="178" t="s">
        <v>28</v>
      </c>
      <c r="D27" s="179">
        <v>147</v>
      </c>
    </row>
    <row r="28" spans="1:4" x14ac:dyDescent="0.25">
      <c r="A28" s="690"/>
      <c r="B28" s="690"/>
      <c r="C28" s="178" t="s">
        <v>29</v>
      </c>
      <c r="D28" s="179">
        <v>148</v>
      </c>
    </row>
    <row r="29" spans="1:4" x14ac:dyDescent="0.25">
      <c r="A29" s="690"/>
      <c r="B29" s="690"/>
      <c r="C29" s="178" t="s">
        <v>30</v>
      </c>
      <c r="D29" s="179">
        <v>149</v>
      </c>
    </row>
    <row r="30" spans="1:4" x14ac:dyDescent="0.25">
      <c r="A30" s="690"/>
      <c r="B30" s="690"/>
      <c r="C30" s="178" t="s">
        <v>31</v>
      </c>
      <c r="D30" s="179">
        <v>150</v>
      </c>
    </row>
    <row r="31" spans="1:4" x14ac:dyDescent="0.25">
      <c r="A31" s="690"/>
      <c r="B31" s="690"/>
      <c r="C31" s="178" t="s">
        <v>32</v>
      </c>
      <c r="D31" s="179">
        <v>151</v>
      </c>
    </row>
    <row r="32" spans="1:4" x14ac:dyDescent="0.25">
      <c r="A32" s="690"/>
      <c r="B32" s="690"/>
      <c r="C32" s="178" t="s">
        <v>33</v>
      </c>
      <c r="D32" s="179">
        <v>152</v>
      </c>
    </row>
    <row r="33" spans="1:4" x14ac:dyDescent="0.25">
      <c r="A33" s="690"/>
      <c r="B33" s="690"/>
      <c r="C33" s="178" t="s">
        <v>34</v>
      </c>
      <c r="D33" s="179">
        <v>153</v>
      </c>
    </row>
    <row r="34" spans="1:4" x14ac:dyDescent="0.25">
      <c r="A34" s="690"/>
      <c r="B34" s="690"/>
      <c r="C34" s="178" t="s">
        <v>35</v>
      </c>
      <c r="D34" s="179">
        <v>154</v>
      </c>
    </row>
    <row r="35" spans="1:4" x14ac:dyDescent="0.25">
      <c r="A35" s="690"/>
      <c r="B35" s="690"/>
      <c r="C35" s="178" t="s">
        <v>36</v>
      </c>
      <c r="D35" s="179">
        <v>155</v>
      </c>
    </row>
    <row r="36" spans="1:4" x14ac:dyDescent="0.25">
      <c r="A36" s="691"/>
      <c r="B36" s="691"/>
      <c r="C36" s="178" t="s">
        <v>37</v>
      </c>
      <c r="D36" s="179">
        <v>154</v>
      </c>
    </row>
    <row r="37" spans="1:4" x14ac:dyDescent="0.25">
      <c r="A37" s="677" t="s">
        <v>38</v>
      </c>
      <c r="B37" s="677">
        <v>160</v>
      </c>
      <c r="C37" s="178" t="s">
        <v>39</v>
      </c>
      <c r="D37" s="179">
        <v>161</v>
      </c>
    </row>
    <row r="38" spans="1:4" x14ac:dyDescent="0.25">
      <c r="A38" s="678"/>
      <c r="B38" s="678"/>
      <c r="C38" s="178" t="s">
        <v>40</v>
      </c>
      <c r="D38" s="179">
        <v>162</v>
      </c>
    </row>
    <row r="39" spans="1:4" x14ac:dyDescent="0.25">
      <c r="A39" s="678"/>
      <c r="B39" s="678"/>
      <c r="C39" s="178" t="s">
        <v>41</v>
      </c>
      <c r="D39" s="179">
        <v>163</v>
      </c>
    </row>
    <row r="40" spans="1:4" x14ac:dyDescent="0.25">
      <c r="A40" s="678"/>
      <c r="B40" s="678"/>
      <c r="C40" s="178" t="s">
        <v>42</v>
      </c>
      <c r="D40" s="179">
        <v>164</v>
      </c>
    </row>
    <row r="41" spans="1:4" x14ac:dyDescent="0.25">
      <c r="A41" s="678"/>
      <c r="B41" s="678"/>
      <c r="C41" s="178" t="s">
        <v>43</v>
      </c>
      <c r="D41" s="179">
        <v>165</v>
      </c>
    </row>
    <row r="42" spans="1:4" x14ac:dyDescent="0.25">
      <c r="A42" s="678"/>
      <c r="B42" s="678"/>
      <c r="C42" s="178" t="s">
        <v>44</v>
      </c>
      <c r="D42" s="179">
        <v>166</v>
      </c>
    </row>
    <row r="43" spans="1:4" x14ac:dyDescent="0.25">
      <c r="A43" s="678"/>
      <c r="B43" s="678"/>
      <c r="C43" s="178" t="s">
        <v>45</v>
      </c>
      <c r="D43" s="179">
        <v>167</v>
      </c>
    </row>
    <row r="44" spans="1:4" x14ac:dyDescent="0.25">
      <c r="A44" s="678"/>
      <c r="B44" s="678"/>
      <c r="C44" s="178" t="s">
        <v>46</v>
      </c>
      <c r="D44" s="179">
        <v>168</v>
      </c>
    </row>
    <row r="45" spans="1:4" x14ac:dyDescent="0.25">
      <c r="A45" s="678"/>
      <c r="B45" s="678"/>
      <c r="C45" s="178" t="s">
        <v>47</v>
      </c>
      <c r="D45" s="179">
        <v>169</v>
      </c>
    </row>
    <row r="46" spans="1:4" x14ac:dyDescent="0.25">
      <c r="A46" s="678"/>
      <c r="B46" s="678"/>
      <c r="C46" s="178" t="s">
        <v>48</v>
      </c>
      <c r="D46" s="179">
        <v>170</v>
      </c>
    </row>
    <row r="47" spans="1:4" x14ac:dyDescent="0.25">
      <c r="A47" s="678"/>
      <c r="B47" s="678"/>
      <c r="C47" s="178" t="s">
        <v>49</v>
      </c>
      <c r="D47" s="179">
        <v>171</v>
      </c>
    </row>
    <row r="48" spans="1:4" x14ac:dyDescent="0.25">
      <c r="A48" s="678"/>
      <c r="B48" s="678"/>
      <c r="C48" s="178" t="s">
        <v>50</v>
      </c>
      <c r="D48" s="179">
        <v>172</v>
      </c>
    </row>
    <row r="49" spans="1:4" x14ac:dyDescent="0.25">
      <c r="A49" s="678"/>
      <c r="B49" s="678"/>
      <c r="C49" s="178" t="s">
        <v>51</v>
      </c>
      <c r="D49" s="179">
        <v>173</v>
      </c>
    </row>
    <row r="50" spans="1:4" x14ac:dyDescent="0.25">
      <c r="A50" s="682"/>
      <c r="B50" s="682"/>
      <c r="C50" s="178" t="s">
        <v>52</v>
      </c>
      <c r="D50" s="179">
        <v>174</v>
      </c>
    </row>
    <row r="51" spans="1:4" x14ac:dyDescent="0.25">
      <c r="A51" s="677" t="s">
        <v>53</v>
      </c>
      <c r="B51" s="677">
        <v>180</v>
      </c>
      <c r="C51" s="178" t="s">
        <v>54</v>
      </c>
      <c r="D51" s="179">
        <v>181</v>
      </c>
    </row>
    <row r="52" spans="1:4" x14ac:dyDescent="0.25">
      <c r="A52" s="678"/>
      <c r="B52" s="678"/>
      <c r="C52" s="178" t="s">
        <v>55</v>
      </c>
      <c r="D52" s="179">
        <v>182</v>
      </c>
    </row>
    <row r="53" spans="1:4" x14ac:dyDescent="0.25">
      <c r="A53" s="678"/>
      <c r="B53" s="678"/>
      <c r="C53" s="178" t="s">
        <v>56</v>
      </c>
      <c r="D53" s="179">
        <v>183</v>
      </c>
    </row>
    <row r="54" spans="1:4" x14ac:dyDescent="0.25">
      <c r="A54" s="678"/>
      <c r="B54" s="678"/>
      <c r="C54" s="178" t="s">
        <v>57</v>
      </c>
      <c r="D54" s="179">
        <v>184</v>
      </c>
    </row>
    <row r="55" spans="1:4" x14ac:dyDescent="0.25">
      <c r="A55" s="678"/>
      <c r="B55" s="678"/>
      <c r="C55" s="178" t="s">
        <v>58</v>
      </c>
      <c r="D55" s="179">
        <v>186</v>
      </c>
    </row>
    <row r="56" spans="1:4" x14ac:dyDescent="0.25">
      <c r="A56" s="678"/>
      <c r="B56" s="678"/>
      <c r="C56" s="178" t="s">
        <v>59</v>
      </c>
      <c r="D56" s="179">
        <v>187</v>
      </c>
    </row>
    <row r="57" spans="1:4" x14ac:dyDescent="0.25">
      <c r="A57" s="678"/>
      <c r="B57" s="678"/>
      <c r="C57" s="178" t="s">
        <v>60</v>
      </c>
      <c r="D57" s="179">
        <v>188</v>
      </c>
    </row>
    <row r="58" spans="1:4" x14ac:dyDescent="0.25">
      <c r="A58" s="678"/>
      <c r="B58" s="678"/>
      <c r="C58" s="178" t="s">
        <v>61</v>
      </c>
      <c r="D58" s="179">
        <v>189</v>
      </c>
    </row>
    <row r="59" spans="1:4" x14ac:dyDescent="0.25">
      <c r="A59" s="678"/>
      <c r="B59" s="678"/>
      <c r="C59" s="178" t="s">
        <v>62</v>
      </c>
      <c r="D59" s="179">
        <v>190</v>
      </c>
    </row>
    <row r="60" spans="1:4" x14ac:dyDescent="0.25">
      <c r="A60" s="678"/>
      <c r="B60" s="678"/>
      <c r="C60" s="178" t="s">
        <v>63</v>
      </c>
      <c r="D60" s="179">
        <v>191</v>
      </c>
    </row>
    <row r="61" spans="1:4" x14ac:dyDescent="0.25">
      <c r="A61" s="678"/>
      <c r="B61" s="678"/>
      <c r="C61" s="178" t="s">
        <v>64</v>
      </c>
      <c r="D61" s="179">
        <v>192</v>
      </c>
    </row>
    <row r="62" spans="1:4" x14ac:dyDescent="0.25">
      <c r="A62" s="678"/>
      <c r="B62" s="678"/>
      <c r="C62" s="178" t="s">
        <v>65</v>
      </c>
      <c r="D62" s="179">
        <v>193</v>
      </c>
    </row>
    <row r="63" spans="1:4" x14ac:dyDescent="0.25">
      <c r="A63" s="682"/>
      <c r="B63" s="682"/>
      <c r="C63" s="178" t="s">
        <v>66</v>
      </c>
      <c r="D63" s="179">
        <v>194</v>
      </c>
    </row>
    <row r="64" spans="1:4" x14ac:dyDescent="0.25">
      <c r="A64" s="677" t="s">
        <v>67</v>
      </c>
      <c r="B64" s="677">
        <v>200</v>
      </c>
      <c r="C64" s="178" t="s">
        <v>68</v>
      </c>
      <c r="D64" s="179">
        <v>201</v>
      </c>
    </row>
    <row r="65" spans="1:4" x14ac:dyDescent="0.25">
      <c r="A65" s="683"/>
      <c r="B65" s="683"/>
      <c r="C65" s="178" t="s">
        <v>69</v>
      </c>
      <c r="D65" s="179">
        <v>202</v>
      </c>
    </row>
    <row r="66" spans="1:4" x14ac:dyDescent="0.25">
      <c r="A66" s="683"/>
      <c r="B66" s="683"/>
      <c r="C66" s="178" t="s">
        <v>70</v>
      </c>
      <c r="D66" s="179">
        <v>203</v>
      </c>
    </row>
    <row r="67" spans="1:4" x14ac:dyDescent="0.25">
      <c r="A67" s="683"/>
      <c r="B67" s="683"/>
      <c r="C67" s="178" t="s">
        <v>71</v>
      </c>
      <c r="D67" s="179">
        <v>204</v>
      </c>
    </row>
    <row r="68" spans="1:4" x14ac:dyDescent="0.25">
      <c r="A68" s="683"/>
      <c r="B68" s="683"/>
      <c r="C68" s="178" t="s">
        <v>72</v>
      </c>
      <c r="D68" s="179">
        <v>205</v>
      </c>
    </row>
    <row r="69" spans="1:4" x14ac:dyDescent="0.25">
      <c r="A69" s="683"/>
      <c r="B69" s="683"/>
      <c r="C69" s="178" t="s">
        <v>73</v>
      </c>
      <c r="D69" s="179">
        <v>206</v>
      </c>
    </row>
    <row r="70" spans="1:4" x14ac:dyDescent="0.25">
      <c r="A70" s="683"/>
      <c r="B70" s="683"/>
      <c r="C70" s="178" t="s">
        <v>74</v>
      </c>
      <c r="D70" s="179">
        <v>208</v>
      </c>
    </row>
    <row r="71" spans="1:4" x14ac:dyDescent="0.25">
      <c r="A71" s="677" t="s">
        <v>75</v>
      </c>
      <c r="B71" s="677">
        <v>270</v>
      </c>
      <c r="C71" s="178" t="s">
        <v>76</v>
      </c>
      <c r="D71" s="179">
        <v>271</v>
      </c>
    </row>
    <row r="72" spans="1:4" x14ac:dyDescent="0.25">
      <c r="A72" s="684"/>
      <c r="B72" s="684"/>
      <c r="C72" s="178" t="s">
        <v>77</v>
      </c>
      <c r="D72" s="179">
        <v>272</v>
      </c>
    </row>
    <row r="73" spans="1:4" x14ac:dyDescent="0.25">
      <c r="A73" s="684"/>
      <c r="B73" s="684"/>
      <c r="C73" s="178" t="s">
        <v>78</v>
      </c>
      <c r="D73" s="179">
        <v>273</v>
      </c>
    </row>
    <row r="74" spans="1:4" x14ac:dyDescent="0.25">
      <c r="A74" s="684"/>
      <c r="B74" s="684"/>
      <c r="C74" s="178" t="s">
        <v>79</v>
      </c>
      <c r="D74" s="179">
        <v>274</v>
      </c>
    </row>
    <row r="75" spans="1:4" x14ac:dyDescent="0.25">
      <c r="A75" s="684"/>
      <c r="B75" s="684"/>
      <c r="C75" s="178" t="s">
        <v>80</v>
      </c>
      <c r="D75" s="179">
        <v>275</v>
      </c>
    </row>
    <row r="76" spans="1:4" x14ac:dyDescent="0.25">
      <c r="A76" s="685"/>
      <c r="B76" s="685"/>
      <c r="C76" s="178" t="s">
        <v>81</v>
      </c>
      <c r="D76" s="179">
        <v>276</v>
      </c>
    </row>
    <row r="77" spans="1:4" x14ac:dyDescent="0.25">
      <c r="A77" s="677" t="s">
        <v>82</v>
      </c>
      <c r="B77" s="677">
        <v>300</v>
      </c>
      <c r="C77" s="178" t="s">
        <v>83</v>
      </c>
      <c r="D77" s="179">
        <v>301</v>
      </c>
    </row>
    <row r="78" spans="1:4" x14ac:dyDescent="0.25">
      <c r="A78" s="683"/>
      <c r="B78" s="683"/>
      <c r="C78" s="178" t="s">
        <v>84</v>
      </c>
      <c r="D78" s="179">
        <v>302</v>
      </c>
    </row>
    <row r="79" spans="1:4" x14ac:dyDescent="0.25">
      <c r="A79" s="683"/>
      <c r="B79" s="683"/>
      <c r="C79" s="178" t="s">
        <v>85</v>
      </c>
      <c r="D79" s="179">
        <v>303</v>
      </c>
    </row>
    <row r="80" spans="1:4" x14ac:dyDescent="0.25">
      <c r="A80" s="683"/>
      <c r="B80" s="683"/>
      <c r="C80" s="178" t="s">
        <v>86</v>
      </c>
      <c r="D80" s="179">
        <v>304</v>
      </c>
    </row>
    <row r="81" spans="1:4" x14ac:dyDescent="0.25">
      <c r="A81" s="683"/>
      <c r="B81" s="683"/>
      <c r="C81" s="178" t="s">
        <v>87</v>
      </c>
      <c r="D81" s="179">
        <v>305</v>
      </c>
    </row>
    <row r="82" spans="1:4" x14ac:dyDescent="0.25">
      <c r="A82" s="683"/>
      <c r="B82" s="683"/>
      <c r="C82" s="178" t="s">
        <v>88</v>
      </c>
      <c r="D82" s="179">
        <v>306</v>
      </c>
    </row>
    <row r="83" spans="1:4" x14ac:dyDescent="0.25">
      <c r="A83" s="683"/>
      <c r="B83" s="683"/>
      <c r="C83" s="178" t="s">
        <v>89</v>
      </c>
      <c r="D83" s="179">
        <v>307</v>
      </c>
    </row>
    <row r="84" spans="1:4" x14ac:dyDescent="0.25">
      <c r="A84" s="683"/>
      <c r="B84" s="683"/>
      <c r="C84" s="178" t="s">
        <v>90</v>
      </c>
      <c r="D84" s="179">
        <v>310</v>
      </c>
    </row>
    <row r="85" spans="1:4" x14ac:dyDescent="0.25">
      <c r="A85" s="677" t="s">
        <v>91</v>
      </c>
      <c r="B85" s="677">
        <v>320</v>
      </c>
      <c r="C85" s="178" t="s">
        <v>92</v>
      </c>
      <c r="D85" s="179">
        <v>321</v>
      </c>
    </row>
    <row r="86" spans="1:4" x14ac:dyDescent="0.25">
      <c r="A86" s="678"/>
      <c r="B86" s="678"/>
      <c r="C86" s="178" t="s">
        <v>93</v>
      </c>
      <c r="D86" s="179">
        <v>322</v>
      </c>
    </row>
    <row r="87" spans="1:4" x14ac:dyDescent="0.25">
      <c r="A87" s="678"/>
      <c r="B87" s="678"/>
      <c r="C87" s="178" t="s">
        <v>94</v>
      </c>
      <c r="D87" s="179">
        <v>323</v>
      </c>
    </row>
    <row r="88" spans="1:4" x14ac:dyDescent="0.25">
      <c r="A88" s="678"/>
      <c r="B88" s="678"/>
      <c r="C88" s="178" t="s">
        <v>95</v>
      </c>
      <c r="D88" s="179">
        <v>324</v>
      </c>
    </row>
    <row r="89" spans="1:4" x14ac:dyDescent="0.25">
      <c r="A89" s="678"/>
      <c r="B89" s="678"/>
      <c r="C89" s="178" t="s">
        <v>96</v>
      </c>
      <c r="D89" s="179">
        <v>326</v>
      </c>
    </row>
    <row r="90" spans="1:4" x14ac:dyDescent="0.25">
      <c r="A90" s="678"/>
      <c r="B90" s="678"/>
      <c r="C90" s="178" t="s">
        <v>97</v>
      </c>
      <c r="D90" s="179">
        <v>327</v>
      </c>
    </row>
    <row r="91" spans="1:4" x14ac:dyDescent="0.25">
      <c r="A91" s="678"/>
      <c r="B91" s="678"/>
      <c r="C91" s="178" t="s">
        <v>98</v>
      </c>
      <c r="D91" s="179">
        <v>328</v>
      </c>
    </row>
    <row r="92" spans="1:4" x14ac:dyDescent="0.25">
      <c r="A92" s="678"/>
      <c r="B92" s="678"/>
      <c r="C92" s="178" t="s">
        <v>99</v>
      </c>
      <c r="D92" s="179">
        <v>329</v>
      </c>
    </row>
    <row r="93" spans="1:4" x14ac:dyDescent="0.25">
      <c r="A93" s="677" t="s">
        <v>100</v>
      </c>
      <c r="B93" s="677">
        <v>240</v>
      </c>
      <c r="C93" s="178" t="s">
        <v>101</v>
      </c>
      <c r="D93" s="179">
        <v>241</v>
      </c>
    </row>
    <row r="94" spans="1:4" x14ac:dyDescent="0.25">
      <c r="A94" s="678"/>
      <c r="B94" s="678"/>
      <c r="C94" s="178" t="s">
        <v>102</v>
      </c>
      <c r="D94" s="179">
        <v>242</v>
      </c>
    </row>
    <row r="95" spans="1:4" x14ac:dyDescent="0.25">
      <c r="A95" s="678"/>
      <c r="B95" s="678"/>
      <c r="C95" s="178" t="s">
        <v>103</v>
      </c>
      <c r="D95" s="179">
        <v>243</v>
      </c>
    </row>
    <row r="96" spans="1:4" x14ac:dyDescent="0.25">
      <c r="A96" s="678"/>
      <c r="B96" s="678"/>
      <c r="C96" s="178" t="s">
        <v>104</v>
      </c>
      <c r="D96" s="179">
        <v>244</v>
      </c>
    </row>
    <row r="97" spans="1:4" x14ac:dyDescent="0.25">
      <c r="A97" s="678"/>
      <c r="B97" s="678"/>
      <c r="C97" s="178" t="s">
        <v>105</v>
      </c>
      <c r="D97" s="179">
        <v>245</v>
      </c>
    </row>
    <row r="98" spans="1:4" x14ac:dyDescent="0.25">
      <c r="A98" s="678"/>
      <c r="B98" s="678"/>
      <c r="C98" s="178" t="s">
        <v>106</v>
      </c>
      <c r="D98" s="179">
        <v>246</v>
      </c>
    </row>
    <row r="99" spans="1:4" x14ac:dyDescent="0.25">
      <c r="A99" s="678"/>
      <c r="B99" s="678"/>
      <c r="C99" s="178" t="s">
        <v>107</v>
      </c>
      <c r="D99" s="179">
        <v>247</v>
      </c>
    </row>
    <row r="100" spans="1:4" x14ac:dyDescent="0.25">
      <c r="A100" s="678"/>
      <c r="B100" s="678"/>
      <c r="C100" s="178" t="s">
        <v>108</v>
      </c>
      <c r="D100" s="179">
        <v>248</v>
      </c>
    </row>
    <row r="101" spans="1:4" x14ac:dyDescent="0.25">
      <c r="A101" s="678"/>
      <c r="B101" s="678"/>
      <c r="C101" s="178" t="s">
        <v>109</v>
      </c>
      <c r="D101" s="179">
        <v>249</v>
      </c>
    </row>
    <row r="102" spans="1:4" x14ac:dyDescent="0.25">
      <c r="A102" s="678"/>
      <c r="B102" s="678"/>
      <c r="C102" s="178" t="s">
        <v>110</v>
      </c>
      <c r="D102" s="179">
        <v>250</v>
      </c>
    </row>
    <row r="103" spans="1:4" x14ac:dyDescent="0.25">
      <c r="A103" s="678"/>
      <c r="B103" s="678"/>
      <c r="C103" s="178" t="s">
        <v>111</v>
      </c>
      <c r="D103" s="179">
        <v>251</v>
      </c>
    </row>
    <row r="104" spans="1:4" x14ac:dyDescent="0.25">
      <c r="A104" s="678"/>
      <c r="B104" s="678"/>
      <c r="C104" s="178" t="s">
        <v>112</v>
      </c>
      <c r="D104" s="179">
        <v>252</v>
      </c>
    </row>
    <row r="105" spans="1:4" x14ac:dyDescent="0.25">
      <c r="A105" s="678"/>
      <c r="B105" s="678"/>
      <c r="C105" s="178" t="s">
        <v>113</v>
      </c>
      <c r="D105" s="179">
        <v>253</v>
      </c>
    </row>
    <row r="106" spans="1:4" x14ac:dyDescent="0.25">
      <c r="A106" s="678"/>
      <c r="B106" s="678"/>
      <c r="C106" s="178" t="s">
        <v>114</v>
      </c>
      <c r="D106" s="179">
        <v>254</v>
      </c>
    </row>
    <row r="107" spans="1:4" x14ac:dyDescent="0.25">
      <c r="A107" s="678"/>
      <c r="B107" s="678"/>
      <c r="C107" s="178" t="s">
        <v>115</v>
      </c>
      <c r="D107" s="179">
        <v>255</v>
      </c>
    </row>
    <row r="108" spans="1:4" x14ac:dyDescent="0.25">
      <c r="A108" s="678"/>
      <c r="B108" s="678"/>
      <c r="C108" s="178" t="s">
        <v>116</v>
      </c>
      <c r="D108" s="179">
        <v>256</v>
      </c>
    </row>
    <row r="109" spans="1:4" x14ac:dyDescent="0.25">
      <c r="D109" s="177"/>
    </row>
    <row r="110" spans="1:4" x14ac:dyDescent="0.25">
      <c r="D110" s="177"/>
    </row>
    <row r="111" spans="1:4" x14ac:dyDescent="0.25">
      <c r="D111" s="177"/>
    </row>
    <row r="112" spans="1:4" x14ac:dyDescent="0.25">
      <c r="D112" s="177"/>
    </row>
    <row r="113" spans="4:4" x14ac:dyDescent="0.25">
      <c r="D113" s="177"/>
    </row>
    <row r="114" spans="4:4" x14ac:dyDescent="0.25">
      <c r="D114" s="177"/>
    </row>
    <row r="115" spans="4:4" x14ac:dyDescent="0.25">
      <c r="D115" s="177"/>
    </row>
    <row r="116" spans="4:4" x14ac:dyDescent="0.25">
      <c r="D116" s="177"/>
    </row>
    <row r="117" spans="4:4" x14ac:dyDescent="0.25">
      <c r="D117" s="177"/>
    </row>
    <row r="118" spans="4:4" x14ac:dyDescent="0.25">
      <c r="D118" s="177"/>
    </row>
    <row r="119" spans="4:4" x14ac:dyDescent="0.25">
      <c r="D119" s="177"/>
    </row>
    <row r="120" spans="4:4" ht="16.5" customHeight="1" x14ac:dyDescent="0.25">
      <c r="D120" s="177"/>
    </row>
    <row r="121" spans="4:4" x14ac:dyDescent="0.25">
      <c r="D121" s="177"/>
    </row>
    <row r="122" spans="4:4" x14ac:dyDescent="0.25">
      <c r="D122" s="177"/>
    </row>
    <row r="123" spans="4:4" x14ac:dyDescent="0.25">
      <c r="D123" s="177"/>
    </row>
    <row r="124" spans="4:4" x14ac:dyDescent="0.25">
      <c r="D124" s="177"/>
    </row>
    <row r="125" spans="4:4" x14ac:dyDescent="0.25">
      <c r="D125" s="177"/>
    </row>
    <row r="126" spans="4:4" x14ac:dyDescent="0.25">
      <c r="D126" s="177"/>
    </row>
    <row r="127" spans="4:4" x14ac:dyDescent="0.25">
      <c r="D127" s="177"/>
    </row>
    <row r="128" spans="4:4" x14ac:dyDescent="0.25">
      <c r="D128" s="177"/>
    </row>
    <row r="129" spans="4:4" x14ac:dyDescent="0.25">
      <c r="D129" s="177"/>
    </row>
    <row r="130" spans="4:4" x14ac:dyDescent="0.25">
      <c r="D130" s="177"/>
    </row>
    <row r="131" spans="4:4" x14ac:dyDescent="0.25">
      <c r="D131" s="177"/>
    </row>
    <row r="132" spans="4:4" x14ac:dyDescent="0.25">
      <c r="D132" s="177"/>
    </row>
    <row r="133" spans="4:4" x14ac:dyDescent="0.25">
      <c r="D133" s="177"/>
    </row>
    <row r="134" spans="4:4" x14ac:dyDescent="0.25">
      <c r="D134" s="177"/>
    </row>
    <row r="135" spans="4:4" x14ac:dyDescent="0.25">
      <c r="D135" s="177"/>
    </row>
    <row r="136" spans="4:4" x14ac:dyDescent="0.25">
      <c r="D136" s="177"/>
    </row>
    <row r="137" spans="4:4" x14ac:dyDescent="0.25">
      <c r="D137" s="177"/>
    </row>
    <row r="138" spans="4:4" x14ac:dyDescent="0.25">
      <c r="D138" s="177"/>
    </row>
    <row r="139" spans="4:4" x14ac:dyDescent="0.25">
      <c r="D139" s="177"/>
    </row>
    <row r="140" spans="4:4" x14ac:dyDescent="0.25">
      <c r="D140" s="177"/>
    </row>
    <row r="141" spans="4:4" x14ac:dyDescent="0.25">
      <c r="D141" s="177"/>
    </row>
    <row r="142" spans="4:4" x14ac:dyDescent="0.25">
      <c r="D142" s="177"/>
    </row>
    <row r="143" spans="4:4" x14ac:dyDescent="0.25">
      <c r="D143" s="177"/>
    </row>
    <row r="144" spans="4:4" x14ac:dyDescent="0.25">
      <c r="D144" s="177"/>
    </row>
    <row r="145" spans="4:4" x14ac:dyDescent="0.25">
      <c r="D145" s="177"/>
    </row>
    <row r="146" spans="4:4" x14ac:dyDescent="0.25">
      <c r="D146" s="177"/>
    </row>
    <row r="147" spans="4:4" x14ac:dyDescent="0.25">
      <c r="D147" s="177"/>
    </row>
    <row r="148" spans="4:4" x14ac:dyDescent="0.25">
      <c r="D148" s="177"/>
    </row>
    <row r="149" spans="4:4" x14ac:dyDescent="0.25">
      <c r="D149" s="177"/>
    </row>
    <row r="150" spans="4:4" x14ac:dyDescent="0.25">
      <c r="D150" s="177"/>
    </row>
    <row r="151" spans="4:4" x14ac:dyDescent="0.25">
      <c r="D151" s="177"/>
    </row>
    <row r="152" spans="4:4" x14ac:dyDescent="0.25">
      <c r="D152" s="177"/>
    </row>
    <row r="153" spans="4:4" x14ac:dyDescent="0.25">
      <c r="D153" s="177"/>
    </row>
    <row r="154" spans="4:4" x14ac:dyDescent="0.25">
      <c r="D154" s="177"/>
    </row>
    <row r="155" spans="4:4" x14ac:dyDescent="0.25">
      <c r="D155" s="177"/>
    </row>
    <row r="156" spans="4:4" x14ac:dyDescent="0.25">
      <c r="D156" s="177"/>
    </row>
    <row r="157" spans="4:4" x14ac:dyDescent="0.25">
      <c r="D157" s="177"/>
    </row>
    <row r="158" spans="4:4" ht="12" customHeight="1" x14ac:dyDescent="0.25">
      <c r="D158" s="177"/>
    </row>
    <row r="159" spans="4:4" x14ac:dyDescent="0.25">
      <c r="D159" s="177"/>
    </row>
    <row r="160" spans="4:4" x14ac:dyDescent="0.25">
      <c r="D160" s="177"/>
    </row>
    <row r="161" spans="4:4" x14ac:dyDescent="0.25">
      <c r="D161" s="177"/>
    </row>
    <row r="162" spans="4:4" x14ac:dyDescent="0.25">
      <c r="D162" s="177"/>
    </row>
    <row r="163" spans="4:4" x14ac:dyDescent="0.25">
      <c r="D163" s="177"/>
    </row>
    <row r="164" spans="4:4" x14ac:dyDescent="0.25">
      <c r="D164" s="177"/>
    </row>
    <row r="165" spans="4:4" x14ac:dyDescent="0.25">
      <c r="D165" s="177"/>
    </row>
    <row r="166" spans="4:4" x14ac:dyDescent="0.25">
      <c r="D166" s="177"/>
    </row>
    <row r="167" spans="4:4" x14ac:dyDescent="0.25">
      <c r="D167" s="177"/>
    </row>
    <row r="168" spans="4:4" x14ac:dyDescent="0.25">
      <c r="D168" s="177"/>
    </row>
    <row r="169" spans="4:4" x14ac:dyDescent="0.25">
      <c r="D169" s="177"/>
    </row>
    <row r="170" spans="4:4" x14ac:dyDescent="0.25">
      <c r="D170" s="177"/>
    </row>
    <row r="171" spans="4:4" x14ac:dyDescent="0.25">
      <c r="D171" s="177"/>
    </row>
    <row r="172" spans="4:4" x14ac:dyDescent="0.25">
      <c r="D172" s="177"/>
    </row>
    <row r="173" spans="4:4" x14ac:dyDescent="0.25">
      <c r="D173" s="177"/>
    </row>
    <row r="174" spans="4:4" x14ac:dyDescent="0.25">
      <c r="D174" s="177"/>
    </row>
    <row r="175" spans="4:4" x14ac:dyDescent="0.25">
      <c r="D175" s="177"/>
    </row>
    <row r="176" spans="4:4" x14ac:dyDescent="0.25">
      <c r="D176" s="177"/>
    </row>
    <row r="177" spans="4:4" x14ac:dyDescent="0.25">
      <c r="D177" s="177"/>
    </row>
    <row r="178" spans="4:4" x14ac:dyDescent="0.25">
      <c r="D178" s="177"/>
    </row>
    <row r="179" spans="4:4" x14ac:dyDescent="0.25">
      <c r="D179" s="177"/>
    </row>
    <row r="180" spans="4:4" x14ac:dyDescent="0.25">
      <c r="D180" s="177"/>
    </row>
    <row r="181" spans="4:4" x14ac:dyDescent="0.25">
      <c r="D181" s="177"/>
    </row>
    <row r="182" spans="4:4" x14ac:dyDescent="0.25">
      <c r="D182" s="177"/>
    </row>
    <row r="183" spans="4:4" x14ac:dyDescent="0.25">
      <c r="D183" s="177"/>
    </row>
    <row r="184" spans="4:4" x14ac:dyDescent="0.25">
      <c r="D184" s="177"/>
    </row>
    <row r="185" spans="4:4" x14ac:dyDescent="0.25">
      <c r="D185" s="177"/>
    </row>
    <row r="186" spans="4:4" x14ac:dyDescent="0.25">
      <c r="D186" s="177"/>
    </row>
    <row r="187" spans="4:4" x14ac:dyDescent="0.25">
      <c r="D187" s="177"/>
    </row>
    <row r="188" spans="4:4" x14ac:dyDescent="0.25">
      <c r="D188" s="177"/>
    </row>
    <row r="189" spans="4:4" x14ac:dyDescent="0.25">
      <c r="D189" s="177"/>
    </row>
    <row r="190" spans="4:4" x14ac:dyDescent="0.25">
      <c r="D190" s="177"/>
    </row>
    <row r="191" spans="4:4" x14ac:dyDescent="0.25">
      <c r="D191" s="177"/>
    </row>
    <row r="192" spans="4:4" x14ac:dyDescent="0.25">
      <c r="D192" s="177"/>
    </row>
    <row r="193" spans="4:4" x14ac:dyDescent="0.25">
      <c r="D193" s="177"/>
    </row>
    <row r="194" spans="4:4" x14ac:dyDescent="0.25">
      <c r="D194" s="177"/>
    </row>
    <row r="195" spans="4:4" x14ac:dyDescent="0.25">
      <c r="D195" s="177"/>
    </row>
    <row r="196" spans="4:4" x14ac:dyDescent="0.25">
      <c r="D196" s="177"/>
    </row>
    <row r="197" spans="4:4" x14ac:dyDescent="0.25">
      <c r="D197" s="177"/>
    </row>
    <row r="198" spans="4:4" x14ac:dyDescent="0.25">
      <c r="D198" s="177"/>
    </row>
    <row r="199" spans="4:4" x14ac:dyDescent="0.25">
      <c r="D199" s="177"/>
    </row>
    <row r="200" spans="4:4" x14ac:dyDescent="0.25">
      <c r="D200" s="177"/>
    </row>
    <row r="201" spans="4:4" x14ac:dyDescent="0.25">
      <c r="D201" s="177"/>
    </row>
    <row r="202" spans="4:4" x14ac:dyDescent="0.25">
      <c r="D202" s="177"/>
    </row>
    <row r="203" spans="4:4" x14ac:dyDescent="0.25">
      <c r="D203" s="177"/>
    </row>
    <row r="204" spans="4:4" x14ac:dyDescent="0.25">
      <c r="D204" s="177"/>
    </row>
    <row r="205" spans="4:4" x14ac:dyDescent="0.25">
      <c r="D205" s="177"/>
    </row>
    <row r="206" spans="4:4" x14ac:dyDescent="0.25">
      <c r="D206" s="177"/>
    </row>
    <row r="207" spans="4:4" x14ac:dyDescent="0.25">
      <c r="D207" s="177"/>
    </row>
    <row r="208" spans="4:4" x14ac:dyDescent="0.25">
      <c r="D208" s="177"/>
    </row>
    <row r="209" spans="4:4" x14ac:dyDescent="0.25">
      <c r="D209" s="177"/>
    </row>
    <row r="210" spans="4:4" x14ac:dyDescent="0.25">
      <c r="D210" s="177"/>
    </row>
    <row r="211" spans="4:4" x14ac:dyDescent="0.25">
      <c r="D211" s="177"/>
    </row>
    <row r="212" spans="4:4" x14ac:dyDescent="0.25">
      <c r="D212" s="177"/>
    </row>
    <row r="213" spans="4:4" x14ac:dyDescent="0.25">
      <c r="D213" s="177"/>
    </row>
    <row r="214" spans="4:4" x14ac:dyDescent="0.25">
      <c r="D214" s="177"/>
    </row>
    <row r="215" spans="4:4" x14ac:dyDescent="0.25">
      <c r="D215" s="177"/>
    </row>
    <row r="216" spans="4:4" x14ac:dyDescent="0.25">
      <c r="D216" s="177"/>
    </row>
    <row r="217" spans="4:4" x14ac:dyDescent="0.25">
      <c r="D217" s="177"/>
    </row>
    <row r="218" spans="4:4" x14ac:dyDescent="0.25">
      <c r="D218" s="177"/>
    </row>
    <row r="219" spans="4:4" x14ac:dyDescent="0.25">
      <c r="D219" s="177"/>
    </row>
    <row r="220" spans="4:4" x14ac:dyDescent="0.25">
      <c r="D220" s="177"/>
    </row>
    <row r="221" spans="4:4" x14ac:dyDescent="0.25">
      <c r="D221" s="177"/>
    </row>
    <row r="222" spans="4:4" x14ac:dyDescent="0.25">
      <c r="D222" s="177"/>
    </row>
    <row r="223" spans="4:4" x14ac:dyDescent="0.25">
      <c r="D223" s="177"/>
    </row>
    <row r="224" spans="4:4" x14ac:dyDescent="0.25">
      <c r="D224" s="177"/>
    </row>
    <row r="225" spans="4:4" x14ac:dyDescent="0.25">
      <c r="D225" s="177"/>
    </row>
    <row r="226" spans="4:4" x14ac:dyDescent="0.25">
      <c r="D226" s="177"/>
    </row>
    <row r="227" spans="4:4" x14ac:dyDescent="0.25">
      <c r="D227" s="177"/>
    </row>
    <row r="228" spans="4:4" x14ac:dyDescent="0.25">
      <c r="D228" s="177"/>
    </row>
    <row r="229" spans="4:4" x14ac:dyDescent="0.25">
      <c r="D229" s="177"/>
    </row>
    <row r="230" spans="4:4" x14ac:dyDescent="0.25">
      <c r="D230" s="177"/>
    </row>
    <row r="231" spans="4:4" x14ac:dyDescent="0.25">
      <c r="D231" s="177"/>
    </row>
    <row r="232" spans="4:4" x14ac:dyDescent="0.25">
      <c r="D232" s="177"/>
    </row>
    <row r="233" spans="4:4" x14ac:dyDescent="0.25">
      <c r="D233" s="177"/>
    </row>
    <row r="234" spans="4:4" x14ac:dyDescent="0.25">
      <c r="D234" s="177"/>
    </row>
    <row r="235" spans="4:4" x14ac:dyDescent="0.25">
      <c r="D235" s="177"/>
    </row>
    <row r="236" spans="4:4" x14ac:dyDescent="0.25">
      <c r="D236" s="177"/>
    </row>
    <row r="237" spans="4:4" x14ac:dyDescent="0.25">
      <c r="D237" s="177"/>
    </row>
    <row r="238" spans="4:4" x14ac:dyDescent="0.25">
      <c r="D238" s="177"/>
    </row>
    <row r="239" spans="4:4" x14ac:dyDescent="0.25">
      <c r="D239" s="177"/>
    </row>
    <row r="240" spans="4:4" x14ac:dyDescent="0.25">
      <c r="D240" s="177"/>
    </row>
    <row r="241" spans="4:4" x14ac:dyDescent="0.25">
      <c r="D241" s="177"/>
    </row>
    <row r="242" spans="4:4" x14ac:dyDescent="0.25">
      <c r="D242" s="177"/>
    </row>
    <row r="243" spans="4:4" x14ac:dyDescent="0.25">
      <c r="D243" s="177"/>
    </row>
    <row r="244" spans="4:4" x14ac:dyDescent="0.25">
      <c r="D244" s="177"/>
    </row>
    <row r="245" spans="4:4" x14ac:dyDescent="0.25">
      <c r="D245" s="177"/>
    </row>
    <row r="246" spans="4:4" x14ac:dyDescent="0.25">
      <c r="D246" s="177"/>
    </row>
    <row r="247" spans="4:4" x14ac:dyDescent="0.25">
      <c r="D247" s="177"/>
    </row>
    <row r="248" spans="4:4" x14ac:dyDescent="0.25">
      <c r="D248" s="177"/>
    </row>
    <row r="249" spans="4:4" x14ac:dyDescent="0.25">
      <c r="D249" s="177"/>
    </row>
    <row r="250" spans="4:4" x14ac:dyDescent="0.25">
      <c r="D250" s="177"/>
    </row>
    <row r="251" spans="4:4" x14ac:dyDescent="0.25">
      <c r="D251" s="177"/>
    </row>
    <row r="252" spans="4:4" x14ac:dyDescent="0.25">
      <c r="D252" s="177"/>
    </row>
    <row r="253" spans="4:4" x14ac:dyDescent="0.25">
      <c r="D253" s="177"/>
    </row>
    <row r="254" spans="4:4" x14ac:dyDescent="0.25">
      <c r="D254" s="177"/>
    </row>
    <row r="255" spans="4:4" x14ac:dyDescent="0.25">
      <c r="D255" s="177"/>
    </row>
    <row r="256" spans="4:4" x14ac:dyDescent="0.25">
      <c r="D256" s="177"/>
    </row>
    <row r="257" spans="4:4" x14ac:dyDescent="0.25">
      <c r="D257" s="177"/>
    </row>
    <row r="258" spans="4:4" x14ac:dyDescent="0.25">
      <c r="D258" s="177"/>
    </row>
    <row r="259" spans="4:4" x14ac:dyDescent="0.25">
      <c r="D259" s="177"/>
    </row>
    <row r="260" spans="4:4" x14ac:dyDescent="0.25">
      <c r="D260" s="177"/>
    </row>
    <row r="261" spans="4:4" x14ac:dyDescent="0.25">
      <c r="D261" s="177"/>
    </row>
    <row r="262" spans="4:4" x14ac:dyDescent="0.25">
      <c r="D262" s="177"/>
    </row>
    <row r="263" spans="4:4" x14ac:dyDescent="0.25">
      <c r="D263" s="177"/>
    </row>
    <row r="264" spans="4:4" x14ac:dyDescent="0.25">
      <c r="D264" s="177"/>
    </row>
    <row r="265" spans="4:4" x14ac:dyDescent="0.25">
      <c r="D265" s="177"/>
    </row>
    <row r="266" spans="4:4" x14ac:dyDescent="0.25">
      <c r="D266" s="177"/>
    </row>
    <row r="267" spans="4:4" x14ac:dyDescent="0.25">
      <c r="D267" s="177"/>
    </row>
    <row r="268" spans="4:4" x14ac:dyDescent="0.25">
      <c r="D268" s="177"/>
    </row>
    <row r="269" spans="4:4" x14ac:dyDescent="0.25">
      <c r="D269" s="177"/>
    </row>
    <row r="270" spans="4:4" x14ac:dyDescent="0.25">
      <c r="D270" s="177"/>
    </row>
    <row r="271" spans="4:4" x14ac:dyDescent="0.25">
      <c r="D271" s="177"/>
    </row>
    <row r="272" spans="4:4" x14ac:dyDescent="0.25">
      <c r="D272" s="177"/>
    </row>
    <row r="273" spans="4:4" x14ac:dyDescent="0.25">
      <c r="D273" s="177"/>
    </row>
    <row r="274" spans="4:4" x14ac:dyDescent="0.25">
      <c r="D274" s="177"/>
    </row>
    <row r="275" spans="4:4" x14ac:dyDescent="0.25">
      <c r="D275" s="177"/>
    </row>
    <row r="276" spans="4:4" x14ac:dyDescent="0.25">
      <c r="D276" s="177"/>
    </row>
    <row r="277" spans="4:4" x14ac:dyDescent="0.25">
      <c r="D277" s="177"/>
    </row>
    <row r="278" spans="4:4" x14ac:dyDescent="0.25">
      <c r="D278" s="177"/>
    </row>
    <row r="279" spans="4:4" x14ac:dyDescent="0.25">
      <c r="D279" s="177"/>
    </row>
    <row r="280" spans="4:4" x14ac:dyDescent="0.25">
      <c r="D280" s="177"/>
    </row>
    <row r="281" spans="4:4" x14ac:dyDescent="0.25">
      <c r="D281" s="177"/>
    </row>
    <row r="282" spans="4:4" x14ac:dyDescent="0.25">
      <c r="D282" s="177"/>
    </row>
    <row r="283" spans="4:4" x14ac:dyDescent="0.25">
      <c r="D283" s="177"/>
    </row>
    <row r="284" spans="4:4" x14ac:dyDescent="0.25">
      <c r="D284" s="177"/>
    </row>
    <row r="285" spans="4:4" x14ac:dyDescent="0.25">
      <c r="D285" s="177"/>
    </row>
    <row r="286" spans="4:4" x14ac:dyDescent="0.25">
      <c r="D286" s="177"/>
    </row>
    <row r="287" spans="4:4" x14ac:dyDescent="0.25">
      <c r="D287" s="177"/>
    </row>
    <row r="288" spans="4:4" x14ac:dyDescent="0.25">
      <c r="D288" s="177"/>
    </row>
    <row r="289" spans="4:4" x14ac:dyDescent="0.25">
      <c r="D289" s="177"/>
    </row>
    <row r="290" spans="4:4" x14ac:dyDescent="0.25">
      <c r="D290" s="177"/>
    </row>
    <row r="291" spans="4:4" x14ac:dyDescent="0.25">
      <c r="D291" s="177"/>
    </row>
    <row r="292" spans="4:4" x14ac:dyDescent="0.25">
      <c r="D292" s="177"/>
    </row>
    <row r="293" spans="4:4" x14ac:dyDescent="0.25">
      <c r="D293" s="177"/>
    </row>
    <row r="294" spans="4:4" x14ac:dyDescent="0.25">
      <c r="D294" s="177"/>
    </row>
    <row r="295" spans="4:4" x14ac:dyDescent="0.25">
      <c r="D295" s="177"/>
    </row>
    <row r="296" spans="4:4" x14ac:dyDescent="0.25">
      <c r="D296" s="177"/>
    </row>
    <row r="297" spans="4:4" x14ac:dyDescent="0.25">
      <c r="D297" s="177"/>
    </row>
    <row r="298" spans="4:4" x14ac:dyDescent="0.25">
      <c r="D298" s="177"/>
    </row>
    <row r="299" spans="4:4" x14ac:dyDescent="0.25">
      <c r="D299" s="177"/>
    </row>
    <row r="300" spans="4:4" x14ac:dyDescent="0.25">
      <c r="D300" s="177"/>
    </row>
    <row r="301" spans="4:4" x14ac:dyDescent="0.25">
      <c r="D301" s="177"/>
    </row>
    <row r="302" spans="4:4" x14ac:dyDescent="0.25">
      <c r="D302" s="177"/>
    </row>
    <row r="303" spans="4:4" x14ac:dyDescent="0.25">
      <c r="D303" s="177"/>
    </row>
    <row r="304" spans="4:4" x14ac:dyDescent="0.25">
      <c r="D304" s="177"/>
    </row>
    <row r="305" spans="4:4" x14ac:dyDescent="0.25">
      <c r="D305" s="177"/>
    </row>
    <row r="306" spans="4:4" x14ac:dyDescent="0.25">
      <c r="D306" s="177"/>
    </row>
    <row r="307" spans="4:4" x14ac:dyDescent="0.25">
      <c r="D307" s="177"/>
    </row>
    <row r="308" spans="4:4" x14ac:dyDescent="0.25">
      <c r="D308" s="177"/>
    </row>
    <row r="309" spans="4:4" x14ac:dyDescent="0.25">
      <c r="D309" s="177"/>
    </row>
    <row r="310" spans="4:4" x14ac:dyDescent="0.25">
      <c r="D310" s="177"/>
    </row>
    <row r="311" spans="4:4" x14ac:dyDescent="0.25">
      <c r="D311" s="177"/>
    </row>
    <row r="312" spans="4:4" x14ac:dyDescent="0.25">
      <c r="D312" s="177"/>
    </row>
    <row r="313" spans="4:4" x14ac:dyDescent="0.25">
      <c r="D313" s="177"/>
    </row>
  </sheetData>
  <mergeCells count="22">
    <mergeCell ref="C3:C4"/>
    <mergeCell ref="D3:D4"/>
    <mergeCell ref="A22:A36"/>
    <mergeCell ref="B22:B36"/>
    <mergeCell ref="A3:A4"/>
    <mergeCell ref="B3:B4"/>
    <mergeCell ref="A93:A108"/>
    <mergeCell ref="B93:B108"/>
    <mergeCell ref="A5:A21"/>
    <mergeCell ref="B5:B21"/>
    <mergeCell ref="A85:A92"/>
    <mergeCell ref="B85:B92"/>
    <mergeCell ref="A37:A50"/>
    <mergeCell ref="B37:B50"/>
    <mergeCell ref="A51:A63"/>
    <mergeCell ref="B51:B63"/>
    <mergeCell ref="A77:A84"/>
    <mergeCell ref="B77:B84"/>
    <mergeCell ref="A64:A70"/>
    <mergeCell ref="B64:B70"/>
    <mergeCell ref="A71:A76"/>
    <mergeCell ref="B71:B76"/>
  </mergeCells>
  <phoneticPr fontId="29" type="noConversion"/>
  <pageMargins left="0.75" right="0.75" top="1" bottom="1" header="0.5" footer="0.5"/>
  <pageSetup paperSize="9" scale="7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99"/>
  <sheetViews>
    <sheetView zoomScale="70" zoomScaleNormal="70" workbookViewId="0">
      <selection activeCell="A60" sqref="A60"/>
    </sheetView>
  </sheetViews>
  <sheetFormatPr defaultRowHeight="13.2" x14ac:dyDescent="0.25"/>
  <cols>
    <col min="1" max="1" width="30.88671875" customWidth="1"/>
    <col min="2" max="2" width="32.44140625" customWidth="1"/>
    <col min="3" max="3" width="9.109375" style="1"/>
    <col min="5" max="6" width="12.33203125" customWidth="1"/>
  </cols>
  <sheetData>
    <row r="1" spans="1:6" ht="15" customHeight="1" x14ac:dyDescent="0.25">
      <c r="A1" s="702" t="s">
        <v>117</v>
      </c>
      <c r="B1" s="703"/>
      <c r="C1" s="703"/>
      <c r="D1" s="703"/>
      <c r="E1" s="703"/>
      <c r="F1" s="703"/>
    </row>
    <row r="2" spans="1:6" ht="15" customHeight="1" x14ac:dyDescent="0.25">
      <c r="A2" s="702" t="s">
        <v>118</v>
      </c>
      <c r="B2" s="703"/>
      <c r="C2" s="703"/>
      <c r="D2" s="703"/>
      <c r="E2" s="703"/>
      <c r="F2" s="703"/>
    </row>
    <row r="4" spans="1:6" ht="15.6" x14ac:dyDescent="0.3">
      <c r="A4" s="704" t="s">
        <v>119</v>
      </c>
      <c r="B4" s="705"/>
      <c r="C4" s="705"/>
      <c r="D4" s="705"/>
      <c r="E4" s="705"/>
      <c r="F4" s="705"/>
    </row>
    <row r="7" spans="1:6" ht="12.75" customHeight="1" x14ac:dyDescent="0.25">
      <c r="A7" s="695" t="s">
        <v>120</v>
      </c>
      <c r="B7" s="696"/>
      <c r="C7" s="696"/>
      <c r="D7" s="696"/>
      <c r="E7" s="696"/>
      <c r="F7" s="696"/>
    </row>
    <row r="8" spans="1:6" ht="13.8" thickBot="1" x14ac:dyDescent="0.3">
      <c r="A8" s="1"/>
    </row>
    <row r="9" spans="1:6" ht="13.5" customHeight="1" thickBot="1" x14ac:dyDescent="0.3">
      <c r="A9" s="697" t="s">
        <v>121</v>
      </c>
      <c r="B9" s="697" t="s">
        <v>122</v>
      </c>
      <c r="C9" s="697" t="s">
        <v>123</v>
      </c>
      <c r="D9" s="699" t="s">
        <v>124</v>
      </c>
      <c r="E9" s="700"/>
      <c r="F9" s="701"/>
    </row>
    <row r="10" spans="1:6" ht="14.4" thickBot="1" x14ac:dyDescent="0.3">
      <c r="A10" s="698"/>
      <c r="B10" s="698"/>
      <c r="C10" s="698"/>
      <c r="D10" s="195" t="s">
        <v>125</v>
      </c>
      <c r="E10" s="195" t="s">
        <v>126</v>
      </c>
      <c r="F10" s="195" t="s">
        <v>127</v>
      </c>
    </row>
    <row r="11" spans="1:6" ht="14.4" thickBot="1" x14ac:dyDescent="0.3">
      <c r="A11" s="196" t="s">
        <v>128</v>
      </c>
      <c r="B11" s="197" t="s">
        <v>129</v>
      </c>
      <c r="C11" s="195">
        <v>1</v>
      </c>
      <c r="D11" s="197" t="s">
        <v>130</v>
      </c>
      <c r="E11" s="197" t="s">
        <v>131</v>
      </c>
      <c r="F11" s="197" t="s">
        <v>132</v>
      </c>
    </row>
    <row r="12" spans="1:6" ht="28.2" thickBot="1" x14ac:dyDescent="0.3">
      <c r="A12" s="196" t="s">
        <v>133</v>
      </c>
      <c r="B12" s="197" t="s">
        <v>134</v>
      </c>
      <c r="C12" s="195">
        <v>2</v>
      </c>
      <c r="D12" s="197" t="s">
        <v>135</v>
      </c>
      <c r="E12" s="197" t="s">
        <v>136</v>
      </c>
      <c r="F12" s="197" t="s">
        <v>137</v>
      </c>
    </row>
    <row r="13" spans="1:6" ht="83.4" thickBot="1" x14ac:dyDescent="0.3">
      <c r="A13" s="196" t="s">
        <v>138</v>
      </c>
      <c r="B13" s="197" t="s">
        <v>139</v>
      </c>
      <c r="C13" s="195" t="s">
        <v>140</v>
      </c>
      <c r="D13" s="197" t="s">
        <v>141</v>
      </c>
      <c r="E13" s="434" t="s">
        <v>142</v>
      </c>
      <c r="F13" s="197" t="s">
        <v>143</v>
      </c>
    </row>
    <row r="14" spans="1:6" ht="28.2" thickBot="1" x14ac:dyDescent="0.3">
      <c r="A14" s="196" t="s">
        <v>144</v>
      </c>
      <c r="B14" s="197" t="s">
        <v>145</v>
      </c>
      <c r="C14" s="195">
        <v>6</v>
      </c>
      <c r="D14" s="197" t="s">
        <v>146</v>
      </c>
      <c r="E14" s="197" t="s">
        <v>147</v>
      </c>
      <c r="F14" s="197"/>
    </row>
    <row r="15" spans="1:6" ht="28.2" thickBot="1" x14ac:dyDescent="0.3">
      <c r="A15" s="196" t="s">
        <v>148</v>
      </c>
      <c r="B15" s="197" t="s">
        <v>98</v>
      </c>
      <c r="C15" s="195">
        <v>11</v>
      </c>
      <c r="D15" s="197" t="s">
        <v>149</v>
      </c>
      <c r="E15" s="197" t="s">
        <v>150</v>
      </c>
      <c r="F15" s="197" t="s">
        <v>151</v>
      </c>
    </row>
    <row r="16" spans="1:6" ht="28.2" thickBot="1" x14ac:dyDescent="0.3">
      <c r="A16" s="196" t="s">
        <v>152</v>
      </c>
      <c r="B16" s="435" t="s">
        <v>153</v>
      </c>
      <c r="C16" s="436">
        <v>7</v>
      </c>
      <c r="D16" s="435" t="s">
        <v>154</v>
      </c>
      <c r="E16" s="435" t="s">
        <v>155</v>
      </c>
      <c r="F16" s="435" t="s">
        <v>156</v>
      </c>
    </row>
    <row r="17" spans="1:6" ht="42" thickBot="1" x14ac:dyDescent="0.3">
      <c r="A17" s="196" t="s">
        <v>157</v>
      </c>
      <c r="B17" s="435" t="s">
        <v>158</v>
      </c>
      <c r="C17" s="436" t="s">
        <v>159</v>
      </c>
      <c r="D17" s="435" t="s">
        <v>160</v>
      </c>
      <c r="E17" s="435" t="s">
        <v>161</v>
      </c>
      <c r="F17" s="435" t="s">
        <v>162</v>
      </c>
    </row>
    <row r="18" spans="1:6" ht="28.2" thickBot="1" x14ac:dyDescent="0.3">
      <c r="A18" s="196" t="s">
        <v>163</v>
      </c>
      <c r="B18" s="435" t="s">
        <v>164</v>
      </c>
      <c r="C18" s="436">
        <v>8</v>
      </c>
      <c r="D18" s="435" t="s">
        <v>165</v>
      </c>
      <c r="E18" s="435"/>
      <c r="F18" s="435"/>
    </row>
    <row r="19" spans="1:6" ht="27" thickBot="1" x14ac:dyDescent="0.3">
      <c r="A19" s="196" t="s">
        <v>166</v>
      </c>
      <c r="B19" s="437" t="s">
        <v>167</v>
      </c>
      <c r="C19" s="438">
        <v>13</v>
      </c>
      <c r="D19" s="439" t="s">
        <v>168</v>
      </c>
      <c r="E19" s="439"/>
      <c r="F19" s="439"/>
    </row>
    <row r="20" spans="1:6" ht="28.2" thickBot="1" x14ac:dyDescent="0.3">
      <c r="A20" s="196" t="s">
        <v>169</v>
      </c>
      <c r="B20" s="437" t="s">
        <v>170</v>
      </c>
      <c r="C20" s="438">
        <v>14</v>
      </c>
      <c r="D20" s="439" t="s">
        <v>171</v>
      </c>
      <c r="E20" s="439"/>
      <c r="F20" s="439"/>
    </row>
    <row r="21" spans="1:6" ht="12.75" customHeight="1" x14ac:dyDescent="0.25">
      <c r="A21" s="695"/>
      <c r="B21" s="696"/>
      <c r="C21" s="696"/>
      <c r="D21" s="696"/>
      <c r="E21" s="696"/>
      <c r="F21" s="696"/>
    </row>
    <row r="22" spans="1:6" x14ac:dyDescent="0.25">
      <c r="A22" s="1"/>
    </row>
    <row r="23" spans="1:6" ht="12.75" customHeight="1" x14ac:dyDescent="0.25">
      <c r="A23" s="695" t="s">
        <v>172</v>
      </c>
      <c r="B23" s="696"/>
      <c r="C23" s="696"/>
      <c r="D23" s="696"/>
      <c r="E23" s="696"/>
      <c r="F23" s="696"/>
    </row>
    <row r="24" spans="1:6" ht="13.8" thickBot="1" x14ac:dyDescent="0.3">
      <c r="A24" s="1"/>
    </row>
    <row r="25" spans="1:6" ht="13.5" customHeight="1" thickBot="1" x14ac:dyDescent="0.3">
      <c r="A25" s="697" t="s">
        <v>121</v>
      </c>
      <c r="B25" s="697" t="s">
        <v>122</v>
      </c>
      <c r="C25" s="697" t="s">
        <v>123</v>
      </c>
      <c r="D25" s="699" t="s">
        <v>124</v>
      </c>
      <c r="E25" s="700"/>
      <c r="F25" s="701"/>
    </row>
    <row r="26" spans="1:6" ht="14.4" thickBot="1" x14ac:dyDescent="0.3">
      <c r="A26" s="698"/>
      <c r="B26" s="698"/>
      <c r="C26" s="698"/>
      <c r="D26" s="195" t="s">
        <v>125</v>
      </c>
      <c r="E26" s="195" t="s">
        <v>126</v>
      </c>
      <c r="F26" s="195" t="s">
        <v>127</v>
      </c>
    </row>
    <row r="27" spans="1:6" ht="14.4" thickBot="1" x14ac:dyDescent="0.3">
      <c r="A27" s="196" t="s">
        <v>173</v>
      </c>
      <c r="B27" s="197" t="s">
        <v>174</v>
      </c>
      <c r="C27" s="195">
        <v>1</v>
      </c>
      <c r="D27" s="197" t="s">
        <v>175</v>
      </c>
      <c r="E27" s="197" t="s">
        <v>176</v>
      </c>
      <c r="F27" s="197" t="s">
        <v>177</v>
      </c>
    </row>
    <row r="28" spans="1:6" ht="42" thickBot="1" x14ac:dyDescent="0.3">
      <c r="A28" s="196" t="s">
        <v>173</v>
      </c>
      <c r="B28" s="197" t="s">
        <v>178</v>
      </c>
      <c r="C28" s="195">
        <v>2</v>
      </c>
      <c r="D28" s="197" t="s">
        <v>179</v>
      </c>
      <c r="E28" s="197" t="s">
        <v>180</v>
      </c>
      <c r="F28" s="197" t="s">
        <v>181</v>
      </c>
    </row>
    <row r="29" spans="1:6" ht="28.2" thickBot="1" x14ac:dyDescent="0.3">
      <c r="A29" s="196" t="s">
        <v>173</v>
      </c>
      <c r="B29" s="197" t="s">
        <v>182</v>
      </c>
      <c r="C29" s="195">
        <v>3</v>
      </c>
      <c r="D29" s="197" t="s">
        <v>183</v>
      </c>
      <c r="E29" s="197" t="s">
        <v>184</v>
      </c>
      <c r="F29" s="197" t="s">
        <v>185</v>
      </c>
    </row>
    <row r="30" spans="1:6" ht="42" thickBot="1" x14ac:dyDescent="0.3">
      <c r="A30" s="196" t="s">
        <v>186</v>
      </c>
      <c r="B30" s="197" t="s">
        <v>187</v>
      </c>
      <c r="C30" s="195">
        <v>4</v>
      </c>
      <c r="D30" s="197" t="s">
        <v>188</v>
      </c>
      <c r="E30" s="197" t="s">
        <v>189</v>
      </c>
      <c r="F30" s="197"/>
    </row>
    <row r="31" spans="1:6" ht="27.6" x14ac:dyDescent="0.25">
      <c r="A31" s="196" t="s">
        <v>190</v>
      </c>
      <c r="B31" s="197" t="s">
        <v>191</v>
      </c>
      <c r="C31" s="195">
        <v>5</v>
      </c>
      <c r="D31" s="197" t="s">
        <v>192</v>
      </c>
      <c r="E31" s="197" t="s">
        <v>193</v>
      </c>
      <c r="F31" s="197"/>
    </row>
    <row r="32" spans="1:6" ht="28.2" thickBot="1" x14ac:dyDescent="0.3">
      <c r="A32" s="196" t="s">
        <v>194</v>
      </c>
      <c r="B32" s="197" t="s">
        <v>195</v>
      </c>
      <c r="C32" s="195">
        <v>6</v>
      </c>
      <c r="D32" s="197" t="s">
        <v>196</v>
      </c>
      <c r="E32" s="197" t="s">
        <v>197</v>
      </c>
      <c r="F32" s="197"/>
    </row>
    <row r="33" spans="1:6" ht="28.2" thickBot="1" x14ac:dyDescent="0.3">
      <c r="A33" s="196" t="s">
        <v>198</v>
      </c>
      <c r="B33" s="197" t="s">
        <v>199</v>
      </c>
      <c r="C33" s="195">
        <v>7</v>
      </c>
      <c r="D33" s="197" t="s">
        <v>200</v>
      </c>
      <c r="E33" s="197"/>
      <c r="F33" s="197"/>
    </row>
    <row r="34" spans="1:6" ht="15.6" x14ac:dyDescent="0.25">
      <c r="A34" s="194"/>
    </row>
    <row r="36" spans="1:6" ht="12.75" customHeight="1" x14ac:dyDescent="0.25">
      <c r="A36" s="695" t="s">
        <v>201</v>
      </c>
      <c r="B36" s="696"/>
      <c r="C36" s="696"/>
      <c r="D36" s="696"/>
      <c r="E36" s="696"/>
      <c r="F36" s="696"/>
    </row>
    <row r="37" spans="1:6" ht="13.8" thickBot="1" x14ac:dyDescent="0.3">
      <c r="A37" s="1"/>
    </row>
    <row r="38" spans="1:6" ht="13.5" customHeight="1" thickBot="1" x14ac:dyDescent="0.3">
      <c r="A38" s="697" t="s">
        <v>121</v>
      </c>
      <c r="B38" s="697" t="s">
        <v>122</v>
      </c>
      <c r="C38" s="697" t="s">
        <v>123</v>
      </c>
      <c r="D38" s="699" t="s">
        <v>124</v>
      </c>
      <c r="E38" s="700"/>
      <c r="F38" s="701"/>
    </row>
    <row r="39" spans="1:6" ht="14.4" thickBot="1" x14ac:dyDescent="0.3">
      <c r="A39" s="698"/>
      <c r="B39" s="698"/>
      <c r="C39" s="698"/>
      <c r="D39" s="195" t="s">
        <v>125</v>
      </c>
      <c r="E39" s="195" t="s">
        <v>126</v>
      </c>
      <c r="F39" s="195" t="s">
        <v>127</v>
      </c>
    </row>
    <row r="40" spans="1:6" ht="28.2" thickBot="1" x14ac:dyDescent="0.3">
      <c r="A40" s="196" t="s">
        <v>202</v>
      </c>
      <c r="B40" s="197" t="s">
        <v>203</v>
      </c>
      <c r="C40" s="195">
        <v>1</v>
      </c>
      <c r="D40" s="197" t="s">
        <v>204</v>
      </c>
      <c r="E40" s="197" t="s">
        <v>205</v>
      </c>
      <c r="F40" s="197"/>
    </row>
    <row r="41" spans="1:6" ht="42" thickBot="1" x14ac:dyDescent="0.3">
      <c r="A41" s="196" t="s">
        <v>206</v>
      </c>
      <c r="B41" s="197" t="s">
        <v>207</v>
      </c>
      <c r="C41" s="195">
        <v>2</v>
      </c>
      <c r="D41" s="197" t="s">
        <v>208</v>
      </c>
      <c r="E41" s="197" t="s">
        <v>209</v>
      </c>
      <c r="F41" s="197" t="s">
        <v>210</v>
      </c>
    </row>
    <row r="42" spans="1:6" ht="42" thickBot="1" x14ac:dyDescent="0.3">
      <c r="A42" s="196" t="s">
        <v>211</v>
      </c>
      <c r="B42" s="197" t="s">
        <v>212</v>
      </c>
      <c r="C42" s="195">
        <v>3</v>
      </c>
      <c r="D42" s="197" t="s">
        <v>213</v>
      </c>
      <c r="E42" s="197" t="s">
        <v>214</v>
      </c>
      <c r="F42" s="197"/>
    </row>
    <row r="43" spans="1:6" ht="28.2" thickBot="1" x14ac:dyDescent="0.3">
      <c r="A43" s="196" t="s">
        <v>215</v>
      </c>
      <c r="B43" s="197" t="s">
        <v>216</v>
      </c>
      <c r="C43" s="195">
        <v>4</v>
      </c>
      <c r="D43" s="197" t="s">
        <v>217</v>
      </c>
      <c r="E43" s="197" t="s">
        <v>218</v>
      </c>
      <c r="F43" s="197"/>
    </row>
    <row r="44" spans="1:6" ht="15.6" x14ac:dyDescent="0.25">
      <c r="A44" s="194"/>
    </row>
    <row r="46" spans="1:6" ht="12.75" customHeight="1" x14ac:dyDescent="0.25">
      <c r="A46" s="695" t="s">
        <v>219</v>
      </c>
      <c r="B46" s="696"/>
      <c r="C46" s="696"/>
      <c r="D46" s="696"/>
      <c r="E46" s="696"/>
      <c r="F46" s="696"/>
    </row>
    <row r="47" spans="1:6" ht="13.8" thickBot="1" x14ac:dyDescent="0.3">
      <c r="A47" s="1"/>
    </row>
    <row r="48" spans="1:6" ht="13.5" customHeight="1" thickBot="1" x14ac:dyDescent="0.3">
      <c r="A48" s="697" t="s">
        <v>121</v>
      </c>
      <c r="B48" s="697" t="s">
        <v>122</v>
      </c>
      <c r="C48" s="697" t="s">
        <v>123</v>
      </c>
      <c r="D48" s="699" t="s">
        <v>124</v>
      </c>
      <c r="E48" s="700"/>
      <c r="F48" s="701"/>
    </row>
    <row r="49" spans="1:6" ht="14.4" thickBot="1" x14ac:dyDescent="0.3">
      <c r="A49" s="698"/>
      <c r="B49" s="698"/>
      <c r="C49" s="698"/>
      <c r="D49" s="195" t="s">
        <v>125</v>
      </c>
      <c r="E49" s="195" t="s">
        <v>126</v>
      </c>
      <c r="F49" s="195" t="s">
        <v>127</v>
      </c>
    </row>
    <row r="50" spans="1:6" ht="42" thickBot="1" x14ac:dyDescent="0.3">
      <c r="A50" s="196" t="s">
        <v>220</v>
      </c>
      <c r="B50" s="197" t="s">
        <v>221</v>
      </c>
      <c r="C50" s="195">
        <v>1</v>
      </c>
      <c r="D50" s="197" t="s">
        <v>222</v>
      </c>
      <c r="E50" s="197" t="s">
        <v>223</v>
      </c>
      <c r="F50" s="197" t="s">
        <v>224</v>
      </c>
    </row>
    <row r="51" spans="1:6" ht="42" thickBot="1" x14ac:dyDescent="0.3">
      <c r="A51" s="196" t="s">
        <v>220</v>
      </c>
      <c r="B51" s="197" t="s">
        <v>225</v>
      </c>
      <c r="C51" s="195">
        <v>2</v>
      </c>
      <c r="D51" s="197" t="s">
        <v>226</v>
      </c>
      <c r="E51" s="197" t="s">
        <v>227</v>
      </c>
      <c r="F51" s="197" t="s">
        <v>228</v>
      </c>
    </row>
    <row r="52" spans="1:6" ht="42" thickBot="1" x14ac:dyDescent="0.3">
      <c r="A52" s="196" t="s">
        <v>220</v>
      </c>
      <c r="B52" s="197" t="s">
        <v>229</v>
      </c>
      <c r="C52" s="195">
        <v>3</v>
      </c>
      <c r="D52" s="197" t="s">
        <v>230</v>
      </c>
      <c r="E52" s="197" t="s">
        <v>231</v>
      </c>
      <c r="F52" s="197" t="s">
        <v>232</v>
      </c>
    </row>
    <row r="53" spans="1:6" ht="28.2" thickBot="1" x14ac:dyDescent="0.3">
      <c r="A53" s="196" t="s">
        <v>233</v>
      </c>
      <c r="B53" s="197" t="s">
        <v>234</v>
      </c>
      <c r="C53" s="195">
        <v>4</v>
      </c>
      <c r="D53" s="197" t="s">
        <v>235</v>
      </c>
      <c r="E53" s="197" t="s">
        <v>236</v>
      </c>
      <c r="F53" s="197" t="s">
        <v>237</v>
      </c>
    </row>
    <row r="54" spans="1:6" ht="42" thickBot="1" x14ac:dyDescent="0.3">
      <c r="A54" s="196" t="s">
        <v>238</v>
      </c>
      <c r="B54" s="197" t="s">
        <v>239</v>
      </c>
      <c r="C54" s="195">
        <v>5</v>
      </c>
      <c r="D54" s="197" t="s">
        <v>240</v>
      </c>
      <c r="E54" s="197" t="s">
        <v>241</v>
      </c>
      <c r="F54" s="197"/>
    </row>
    <row r="55" spans="1:6" ht="14.4" thickBot="1" x14ac:dyDescent="0.3">
      <c r="A55" s="196" t="s">
        <v>242</v>
      </c>
      <c r="B55" s="197" t="s">
        <v>243</v>
      </c>
      <c r="C55" s="195">
        <v>6</v>
      </c>
      <c r="D55" s="197" t="s">
        <v>244</v>
      </c>
      <c r="E55" s="197" t="s">
        <v>245</v>
      </c>
      <c r="F55" s="197" t="s">
        <v>246</v>
      </c>
    </row>
    <row r="56" spans="1:6" ht="28.2" thickBot="1" x14ac:dyDescent="0.3">
      <c r="A56" s="196" t="s">
        <v>247</v>
      </c>
      <c r="B56" s="197" t="s">
        <v>248</v>
      </c>
      <c r="C56" s="195">
        <v>7</v>
      </c>
      <c r="D56" s="197" t="s">
        <v>249</v>
      </c>
      <c r="E56" s="197" t="s">
        <v>250</v>
      </c>
      <c r="F56" s="197" t="s">
        <v>251</v>
      </c>
    </row>
    <row r="57" spans="1:6" ht="15.6" x14ac:dyDescent="0.25">
      <c r="A57" s="194"/>
    </row>
    <row r="59" spans="1:6" ht="12.75" customHeight="1" x14ac:dyDescent="0.25">
      <c r="A59" s="695" t="s">
        <v>252</v>
      </c>
      <c r="B59" s="696"/>
      <c r="C59" s="696"/>
      <c r="D59" s="696"/>
      <c r="E59" s="696"/>
      <c r="F59" s="696"/>
    </row>
    <row r="60" spans="1:6" ht="13.8" thickBot="1" x14ac:dyDescent="0.3">
      <c r="A60" s="1"/>
    </row>
    <row r="61" spans="1:6" ht="13.5" customHeight="1" thickBot="1" x14ac:dyDescent="0.3">
      <c r="A61" s="697" t="s">
        <v>121</v>
      </c>
      <c r="B61" s="697" t="s">
        <v>122</v>
      </c>
      <c r="C61" s="697" t="s">
        <v>123</v>
      </c>
      <c r="D61" s="699" t="s">
        <v>124</v>
      </c>
      <c r="E61" s="700"/>
      <c r="F61" s="701"/>
    </row>
    <row r="62" spans="1:6" ht="14.4" thickBot="1" x14ac:dyDescent="0.3">
      <c r="A62" s="698"/>
      <c r="B62" s="698"/>
      <c r="C62" s="698"/>
      <c r="D62" s="195" t="s">
        <v>125</v>
      </c>
      <c r="E62" s="195" t="s">
        <v>126</v>
      </c>
      <c r="F62" s="195" t="s">
        <v>127</v>
      </c>
    </row>
    <row r="63" spans="1:6" ht="14.4" thickBot="1" x14ac:dyDescent="0.3">
      <c r="A63" s="196" t="s">
        <v>253</v>
      </c>
      <c r="B63" s="197" t="s">
        <v>254</v>
      </c>
      <c r="C63" s="195">
        <v>1</v>
      </c>
      <c r="D63" s="197" t="s">
        <v>255</v>
      </c>
      <c r="E63" s="197" t="s">
        <v>256</v>
      </c>
      <c r="F63" s="197" t="s">
        <v>257</v>
      </c>
    </row>
    <row r="64" spans="1:6" ht="14.4" thickBot="1" x14ac:dyDescent="0.3">
      <c r="A64" s="196" t="s">
        <v>258</v>
      </c>
      <c r="B64" s="197" t="s">
        <v>259</v>
      </c>
      <c r="C64" s="195">
        <v>2</v>
      </c>
      <c r="D64" s="197" t="s">
        <v>260</v>
      </c>
      <c r="E64" s="197" t="s">
        <v>261</v>
      </c>
      <c r="F64" s="197" t="s">
        <v>262</v>
      </c>
    </row>
    <row r="65" spans="1:6" ht="42" thickBot="1" x14ac:dyDescent="0.3">
      <c r="A65" s="196" t="s">
        <v>263</v>
      </c>
      <c r="B65" s="197" t="s">
        <v>264</v>
      </c>
      <c r="C65" s="195">
        <v>3</v>
      </c>
      <c r="D65" s="197" t="s">
        <v>265</v>
      </c>
      <c r="E65" s="197" t="s">
        <v>266</v>
      </c>
      <c r="F65" s="197" t="s">
        <v>267</v>
      </c>
    </row>
    <row r="66" spans="1:6" ht="14.4" thickBot="1" x14ac:dyDescent="0.3">
      <c r="A66" s="196" t="s">
        <v>268</v>
      </c>
      <c r="B66" s="197" t="s">
        <v>269</v>
      </c>
      <c r="C66" s="195">
        <v>4</v>
      </c>
      <c r="D66" s="197" t="s">
        <v>270</v>
      </c>
      <c r="E66" s="197" t="s">
        <v>271</v>
      </c>
      <c r="F66" s="197" t="s">
        <v>272</v>
      </c>
    </row>
    <row r="67" spans="1:6" ht="14.4" thickBot="1" x14ac:dyDescent="0.3">
      <c r="A67" s="196" t="s">
        <v>273</v>
      </c>
      <c r="B67" s="197" t="s">
        <v>274</v>
      </c>
      <c r="C67" s="195">
        <v>5</v>
      </c>
      <c r="D67" s="197" t="s">
        <v>275</v>
      </c>
      <c r="E67" s="197" t="s">
        <v>276</v>
      </c>
      <c r="F67" s="197" t="s">
        <v>277</v>
      </c>
    </row>
    <row r="68" spans="1:6" ht="14.4" thickBot="1" x14ac:dyDescent="0.3">
      <c r="A68" s="196" t="s">
        <v>278</v>
      </c>
      <c r="B68" s="197" t="s">
        <v>279</v>
      </c>
      <c r="C68" s="195">
        <v>6</v>
      </c>
      <c r="D68" s="197" t="s">
        <v>280</v>
      </c>
      <c r="E68" s="197" t="s">
        <v>281</v>
      </c>
      <c r="F68" s="197" t="s">
        <v>282</v>
      </c>
    </row>
    <row r="69" spans="1:6" ht="28.2" thickBot="1" x14ac:dyDescent="0.3">
      <c r="A69" s="196" t="s">
        <v>283</v>
      </c>
      <c r="B69" s="197" t="s">
        <v>284</v>
      </c>
      <c r="C69" s="195">
        <v>7</v>
      </c>
      <c r="D69" s="197" t="s">
        <v>285</v>
      </c>
      <c r="E69" s="197" t="s">
        <v>286</v>
      </c>
      <c r="F69" s="197"/>
    </row>
    <row r="70" spans="1:6" ht="15.6" x14ac:dyDescent="0.25">
      <c r="A70" s="194"/>
    </row>
    <row r="72" spans="1:6" ht="12.75" customHeight="1" x14ac:dyDescent="0.25">
      <c r="A72" s="695" t="s">
        <v>287</v>
      </c>
      <c r="B72" s="696"/>
      <c r="C72" s="696"/>
      <c r="D72" s="696"/>
      <c r="E72" s="696"/>
      <c r="F72" s="696"/>
    </row>
    <row r="73" spans="1:6" ht="13.8" thickBot="1" x14ac:dyDescent="0.3">
      <c r="A73" s="1"/>
    </row>
    <row r="74" spans="1:6" ht="13.5" customHeight="1" thickBot="1" x14ac:dyDescent="0.3">
      <c r="A74" s="697" t="s">
        <v>121</v>
      </c>
      <c r="B74" s="697" t="s">
        <v>122</v>
      </c>
      <c r="C74" s="697" t="s">
        <v>123</v>
      </c>
      <c r="D74" s="699" t="s">
        <v>124</v>
      </c>
      <c r="E74" s="700"/>
      <c r="F74" s="701"/>
    </row>
    <row r="75" spans="1:6" ht="14.4" thickBot="1" x14ac:dyDescent="0.3">
      <c r="A75" s="698"/>
      <c r="B75" s="698"/>
      <c r="C75" s="698"/>
      <c r="D75" s="195" t="s">
        <v>125</v>
      </c>
      <c r="E75" s="195" t="s">
        <v>126</v>
      </c>
      <c r="F75" s="195" t="s">
        <v>127</v>
      </c>
    </row>
    <row r="76" spans="1:6" ht="14.4" thickBot="1" x14ac:dyDescent="0.3">
      <c r="A76" s="196" t="s">
        <v>288</v>
      </c>
      <c r="B76" s="197" t="s">
        <v>289</v>
      </c>
      <c r="C76" s="195">
        <v>1</v>
      </c>
      <c r="D76" s="197" t="s">
        <v>290</v>
      </c>
      <c r="E76" s="197" t="s">
        <v>291</v>
      </c>
      <c r="F76" s="197"/>
    </row>
    <row r="77" spans="1:6" ht="14.4" thickBot="1" x14ac:dyDescent="0.3">
      <c r="A77" s="196" t="s">
        <v>292</v>
      </c>
      <c r="B77" s="197" t="s">
        <v>293</v>
      </c>
      <c r="C77" s="195">
        <v>2</v>
      </c>
      <c r="D77" s="197" t="s">
        <v>294</v>
      </c>
      <c r="E77" s="197" t="s">
        <v>295</v>
      </c>
      <c r="F77" s="197"/>
    </row>
    <row r="78" spans="1:6" ht="28.2" thickBot="1" x14ac:dyDescent="0.3">
      <c r="A78" s="196" t="s">
        <v>292</v>
      </c>
      <c r="B78" s="197" t="s">
        <v>296</v>
      </c>
      <c r="C78" s="195">
        <v>3</v>
      </c>
      <c r="D78" s="197" t="s">
        <v>297</v>
      </c>
      <c r="E78" s="197" t="s">
        <v>298</v>
      </c>
      <c r="F78" s="197"/>
    </row>
    <row r="79" spans="1:6" ht="14.4" thickBot="1" x14ac:dyDescent="0.3">
      <c r="A79" s="196" t="s">
        <v>299</v>
      </c>
      <c r="B79" s="197" t="s">
        <v>300</v>
      </c>
      <c r="C79" s="195">
        <v>4</v>
      </c>
      <c r="D79" s="197" t="s">
        <v>301</v>
      </c>
      <c r="E79" s="197" t="s">
        <v>302</v>
      </c>
      <c r="F79" s="197"/>
    </row>
    <row r="80" spans="1:6" ht="14.4" thickBot="1" x14ac:dyDescent="0.3">
      <c r="A80" s="196" t="s">
        <v>303</v>
      </c>
      <c r="B80" s="197" t="s">
        <v>304</v>
      </c>
      <c r="C80" s="195">
        <v>5</v>
      </c>
      <c r="D80" s="197" t="s">
        <v>305</v>
      </c>
      <c r="E80" s="197"/>
      <c r="F80" s="197"/>
    </row>
    <row r="81" spans="1:6" ht="14.4" thickBot="1" x14ac:dyDescent="0.3">
      <c r="A81" s="196" t="s">
        <v>306</v>
      </c>
      <c r="B81" s="197" t="s">
        <v>307</v>
      </c>
      <c r="C81" s="195">
        <v>6</v>
      </c>
      <c r="D81" s="197"/>
      <c r="E81" s="197" t="s">
        <v>308</v>
      </c>
      <c r="F81" s="197"/>
    </row>
    <row r="82" spans="1:6" ht="28.2" thickBot="1" x14ac:dyDescent="0.3">
      <c r="A82" s="196" t="s">
        <v>309</v>
      </c>
      <c r="B82" s="197" t="s">
        <v>310</v>
      </c>
      <c r="C82" s="195">
        <v>7</v>
      </c>
      <c r="D82" s="197"/>
      <c r="E82" s="197" t="s">
        <v>311</v>
      </c>
      <c r="F82" s="197"/>
    </row>
    <row r="83" spans="1:6" ht="12.75" customHeight="1" x14ac:dyDescent="0.25"/>
    <row r="84" spans="1:6" x14ac:dyDescent="0.25">
      <c r="A84" s="695" t="s">
        <v>312</v>
      </c>
      <c r="B84" s="696"/>
      <c r="C84" s="696"/>
      <c r="D84" s="696"/>
      <c r="E84" s="696"/>
      <c r="F84" s="696"/>
    </row>
    <row r="85" spans="1:6" ht="13.5" customHeight="1" thickBot="1" x14ac:dyDescent="0.3">
      <c r="A85" s="1"/>
    </row>
    <row r="86" spans="1:6" ht="14.4" thickBot="1" x14ac:dyDescent="0.3">
      <c r="A86" s="697" t="s">
        <v>121</v>
      </c>
      <c r="B86" s="697" t="s">
        <v>122</v>
      </c>
      <c r="C86" s="697" t="s">
        <v>123</v>
      </c>
      <c r="D86" s="699" t="s">
        <v>124</v>
      </c>
      <c r="E86" s="700"/>
      <c r="F86" s="701"/>
    </row>
    <row r="87" spans="1:6" ht="14.4" thickBot="1" x14ac:dyDescent="0.3">
      <c r="A87" s="698"/>
      <c r="B87" s="698"/>
      <c r="C87" s="698"/>
      <c r="D87" s="195" t="s">
        <v>125</v>
      </c>
      <c r="E87" s="195" t="s">
        <v>126</v>
      </c>
      <c r="F87" s="195" t="s">
        <v>127</v>
      </c>
    </row>
    <row r="88" spans="1:6" ht="14.4" thickBot="1" x14ac:dyDescent="0.3">
      <c r="A88" s="196" t="s">
        <v>313</v>
      </c>
      <c r="B88" s="197" t="s">
        <v>314</v>
      </c>
      <c r="C88" s="195">
        <v>1</v>
      </c>
      <c r="D88" s="197" t="s">
        <v>315</v>
      </c>
      <c r="E88" s="197" t="s">
        <v>316</v>
      </c>
      <c r="F88" s="197"/>
    </row>
    <row r="89" spans="1:6" ht="14.4" thickBot="1" x14ac:dyDescent="0.3">
      <c r="A89" s="196" t="s">
        <v>317</v>
      </c>
      <c r="B89" s="197" t="s">
        <v>318</v>
      </c>
      <c r="C89" s="195">
        <v>2</v>
      </c>
      <c r="D89" s="197"/>
      <c r="E89" s="197" t="s">
        <v>319</v>
      </c>
      <c r="F89" s="197"/>
    </row>
    <row r="90" spans="1:6" ht="14.4" thickBot="1" x14ac:dyDescent="0.3">
      <c r="A90" s="196" t="s">
        <v>320</v>
      </c>
      <c r="B90" s="197" t="s">
        <v>321</v>
      </c>
      <c r="C90" s="195">
        <v>3</v>
      </c>
      <c r="D90" s="197" t="s">
        <v>322</v>
      </c>
      <c r="E90" s="197" t="s">
        <v>323</v>
      </c>
      <c r="F90" s="197"/>
    </row>
    <row r="91" spans="1:6" ht="28.2" thickBot="1" x14ac:dyDescent="0.3">
      <c r="A91" s="196" t="s">
        <v>324</v>
      </c>
      <c r="B91" s="197" t="s">
        <v>325</v>
      </c>
      <c r="C91" s="195">
        <v>4</v>
      </c>
      <c r="D91" s="197" t="s">
        <v>326</v>
      </c>
      <c r="E91" s="197" t="s">
        <v>327</v>
      </c>
      <c r="F91" s="197"/>
    </row>
    <row r="92" spans="1:6" ht="28.2" thickBot="1" x14ac:dyDescent="0.3">
      <c r="A92" s="196" t="s">
        <v>328</v>
      </c>
      <c r="B92" s="197" t="s">
        <v>329</v>
      </c>
      <c r="C92" s="195">
        <v>5</v>
      </c>
      <c r="D92" s="197" t="s">
        <v>330</v>
      </c>
      <c r="E92" s="197" t="s">
        <v>331</v>
      </c>
      <c r="F92" s="197"/>
    </row>
    <row r="93" spans="1:6" ht="14.4" thickBot="1" x14ac:dyDescent="0.3">
      <c r="A93" s="196" t="s">
        <v>328</v>
      </c>
      <c r="B93" s="197" t="s">
        <v>332</v>
      </c>
      <c r="C93" s="195">
        <v>6</v>
      </c>
      <c r="D93" s="197" t="s">
        <v>333</v>
      </c>
      <c r="E93" s="197" t="s">
        <v>334</v>
      </c>
      <c r="F93" s="197"/>
    </row>
    <row r="94" spans="1:6" ht="14.4" thickBot="1" x14ac:dyDescent="0.3">
      <c r="A94" s="196" t="s">
        <v>328</v>
      </c>
      <c r="B94" s="197" t="s">
        <v>335</v>
      </c>
      <c r="C94" s="195">
        <v>7</v>
      </c>
      <c r="D94" s="197" t="s">
        <v>336</v>
      </c>
      <c r="E94" s="197" t="s">
        <v>337</v>
      </c>
      <c r="F94" s="197"/>
    </row>
    <row r="95" spans="1:6" ht="28.2" thickBot="1" x14ac:dyDescent="0.3">
      <c r="A95" s="196" t="s">
        <v>328</v>
      </c>
      <c r="B95" s="197" t="s">
        <v>338</v>
      </c>
      <c r="C95" s="195">
        <v>8</v>
      </c>
      <c r="D95" s="197" t="s">
        <v>339</v>
      </c>
      <c r="E95" s="197" t="s">
        <v>340</v>
      </c>
      <c r="F95" s="197"/>
    </row>
    <row r="96" spans="1:6" ht="14.4" thickBot="1" x14ac:dyDescent="0.3">
      <c r="A96" s="196" t="s">
        <v>341</v>
      </c>
      <c r="B96" s="197" t="s">
        <v>68</v>
      </c>
      <c r="C96" s="195">
        <v>9</v>
      </c>
      <c r="D96" s="197" t="s">
        <v>342</v>
      </c>
      <c r="E96" s="197" t="s">
        <v>343</v>
      </c>
      <c r="F96" s="197"/>
    </row>
    <row r="97" spans="1:6" ht="28.2" thickBot="1" x14ac:dyDescent="0.3">
      <c r="A97" s="196" t="s">
        <v>344</v>
      </c>
      <c r="B97" s="197" t="s">
        <v>345</v>
      </c>
      <c r="C97" s="195">
        <v>10</v>
      </c>
      <c r="D97" s="197" t="s">
        <v>346</v>
      </c>
      <c r="E97" s="197" t="s">
        <v>347</v>
      </c>
      <c r="F97" s="197"/>
    </row>
    <row r="98" spans="1:6" ht="28.2" thickBot="1" x14ac:dyDescent="0.3">
      <c r="A98" s="196" t="s">
        <v>348</v>
      </c>
      <c r="B98" s="197" t="s">
        <v>349</v>
      </c>
      <c r="C98" s="195">
        <v>11</v>
      </c>
      <c r="D98" s="197" t="s">
        <v>350</v>
      </c>
      <c r="E98" s="198"/>
      <c r="F98" s="197"/>
    </row>
    <row r="99" spans="1:6" ht="15.6" x14ac:dyDescent="0.25">
      <c r="A99" s="194"/>
    </row>
  </sheetData>
  <mergeCells count="39">
    <mergeCell ref="B38:B39"/>
    <mergeCell ref="C38:C39"/>
    <mergeCell ref="D38:F38"/>
    <mergeCell ref="A46:F46"/>
    <mergeCell ref="A36:F36"/>
    <mergeCell ref="A38:A39"/>
    <mergeCell ref="A84:F84"/>
    <mergeCell ref="A86:A87"/>
    <mergeCell ref="B86:B87"/>
    <mergeCell ref="C86:C87"/>
    <mergeCell ref="D86:F86"/>
    <mergeCell ref="A1:F1"/>
    <mergeCell ref="A2:F2"/>
    <mergeCell ref="A7:F7"/>
    <mergeCell ref="A25:A26"/>
    <mergeCell ref="B25:B26"/>
    <mergeCell ref="B9:B10"/>
    <mergeCell ref="A4:F4"/>
    <mergeCell ref="A21:F21"/>
    <mergeCell ref="A23:F23"/>
    <mergeCell ref="C9:C10"/>
    <mergeCell ref="D9:F9"/>
    <mergeCell ref="A9:A10"/>
    <mergeCell ref="C25:C26"/>
    <mergeCell ref="D25:F25"/>
    <mergeCell ref="A48:A49"/>
    <mergeCell ref="B48:B49"/>
    <mergeCell ref="C48:C49"/>
    <mergeCell ref="B61:B62"/>
    <mergeCell ref="C61:C62"/>
    <mergeCell ref="A59:F59"/>
    <mergeCell ref="D48:F48"/>
    <mergeCell ref="A61:A62"/>
    <mergeCell ref="D61:F61"/>
    <mergeCell ref="A72:F72"/>
    <mergeCell ref="A74:A75"/>
    <mergeCell ref="B74:B75"/>
    <mergeCell ref="C74:C75"/>
    <mergeCell ref="D74:F74"/>
  </mergeCells>
  <phoneticPr fontId="2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"/>
  <dimension ref="A1:F25"/>
  <sheetViews>
    <sheetView view="pageBreakPreview" zoomScale="60" zoomScaleNormal="75" workbookViewId="0">
      <selection activeCell="B16" sqref="B16"/>
    </sheetView>
  </sheetViews>
  <sheetFormatPr defaultRowHeight="13.2" x14ac:dyDescent="0.25"/>
  <cols>
    <col min="1" max="1" width="48.6640625" customWidth="1"/>
    <col min="2" max="2" width="93.33203125" customWidth="1"/>
  </cols>
  <sheetData>
    <row r="1" spans="1:6" ht="30.6" thickBot="1" x14ac:dyDescent="0.55000000000000004">
      <c r="A1" s="2" t="s">
        <v>351</v>
      </c>
      <c r="B1" s="3" t="str">
        <f>CONCATENATE(B4,"-",B7,B20,B2)</f>
        <v>ХТ-225</v>
      </c>
    </row>
    <row r="2" spans="1:6" ht="22.8" x14ac:dyDescent="0.25">
      <c r="A2" s="4" t="s">
        <v>352</v>
      </c>
      <c r="B2" s="5"/>
    </row>
    <row r="3" spans="1:6" ht="23.4" thickBot="1" x14ac:dyDescent="0.45">
      <c r="A3" s="6" t="s">
        <v>353</v>
      </c>
      <c r="B3" s="7" t="s">
        <v>972</v>
      </c>
    </row>
    <row r="4" spans="1:6" ht="23.4" thickBot="1" x14ac:dyDescent="0.3">
      <c r="A4" s="6" t="s">
        <v>354</v>
      </c>
      <c r="B4" s="193" t="s">
        <v>53</v>
      </c>
    </row>
    <row r="5" spans="1:6" ht="22.8" x14ac:dyDescent="0.4">
      <c r="A5" s="180"/>
      <c r="B5" s="8"/>
    </row>
    <row r="6" spans="1:6" ht="23.4" thickBot="1" x14ac:dyDescent="0.45">
      <c r="A6" s="187"/>
      <c r="B6" s="188"/>
      <c r="D6" s="16"/>
    </row>
    <row r="7" spans="1:6" ht="22.8" x14ac:dyDescent="0.25">
      <c r="A7" s="189" t="s">
        <v>355</v>
      </c>
      <c r="B7" s="190" t="s">
        <v>973</v>
      </c>
      <c r="D7" s="16"/>
    </row>
    <row r="8" spans="1:6" ht="45" customHeight="1" thickBot="1" x14ac:dyDescent="0.3">
      <c r="A8" s="191" t="s">
        <v>122</v>
      </c>
      <c r="B8" s="192" t="s">
        <v>178</v>
      </c>
      <c r="D8" s="16"/>
    </row>
    <row r="9" spans="1:6" ht="22.8" x14ac:dyDescent="0.4">
      <c r="A9" s="185" t="s">
        <v>356</v>
      </c>
      <c r="B9" s="186" t="s">
        <v>357</v>
      </c>
      <c r="D9" s="16"/>
    </row>
    <row r="10" spans="1:6" ht="23.4" thickBot="1" x14ac:dyDescent="0.45">
      <c r="A10" s="24" t="s">
        <v>358</v>
      </c>
      <c r="B10" s="9" t="s">
        <v>974</v>
      </c>
      <c r="D10" s="16"/>
    </row>
    <row r="11" spans="1:6" ht="22.8" x14ac:dyDescent="0.4">
      <c r="A11" s="163" t="s">
        <v>359</v>
      </c>
      <c r="B11" s="23" t="s">
        <v>975</v>
      </c>
    </row>
    <row r="12" spans="1:6" ht="24" customHeight="1" thickBot="1" x14ac:dyDescent="0.45">
      <c r="A12" s="164" t="s">
        <v>360</v>
      </c>
      <c r="B12" s="10" t="s">
        <v>174</v>
      </c>
    </row>
    <row r="13" spans="1:6" ht="33" customHeight="1" thickBot="1" x14ac:dyDescent="0.45">
      <c r="A13" s="11" t="s">
        <v>361</v>
      </c>
      <c r="B13" s="12"/>
    </row>
    <row r="14" spans="1:6" ht="23.4" thickBot="1" x14ac:dyDescent="0.45">
      <c r="A14" s="11" t="s">
        <v>362</v>
      </c>
      <c r="B14" s="12"/>
    </row>
    <row r="15" spans="1:6" ht="23.4" thickBot="1" x14ac:dyDescent="0.3">
      <c r="A15" s="167" t="s">
        <v>363</v>
      </c>
      <c r="B15" s="443" t="s">
        <v>364</v>
      </c>
    </row>
    <row r="16" spans="1:6" ht="22.8" x14ac:dyDescent="0.25">
      <c r="A16" s="168" t="s">
        <v>365</v>
      </c>
      <c r="B16" s="39" t="s">
        <v>976</v>
      </c>
      <c r="E16" s="16"/>
      <c r="F16" s="16"/>
    </row>
    <row r="17" spans="1:6" ht="9.6" customHeight="1" thickBot="1" x14ac:dyDescent="0.3">
      <c r="A17" s="31"/>
      <c r="B17" s="32"/>
    </row>
    <row r="18" spans="1:6" ht="22.8" x14ac:dyDescent="0.4">
      <c r="A18" s="181"/>
      <c r="B18" s="33"/>
      <c r="F18" s="16"/>
    </row>
    <row r="19" spans="1:6" ht="23.4" thickBot="1" x14ac:dyDescent="0.45">
      <c r="A19" s="182"/>
      <c r="B19" s="34"/>
    </row>
    <row r="20" spans="1:6" ht="23.4" thickBot="1" x14ac:dyDescent="0.45">
      <c r="A20" s="36" t="s">
        <v>366</v>
      </c>
      <c r="B20" s="13" t="s">
        <v>367</v>
      </c>
    </row>
    <row r="21" spans="1:6" ht="13.5" customHeight="1" thickBot="1" x14ac:dyDescent="0.45">
      <c r="A21" s="35"/>
      <c r="B21" s="14"/>
    </row>
    <row r="22" spans="1:6" ht="23.4" thickBot="1" x14ac:dyDescent="0.45">
      <c r="A22" s="37" t="s">
        <v>368</v>
      </c>
      <c r="B22" s="38" t="s">
        <v>977</v>
      </c>
    </row>
    <row r="23" spans="1:6" ht="22.8" x14ac:dyDescent="0.4">
      <c r="A23" s="15"/>
      <c r="B23" s="57"/>
    </row>
    <row r="24" spans="1:6" x14ac:dyDescent="0.25">
      <c r="A24" s="58"/>
      <c r="B24" s="58"/>
    </row>
    <row r="25" spans="1:6" ht="21" x14ac:dyDescent="0.4">
      <c r="A25" s="59"/>
      <c r="B25" s="58"/>
    </row>
  </sheetData>
  <sheetProtection algorithmName="SHA-512" hashValue="63S4yBNm7t4244PiNcLWgPxIxEda+oFFe/O9jtV8agox4yV8oXTJwSU7sdTjHFw2wg2nSRI3d+4XPIvhhwnlnA==" saltValue="Is+ADJMBBPWwoVwWVS6xbg==" spinCount="100000" sheet="1" formatCells="0" formatRows="0"/>
  <protectedRanges>
    <protectedRange sqref="B2 B17 B20" name="данні для навчаних планів_1"/>
    <protectedRange sqref="B16" name="данні для навчаних планів_1_1"/>
    <protectedRange sqref="B4 B6" name="данні для навчаних планів_1_2"/>
    <protectedRange sqref="B12 B9:B10" name="данні для навчаних планів_1_3"/>
    <protectedRange sqref="B8" name="данні для навчаних планів_1_2_2_1_1"/>
  </protectedRanges>
  <phoneticPr fontId="29" type="noConversion"/>
  <pageMargins left="0.75" right="0.75" top="1" bottom="1" header="0.5" footer="0.5"/>
  <pageSetup paperSize="9" scale="62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Лист1!$A$1:$A$16</xm:f>
          </x14:formula1>
          <xm:sqref>B2</xm:sqref>
        </x14:dataValidation>
        <x14:dataValidation type="list" allowBlank="1" showInputMessage="1" showErrorMessage="1">
          <x14:formula1>
            <xm:f>Лист1!$C$1:$C$7</xm:f>
          </x14:formula1>
          <xm:sqref>B4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C12"/>
  <sheetViews>
    <sheetView workbookViewId="0">
      <selection activeCell="H12" sqref="H12"/>
    </sheetView>
  </sheetViews>
  <sheetFormatPr defaultRowHeight="13.2" x14ac:dyDescent="0.25"/>
  <sheetData>
    <row r="1" spans="1:3" ht="22.8" x14ac:dyDescent="0.25">
      <c r="A1" s="440"/>
      <c r="C1" s="442" t="s">
        <v>4</v>
      </c>
    </row>
    <row r="2" spans="1:3" ht="22.8" x14ac:dyDescent="0.25">
      <c r="A2" s="441" t="s">
        <v>369</v>
      </c>
      <c r="C2" s="442" t="s">
        <v>22</v>
      </c>
    </row>
    <row r="3" spans="1:3" ht="22.8" x14ac:dyDescent="0.25">
      <c r="A3" s="441" t="s">
        <v>370</v>
      </c>
      <c r="C3" s="442" t="s">
        <v>38</v>
      </c>
    </row>
    <row r="4" spans="1:3" ht="22.8" x14ac:dyDescent="0.25">
      <c r="A4" s="441" t="s">
        <v>371</v>
      </c>
      <c r="C4" s="442" t="s">
        <v>53</v>
      </c>
    </row>
    <row r="5" spans="1:3" ht="22.8" x14ac:dyDescent="0.25">
      <c r="A5" s="441" t="s">
        <v>372</v>
      </c>
      <c r="C5" s="442" t="s">
        <v>67</v>
      </c>
    </row>
    <row r="6" spans="1:3" ht="22.8" x14ac:dyDescent="0.25">
      <c r="A6" s="441" t="s">
        <v>373</v>
      </c>
      <c r="C6" s="442" t="s">
        <v>82</v>
      </c>
    </row>
    <row r="7" spans="1:3" ht="22.8" x14ac:dyDescent="0.25">
      <c r="A7" s="441" t="s">
        <v>374</v>
      </c>
      <c r="C7" s="442" t="s">
        <v>91</v>
      </c>
    </row>
    <row r="8" spans="1:3" ht="22.8" x14ac:dyDescent="0.25">
      <c r="A8" s="441" t="s">
        <v>375</v>
      </c>
    </row>
    <row r="9" spans="1:3" ht="22.8" x14ac:dyDescent="0.25">
      <c r="A9" s="441" t="s">
        <v>376</v>
      </c>
    </row>
    <row r="10" spans="1:3" ht="22.8" x14ac:dyDescent="0.25">
      <c r="A10" s="441" t="s">
        <v>377</v>
      </c>
    </row>
    <row r="11" spans="1:3" ht="22.8" x14ac:dyDescent="0.25">
      <c r="A11" s="441" t="s">
        <v>378</v>
      </c>
    </row>
    <row r="12" spans="1:3" ht="22.8" x14ac:dyDescent="0.25">
      <c r="A12" s="441" t="s">
        <v>379</v>
      </c>
    </row>
  </sheetData>
  <sheetProtection algorithmName="SHA-512" hashValue="DfhCRI9aeT17SpqjbB6pCuP18unI/ror6DB+kQnk/j7peWfJiCpxj6+iOT9hh1IJHeXYO8OtcJCu3bLqOg8Tbw==" saltValue="u3+lttv3OfpxutAcShgjYg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BR114"/>
  <sheetViews>
    <sheetView showZeros="0" view="pageBreakPreview" zoomScale="60" zoomScaleNormal="50" workbookViewId="0">
      <selection activeCell="AF28" sqref="AF28"/>
    </sheetView>
  </sheetViews>
  <sheetFormatPr defaultColWidth="10.109375" defaultRowHeight="13.2" x14ac:dyDescent="0.25"/>
  <cols>
    <col min="1" max="1" width="3.44140625" style="60" customWidth="1"/>
    <col min="2" max="2" width="5.6640625" style="60" customWidth="1"/>
    <col min="3" max="12" width="4.44140625" style="60" customWidth="1"/>
    <col min="13" max="14" width="4.44140625" style="61" customWidth="1"/>
    <col min="15" max="16" width="4.44140625" style="62" customWidth="1"/>
    <col min="17" max="18" width="4.44140625" style="60" customWidth="1"/>
    <col min="19" max="19" width="6.109375" style="60" customWidth="1"/>
    <col min="20" max="20" width="4.44140625" style="60" customWidth="1"/>
    <col min="21" max="21" width="5.44140625" style="60" customWidth="1"/>
    <col min="22" max="22" width="4.44140625" style="60" customWidth="1"/>
    <col min="23" max="23" width="5.5546875" style="60" customWidth="1"/>
    <col min="24" max="24" width="5" style="60" customWidth="1"/>
    <col min="25" max="25" width="4.5546875" style="60" customWidth="1"/>
    <col min="26" max="26" width="4.44140625" style="60" customWidth="1"/>
    <col min="27" max="27" width="4.88671875" style="60" customWidth="1"/>
    <col min="28" max="31" width="4.88671875" style="63" customWidth="1"/>
    <col min="32" max="33" width="4.88671875" style="60" customWidth="1"/>
    <col min="34" max="43" width="4.44140625" style="60" customWidth="1"/>
    <col min="44" max="44" width="5.109375" style="60" customWidth="1"/>
    <col min="45" max="49" width="4.44140625" style="60" customWidth="1"/>
    <col min="50" max="50" width="4.88671875" style="60" customWidth="1"/>
    <col min="51" max="53" width="4.44140625" style="60" customWidth="1"/>
    <col min="54" max="54" width="19.6640625" style="60" customWidth="1"/>
    <col min="55" max="62" width="4.109375" style="60" bestFit="1" customWidth="1"/>
    <col min="63" max="63" width="5.44140625" style="60" bestFit="1" customWidth="1"/>
    <col min="64" max="64" width="3" style="60" bestFit="1" customWidth="1"/>
    <col min="65" max="66" width="3.33203125" style="60" customWidth="1"/>
    <col min="67" max="16384" width="10.109375" style="60"/>
  </cols>
  <sheetData>
    <row r="1" spans="1:70" ht="15.6" x14ac:dyDescent="0.3">
      <c r="AR1" s="58"/>
      <c r="AS1" s="724" t="str">
        <f>'Основні дані'!B1</f>
        <v>ХТ-225</v>
      </c>
      <c r="AT1" s="724"/>
      <c r="AU1" s="724"/>
      <c r="AV1" s="724"/>
      <c r="AW1" s="724"/>
      <c r="AX1" s="724"/>
      <c r="AY1" s="724"/>
      <c r="AZ1" s="724"/>
      <c r="BA1" s="58"/>
    </row>
    <row r="2" spans="1:70" ht="15.6" x14ac:dyDescent="0.3">
      <c r="AW2" s="64">
        <f>'Основні дані'!A25</f>
        <v>0</v>
      </c>
      <c r="AX2" s="64"/>
      <c r="AY2" s="64"/>
      <c r="AZ2" s="64"/>
    </row>
    <row r="3" spans="1:70" ht="22.5" customHeight="1" x14ac:dyDescent="0.4">
      <c r="A3" s="740" t="s">
        <v>380</v>
      </c>
      <c r="B3" s="740"/>
      <c r="C3" s="740"/>
      <c r="D3" s="740"/>
      <c r="E3" s="740"/>
      <c r="F3" s="740"/>
      <c r="G3" s="740"/>
      <c r="H3" s="740"/>
      <c r="I3" s="740"/>
      <c r="J3" s="740"/>
      <c r="K3" s="740"/>
      <c r="L3" s="740"/>
      <c r="M3" s="740"/>
      <c r="N3" s="740"/>
      <c r="O3" s="740"/>
      <c r="P3" s="740"/>
      <c r="Q3" s="740"/>
      <c r="R3" s="740"/>
      <c r="S3" s="740"/>
      <c r="T3" s="740"/>
      <c r="U3" s="740"/>
      <c r="V3" s="740"/>
      <c r="W3" s="740"/>
      <c r="X3" s="740"/>
      <c r="Y3" s="740"/>
      <c r="Z3" s="740"/>
      <c r="AA3" s="740"/>
      <c r="AB3" s="740"/>
      <c r="AC3" s="740"/>
      <c r="AD3" s="740"/>
      <c r="AE3" s="740"/>
      <c r="AF3" s="740"/>
      <c r="AG3" s="740"/>
      <c r="AH3" s="740"/>
      <c r="AI3" s="740"/>
      <c r="AJ3" s="740"/>
      <c r="AK3" s="740"/>
      <c r="AL3" s="740"/>
      <c r="AM3" s="740"/>
      <c r="AN3" s="740"/>
      <c r="AO3" s="740"/>
      <c r="AP3" s="740"/>
      <c r="AQ3" s="740"/>
      <c r="AR3" s="740"/>
      <c r="AS3" s="740"/>
      <c r="AT3" s="740"/>
      <c r="AU3" s="740"/>
      <c r="AV3" s="740"/>
      <c r="AW3" s="740"/>
      <c r="AX3" s="740"/>
      <c r="AY3" s="740"/>
      <c r="AZ3" s="740"/>
      <c r="BA3" s="740"/>
      <c r="BB3" s="260"/>
      <c r="BC3" s="260"/>
      <c r="BD3" s="260"/>
      <c r="BE3" s="260"/>
    </row>
    <row r="4" spans="1:70" s="262" customFormat="1" ht="31.5" customHeight="1" x14ac:dyDescent="0.4">
      <c r="A4" s="741" t="s">
        <v>381</v>
      </c>
      <c r="B4" s="741"/>
      <c r="C4" s="741"/>
      <c r="D4" s="741"/>
      <c r="E4" s="741"/>
      <c r="F4" s="741"/>
      <c r="G4" s="741"/>
      <c r="H4" s="741"/>
      <c r="I4" s="741"/>
      <c r="J4" s="741"/>
      <c r="K4" s="741"/>
      <c r="L4" s="741"/>
      <c r="M4" s="741"/>
      <c r="N4" s="741"/>
      <c r="O4" s="741"/>
      <c r="P4" s="741"/>
      <c r="Q4" s="741"/>
      <c r="R4" s="741"/>
      <c r="S4" s="741"/>
      <c r="T4" s="741"/>
      <c r="U4" s="741"/>
      <c r="V4" s="741"/>
      <c r="W4" s="741"/>
      <c r="X4" s="741"/>
      <c r="Y4" s="741"/>
      <c r="Z4" s="741"/>
      <c r="AA4" s="741"/>
      <c r="AB4" s="741"/>
      <c r="AC4" s="741"/>
      <c r="AD4" s="741"/>
      <c r="AE4" s="741"/>
      <c r="AF4" s="741"/>
      <c r="AG4" s="741"/>
      <c r="AH4" s="741"/>
      <c r="AI4" s="741"/>
      <c r="AJ4" s="741"/>
      <c r="AK4" s="741"/>
      <c r="AL4" s="741"/>
      <c r="AM4" s="741"/>
      <c r="AN4" s="741"/>
      <c r="AO4" s="741"/>
      <c r="AP4" s="741"/>
      <c r="AQ4" s="741"/>
      <c r="AR4" s="741"/>
      <c r="AS4" s="741"/>
      <c r="AT4" s="741"/>
      <c r="AU4" s="741"/>
      <c r="AV4" s="741"/>
      <c r="AW4" s="741"/>
      <c r="AX4" s="741"/>
      <c r="AY4" s="741"/>
      <c r="AZ4" s="741"/>
      <c r="BA4" s="741"/>
      <c r="BB4" s="261"/>
      <c r="BC4" s="261"/>
      <c r="BD4" s="261"/>
      <c r="BE4" s="261"/>
      <c r="BF4" s="261"/>
      <c r="BG4" s="261"/>
      <c r="BH4" s="261"/>
      <c r="BI4" s="261"/>
      <c r="BJ4" s="261"/>
      <c r="BK4" s="261"/>
      <c r="BL4" s="261"/>
      <c r="BM4" s="261"/>
      <c r="BN4" s="261"/>
      <c r="BO4" s="261"/>
      <c r="BP4" s="261"/>
      <c r="BQ4" s="261"/>
      <c r="BR4" s="261"/>
    </row>
    <row r="5" spans="1:70" ht="43.5" customHeight="1" x14ac:dyDescent="0.25">
      <c r="A5" s="742" t="s">
        <v>382</v>
      </c>
      <c r="B5" s="742"/>
      <c r="C5" s="742"/>
      <c r="D5" s="742"/>
      <c r="E5" s="742"/>
      <c r="F5" s="742"/>
      <c r="G5" s="742"/>
      <c r="H5" s="742"/>
      <c r="I5" s="742"/>
      <c r="J5" s="742"/>
      <c r="K5" s="742"/>
      <c r="L5" s="742"/>
      <c r="M5" s="742"/>
      <c r="N5" s="742"/>
      <c r="O5" s="742"/>
      <c r="P5" s="742"/>
      <c r="Q5" s="742"/>
      <c r="R5" s="742"/>
      <c r="S5" s="742"/>
      <c r="T5" s="742"/>
      <c r="U5" s="742"/>
      <c r="V5" s="742"/>
      <c r="W5" s="742"/>
      <c r="X5" s="742"/>
      <c r="Y5" s="742"/>
      <c r="Z5" s="742"/>
      <c r="AA5" s="742"/>
      <c r="AB5" s="742"/>
      <c r="AC5" s="742"/>
      <c r="AD5" s="742"/>
      <c r="AE5" s="742"/>
      <c r="AF5" s="742"/>
      <c r="AG5" s="742"/>
      <c r="AH5" s="742"/>
      <c r="AI5" s="742"/>
      <c r="AJ5" s="742"/>
      <c r="AK5" s="742"/>
      <c r="AL5" s="742"/>
      <c r="AM5" s="742"/>
      <c r="AN5" s="742"/>
      <c r="AO5" s="742"/>
      <c r="AP5" s="742"/>
      <c r="AQ5" s="742"/>
      <c r="AR5" s="742"/>
      <c r="AS5" s="742"/>
      <c r="AT5" s="742"/>
      <c r="AU5" s="742"/>
      <c r="AV5" s="742"/>
      <c r="AW5" s="742"/>
      <c r="AX5" s="742"/>
      <c r="AY5" s="742"/>
      <c r="AZ5" s="742"/>
      <c r="BA5" s="742"/>
      <c r="BB5" s="263"/>
      <c r="BC5" s="263"/>
      <c r="BD5" s="263"/>
      <c r="BE5" s="263"/>
      <c r="BF5" s="263"/>
      <c r="BG5" s="263"/>
      <c r="BH5" s="263"/>
      <c r="BI5" s="263"/>
      <c r="BJ5" s="263"/>
      <c r="BK5" s="263"/>
      <c r="BL5" s="263"/>
      <c r="BM5" s="263"/>
      <c r="BN5" s="263"/>
    </row>
    <row r="6" spans="1:70" ht="34.5" customHeight="1" x14ac:dyDescent="0.25">
      <c r="A6" s="263"/>
      <c r="B6" s="263"/>
      <c r="C6" s="263"/>
      <c r="D6" s="263"/>
      <c r="E6" s="263"/>
      <c r="F6" s="263"/>
      <c r="G6" s="263"/>
      <c r="H6" s="263"/>
      <c r="I6" s="263"/>
      <c r="J6" s="768" t="s">
        <v>383</v>
      </c>
      <c r="K6" s="769"/>
      <c r="L6" s="769"/>
      <c r="M6" s="769"/>
      <c r="N6" s="769"/>
      <c r="O6" s="769"/>
      <c r="P6" s="769"/>
      <c r="Q6" s="769"/>
      <c r="R6" s="769"/>
      <c r="S6" s="769"/>
      <c r="T6" s="769"/>
      <c r="U6" s="769"/>
      <c r="V6" s="769"/>
      <c r="W6" s="769"/>
      <c r="X6" s="769"/>
      <c r="Y6" s="769"/>
      <c r="Z6" s="769"/>
      <c r="AA6" s="769"/>
      <c r="AB6" s="769"/>
      <c r="AC6" s="769"/>
      <c r="AD6" s="769"/>
      <c r="AE6" s="769"/>
      <c r="AF6" s="769"/>
      <c r="AG6" s="769"/>
      <c r="AH6" s="769"/>
      <c r="AI6" s="769"/>
      <c r="AJ6" s="769"/>
      <c r="AK6" s="769"/>
      <c r="AL6" s="769"/>
      <c r="AM6" s="769"/>
      <c r="AN6" s="769"/>
      <c r="AO6" s="769"/>
      <c r="AP6" s="769"/>
      <c r="AQ6" s="769"/>
      <c r="AR6" s="769"/>
      <c r="AS6" s="263"/>
      <c r="AT6" s="263"/>
      <c r="AU6" s="263"/>
      <c r="AV6" s="263"/>
      <c r="AW6" s="263"/>
      <c r="AX6" s="263"/>
      <c r="AY6" s="263"/>
      <c r="AZ6" s="263"/>
      <c r="BA6" s="263"/>
      <c r="BB6" s="263"/>
      <c r="BC6" s="263"/>
      <c r="BD6" s="263"/>
      <c r="BE6" s="263"/>
      <c r="BF6" s="263"/>
      <c r="BG6" s="263"/>
      <c r="BH6" s="263"/>
      <c r="BI6" s="263"/>
      <c r="BJ6" s="263"/>
      <c r="BK6" s="263"/>
      <c r="BL6" s="263"/>
      <c r="BM6" s="263"/>
      <c r="BN6" s="263"/>
    </row>
    <row r="7" spans="1:70" ht="28.5" customHeight="1" x14ac:dyDescent="0.4">
      <c r="B7" s="264" t="s">
        <v>384</v>
      </c>
      <c r="C7" s="63"/>
      <c r="D7" s="265"/>
      <c r="E7" s="265"/>
      <c r="F7" s="265"/>
      <c r="G7" s="265"/>
      <c r="H7" s="265"/>
      <c r="I7" s="265"/>
      <c r="J7" s="770" t="str">
        <f>'Основні дані'!B8</f>
        <v>Технології органічних речовин, харчових добавок та косметичних засобів</v>
      </c>
      <c r="K7" s="769"/>
      <c r="L7" s="769"/>
      <c r="M7" s="769"/>
      <c r="N7" s="769"/>
      <c r="O7" s="769"/>
      <c r="P7" s="769"/>
      <c r="Q7" s="769"/>
      <c r="R7" s="769"/>
      <c r="S7" s="769"/>
      <c r="T7" s="769"/>
      <c r="U7" s="769"/>
      <c r="V7" s="769"/>
      <c r="W7" s="769"/>
      <c r="X7" s="769"/>
      <c r="Y7" s="769"/>
      <c r="Z7" s="769"/>
      <c r="AA7" s="769"/>
      <c r="AB7" s="769"/>
      <c r="AC7" s="769"/>
      <c r="AD7" s="769"/>
      <c r="AE7" s="769"/>
      <c r="AF7" s="769"/>
      <c r="AG7" s="769"/>
      <c r="AH7" s="769"/>
      <c r="AI7" s="769"/>
      <c r="AJ7" s="769"/>
      <c r="AK7" s="769"/>
      <c r="AL7" s="769"/>
      <c r="AM7" s="769"/>
      <c r="AN7" s="769"/>
      <c r="AO7" s="769"/>
      <c r="AP7" s="769"/>
      <c r="AQ7" s="769"/>
      <c r="AR7" s="769"/>
      <c r="AS7" s="63"/>
      <c r="AT7" s="63"/>
      <c r="AU7" s="63"/>
      <c r="AV7" s="63"/>
      <c r="AW7" s="63"/>
      <c r="AX7" s="63"/>
      <c r="AY7" s="63"/>
      <c r="AZ7" s="63"/>
      <c r="BA7" s="63"/>
    </row>
    <row r="8" spans="1:70" ht="34.5" customHeight="1" x14ac:dyDescent="0.3">
      <c r="A8" s="266"/>
      <c r="B8" s="267" t="s">
        <v>385</v>
      </c>
      <c r="C8" s="426"/>
      <c r="D8" s="426"/>
      <c r="E8" s="426"/>
      <c r="F8" s="426"/>
      <c r="G8" s="426"/>
      <c r="H8" s="63"/>
      <c r="I8" s="426"/>
      <c r="J8" s="426"/>
      <c r="K8" s="426"/>
      <c r="L8" s="267" t="s">
        <v>386</v>
      </c>
      <c r="M8" s="60"/>
      <c r="N8" s="268"/>
      <c r="O8" s="268"/>
      <c r="P8" s="771" t="str">
        <f>'Основні дані'!B15</f>
        <v>першого (бакалаврського) рівня</v>
      </c>
      <c r="Q8" s="772"/>
      <c r="R8" s="772"/>
      <c r="S8" s="772"/>
      <c r="T8" s="772"/>
      <c r="U8" s="772"/>
      <c r="V8" s="772"/>
      <c r="W8" s="772"/>
      <c r="X8" s="772"/>
      <c r="Y8" s="425" t="s">
        <v>387</v>
      </c>
      <c r="Z8" s="425"/>
      <c r="AA8" s="425"/>
      <c r="AB8" s="425"/>
      <c r="AC8" s="808" t="str">
        <f>'Основні дані'!B9</f>
        <v>G</v>
      </c>
      <c r="AD8" s="809"/>
      <c r="AE8" s="810" t="str">
        <f>'Основні дані'!B10</f>
        <v>Інженерія, виробництво та будівництво</v>
      </c>
      <c r="AF8" s="811"/>
      <c r="AG8" s="811"/>
      <c r="AH8" s="811"/>
      <c r="AI8" s="811"/>
      <c r="AJ8" s="811"/>
      <c r="AK8" s="811"/>
      <c r="AL8" s="811"/>
      <c r="AM8" s="811"/>
      <c r="AN8" s="811"/>
      <c r="AO8" s="811"/>
      <c r="AP8" s="811"/>
      <c r="AQ8" s="269"/>
      <c r="AR8" s="269"/>
      <c r="AS8" s="269"/>
      <c r="AT8" s="269"/>
      <c r="AU8" s="269"/>
      <c r="AV8" s="269"/>
      <c r="AW8" s="269"/>
      <c r="AX8" s="269"/>
      <c r="AY8" s="269"/>
      <c r="AZ8" s="269"/>
      <c r="BA8" s="269"/>
      <c r="BF8" s="270"/>
      <c r="BG8" s="270"/>
      <c r="BH8" s="270"/>
      <c r="BI8" s="270"/>
      <c r="BJ8" s="270"/>
      <c r="BK8" s="270"/>
    </row>
    <row r="9" spans="1:70" ht="17.399999999999999" x14ac:dyDescent="0.3"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267"/>
      <c r="N9" s="271"/>
      <c r="O9" s="272"/>
      <c r="P9" s="806" t="s">
        <v>388</v>
      </c>
      <c r="Q9" s="807"/>
      <c r="R9" s="807"/>
      <c r="S9" s="807"/>
      <c r="T9" s="807"/>
      <c r="U9" s="807"/>
      <c r="V9" s="807"/>
      <c r="W9" s="807"/>
      <c r="X9" s="807"/>
      <c r="Y9" s="273"/>
      <c r="Z9" s="273"/>
      <c r="AA9" s="273"/>
      <c r="AD9" s="273" t="s">
        <v>389</v>
      </c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274"/>
      <c r="AX9" s="274"/>
      <c r="AY9" s="274"/>
      <c r="AZ9" s="274"/>
      <c r="BA9" s="63"/>
      <c r="BF9" s="270"/>
      <c r="BG9" s="270"/>
      <c r="BH9" s="270"/>
      <c r="BI9" s="270"/>
      <c r="BJ9" s="270"/>
      <c r="BK9" s="270"/>
    </row>
    <row r="10" spans="1:70" ht="63.75" customHeight="1" x14ac:dyDescent="0.3">
      <c r="B10" s="275" t="s">
        <v>390</v>
      </c>
      <c r="C10" s="276"/>
      <c r="D10" s="276"/>
      <c r="E10" s="276"/>
      <c r="F10" s="743" t="s">
        <v>391</v>
      </c>
      <c r="G10" s="743"/>
      <c r="H10" s="743"/>
      <c r="I10" s="743"/>
      <c r="J10" s="743"/>
      <c r="K10" s="743"/>
      <c r="L10" s="743"/>
      <c r="M10" s="276"/>
      <c r="N10" s="425" t="s">
        <v>392</v>
      </c>
      <c r="O10" s="426"/>
      <c r="P10" s="426"/>
      <c r="Q10" s="63"/>
      <c r="R10" s="277"/>
      <c r="S10" s="278"/>
      <c r="T10" s="278"/>
      <c r="U10" s="278"/>
      <c r="V10" s="279"/>
      <c r="W10" s="279"/>
      <c r="X10" s="280" t="s">
        <v>393</v>
      </c>
      <c r="Y10" s="725" t="str">
        <f>'Основні дані'!B11</f>
        <v>G1</v>
      </c>
      <c r="Z10" s="747"/>
      <c r="AA10" s="747"/>
      <c r="AB10" s="747"/>
      <c r="AC10" s="810" t="str">
        <f>'Основні дані'!B12</f>
        <v>Хімічні технології та інженерія</v>
      </c>
      <c r="AD10" s="811"/>
      <c r="AE10" s="811"/>
      <c r="AF10" s="811"/>
      <c r="AG10" s="811"/>
      <c r="AH10" s="811"/>
      <c r="AI10" s="811"/>
      <c r="AJ10" s="811"/>
      <c r="AK10" s="811"/>
      <c r="AL10" s="811"/>
      <c r="AM10" s="811"/>
      <c r="AN10" s="811"/>
      <c r="AO10" s="63"/>
      <c r="AP10" s="425" t="s">
        <v>394</v>
      </c>
      <c r="AQ10" s="63"/>
      <c r="AR10" s="63"/>
      <c r="AS10" s="63"/>
      <c r="AT10" s="63"/>
      <c r="AU10" s="815" t="str">
        <f>'Основні дані'!B16</f>
        <v>бакалавр з хімічних технологій та інженерії</v>
      </c>
      <c r="AV10" s="815"/>
      <c r="AW10" s="815"/>
      <c r="AX10" s="815"/>
      <c r="AY10" s="815"/>
      <c r="AZ10" s="815"/>
      <c r="BA10" s="815"/>
      <c r="BF10" s="281"/>
      <c r="BG10" s="281"/>
      <c r="BH10" s="281"/>
      <c r="BI10" s="281"/>
      <c r="BJ10" s="281"/>
      <c r="BK10" s="281"/>
    </row>
    <row r="11" spans="1:70" ht="31.5" customHeight="1" x14ac:dyDescent="0.3"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280"/>
      <c r="M11" s="280"/>
      <c r="N11" s="602" t="s">
        <v>395</v>
      </c>
      <c r="O11" s="68"/>
      <c r="P11" s="68"/>
      <c r="Q11" s="63"/>
      <c r="R11" s="68"/>
      <c r="S11" s="63"/>
      <c r="T11" s="63"/>
      <c r="U11" s="282"/>
      <c r="V11" s="282"/>
      <c r="W11" s="282"/>
      <c r="X11" s="280"/>
      <c r="Y11" s="748">
        <f>'Основні дані'!B13</f>
        <v>0</v>
      </c>
      <c r="Z11" s="749"/>
      <c r="AA11" s="749"/>
      <c r="AB11" s="749"/>
      <c r="AC11" s="750">
        <f>'Основні дані'!B14</f>
        <v>0</v>
      </c>
      <c r="AD11" s="751"/>
      <c r="AE11" s="751"/>
      <c r="AF11" s="751"/>
      <c r="AG11" s="751"/>
      <c r="AH11" s="751"/>
      <c r="AI11" s="751"/>
      <c r="AJ11" s="751"/>
      <c r="AK11" s="751"/>
      <c r="AL11" s="751"/>
      <c r="AM11" s="751"/>
      <c r="AN11" s="751"/>
      <c r="AO11" s="283"/>
      <c r="AP11" s="425" t="s">
        <v>396</v>
      </c>
      <c r="AQ11" s="63"/>
      <c r="AR11" s="63"/>
      <c r="AS11" s="63"/>
      <c r="AT11" s="63"/>
      <c r="AU11" s="63"/>
      <c r="AV11" s="429" t="s">
        <v>397</v>
      </c>
      <c r="AW11" s="274"/>
      <c r="AX11" s="63"/>
      <c r="AY11" s="63"/>
      <c r="AZ11" s="63"/>
      <c r="BA11" s="63"/>
      <c r="BF11" s="284"/>
      <c r="BG11" s="284"/>
      <c r="BH11" s="284"/>
      <c r="BI11" s="284"/>
      <c r="BJ11" s="284"/>
      <c r="BK11" s="284"/>
    </row>
    <row r="12" spans="1:70" ht="30" customHeight="1" x14ac:dyDescent="0.3">
      <c r="B12" s="284" t="str">
        <f>CONCATENATE("''___''_______________ 20",'Основні дані'!B20," р.")</f>
        <v>''___''_______________ 2025 р.</v>
      </c>
      <c r="C12" s="280"/>
      <c r="D12" s="280"/>
      <c r="E12" s="280"/>
      <c r="F12" s="280"/>
      <c r="G12" s="280"/>
      <c r="H12" s="431"/>
      <c r="I12" s="280"/>
      <c r="J12" s="280"/>
      <c r="K12" s="280"/>
      <c r="L12" s="280"/>
      <c r="M12" s="280"/>
      <c r="N12" s="425"/>
      <c r="O12" s="268"/>
      <c r="P12" s="268"/>
      <c r="Q12" s="63"/>
      <c r="R12" s="268"/>
      <c r="S12" s="63"/>
      <c r="T12" s="63"/>
      <c r="U12" s="63"/>
      <c r="V12" s="68"/>
      <c r="W12" s="63"/>
      <c r="X12" s="280"/>
      <c r="Y12" s="285"/>
      <c r="Z12" s="283"/>
      <c r="AA12" s="283"/>
      <c r="AB12" s="283"/>
      <c r="AC12" s="283"/>
      <c r="AD12" s="283"/>
      <c r="AE12" s="283"/>
      <c r="AF12" s="283"/>
      <c r="AG12" s="283"/>
      <c r="AH12" s="283"/>
      <c r="AI12" s="283"/>
      <c r="AJ12" s="283"/>
      <c r="AK12" s="283"/>
      <c r="AL12" s="283"/>
      <c r="AM12" s="283"/>
      <c r="AN12" s="283"/>
      <c r="AO12" s="283"/>
      <c r="AP12" s="425" t="s">
        <v>398</v>
      </c>
      <c r="AQ12" s="63"/>
      <c r="AR12" s="63"/>
      <c r="AS12" s="63"/>
      <c r="AT12" s="430" t="s">
        <v>399</v>
      </c>
      <c r="AU12" s="286"/>
      <c r="AV12" s="287"/>
      <c r="AW12" s="287"/>
      <c r="AX12" s="287"/>
      <c r="AY12" s="287"/>
      <c r="AZ12" s="287"/>
      <c r="BA12" s="287"/>
      <c r="BB12" s="284"/>
      <c r="BF12" s="284"/>
      <c r="BG12" s="284"/>
      <c r="BH12" s="284"/>
      <c r="BI12" s="284"/>
      <c r="BJ12" s="284"/>
      <c r="BK12" s="284"/>
    </row>
    <row r="13" spans="1:70" ht="21" customHeight="1" x14ac:dyDescent="0.3">
      <c r="B13" s="279"/>
      <c r="C13" s="280"/>
      <c r="D13" s="280"/>
      <c r="E13" s="280"/>
      <c r="F13" s="280"/>
      <c r="G13" s="280"/>
      <c r="H13" s="280"/>
      <c r="I13" s="280"/>
      <c r="J13" s="280"/>
      <c r="K13" s="280"/>
      <c r="L13" s="280"/>
      <c r="M13" s="280"/>
      <c r="N13" s="274"/>
      <c r="O13" s="425" t="s">
        <v>400</v>
      </c>
      <c r="P13" s="63"/>
      <c r="Q13" s="63"/>
      <c r="R13" s="63"/>
      <c r="S13" s="63"/>
      <c r="T13" s="288"/>
      <c r="U13" s="725" t="s">
        <v>401</v>
      </c>
      <c r="V13" s="726"/>
      <c r="W13" s="274"/>
      <c r="X13" s="68"/>
      <c r="Y13" s="285"/>
      <c r="Z13" s="63"/>
      <c r="AA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274"/>
      <c r="AX13" s="274"/>
      <c r="AY13" s="274"/>
      <c r="AZ13" s="274"/>
      <c r="BA13" s="274"/>
      <c r="BB13" s="284"/>
      <c r="BF13" s="284"/>
      <c r="BG13" s="284"/>
      <c r="BH13" s="284"/>
      <c r="BI13" s="284"/>
      <c r="BJ13" s="284"/>
      <c r="BK13" s="284"/>
    </row>
    <row r="14" spans="1:70" ht="21" customHeight="1" x14ac:dyDescent="0.3">
      <c r="B14" s="279"/>
      <c r="C14" s="280"/>
      <c r="D14" s="280"/>
      <c r="E14" s="280"/>
      <c r="F14" s="280"/>
      <c r="G14" s="280"/>
      <c r="H14" s="280"/>
      <c r="I14" s="280"/>
      <c r="J14" s="280"/>
      <c r="K14" s="280"/>
      <c r="L14" s="280"/>
      <c r="M14" s="280"/>
      <c r="N14" s="274"/>
      <c r="O14" s="267"/>
      <c r="P14" s="289"/>
      <c r="Q14" s="268"/>
      <c r="R14" s="268"/>
      <c r="S14" s="268"/>
      <c r="T14" s="268"/>
      <c r="U14" s="63"/>
      <c r="V14" s="63"/>
      <c r="W14" s="63"/>
      <c r="X14" s="68"/>
      <c r="Y14" s="63"/>
      <c r="Z14" s="63"/>
      <c r="AA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279"/>
      <c r="BB14" s="284"/>
      <c r="BF14" s="284"/>
      <c r="BG14" s="284"/>
      <c r="BH14" s="284"/>
      <c r="BI14" s="284"/>
      <c r="BJ14" s="284"/>
      <c r="BK14" s="284"/>
    </row>
    <row r="15" spans="1:70" ht="21" x14ac:dyDescent="0.3">
      <c r="A15" s="744" t="s">
        <v>402</v>
      </c>
      <c r="B15" s="744"/>
      <c r="C15" s="744"/>
      <c r="D15" s="744"/>
      <c r="E15" s="744"/>
      <c r="F15" s="744"/>
      <c r="G15" s="744"/>
      <c r="H15" s="744"/>
      <c r="I15" s="744"/>
      <c r="J15" s="744"/>
      <c r="K15" s="744"/>
      <c r="L15" s="744"/>
      <c r="M15" s="744"/>
      <c r="N15" s="744"/>
      <c r="O15" s="744"/>
      <c r="P15" s="744"/>
      <c r="Q15" s="744"/>
      <c r="R15" s="744"/>
      <c r="S15" s="744"/>
      <c r="T15" s="744"/>
      <c r="U15" s="744"/>
      <c r="V15" s="744"/>
      <c r="W15" s="744"/>
      <c r="X15" s="744"/>
      <c r="Y15" s="744"/>
      <c r="Z15" s="744"/>
      <c r="AA15" s="744"/>
      <c r="AB15" s="744"/>
      <c r="AC15" s="744"/>
      <c r="AD15" s="744"/>
      <c r="AE15" s="744"/>
      <c r="AF15" s="744"/>
      <c r="AG15" s="744"/>
      <c r="AH15" s="744"/>
      <c r="AI15" s="744"/>
      <c r="AJ15" s="744"/>
      <c r="AK15" s="744"/>
      <c r="AL15" s="744"/>
      <c r="AM15" s="744"/>
      <c r="AN15" s="744"/>
      <c r="AO15" s="744"/>
      <c r="AP15" s="744"/>
      <c r="AQ15" s="744"/>
      <c r="AR15" s="744"/>
      <c r="AS15" s="744"/>
      <c r="AT15" s="744"/>
      <c r="AU15" s="744"/>
      <c r="AV15" s="744"/>
      <c r="AW15" s="744"/>
      <c r="AX15" s="69"/>
    </row>
    <row r="16" spans="1:70" ht="17.399999999999999" customHeight="1" thickBot="1" x14ac:dyDescent="0.35">
      <c r="F16" s="70"/>
      <c r="G16" s="70"/>
      <c r="H16" s="70"/>
      <c r="I16" s="70"/>
      <c r="J16" s="70"/>
      <c r="K16" s="70"/>
      <c r="L16" s="70"/>
      <c r="M16" s="70"/>
      <c r="N16" s="70"/>
      <c r="O16" s="71"/>
      <c r="P16" s="71"/>
      <c r="Q16" s="65"/>
      <c r="R16" s="65"/>
      <c r="S16" s="65"/>
      <c r="T16" s="65"/>
      <c r="U16" s="67"/>
      <c r="V16" s="67"/>
      <c r="W16" s="67"/>
      <c r="X16" s="67"/>
      <c r="AB16" s="68"/>
      <c r="AX16" s="69"/>
      <c r="BB16" s="144"/>
      <c r="BC16" s="816">
        <f>SUM(BC17:BJ17)</f>
        <v>199</v>
      </c>
      <c r="BD16" s="817"/>
      <c r="BE16" s="817"/>
      <c r="BF16" s="817"/>
      <c r="BG16" s="818"/>
      <c r="BH16" s="818"/>
      <c r="BI16" s="818"/>
      <c r="BJ16" s="819"/>
      <c r="BK16" s="145"/>
      <c r="BL16" s="145"/>
      <c r="BM16" s="145"/>
    </row>
    <row r="17" spans="1:66" s="148" customFormat="1" ht="21" customHeight="1" thickBot="1" x14ac:dyDescent="0.3">
      <c r="A17" s="745" t="s">
        <v>403</v>
      </c>
      <c r="B17" s="752" t="s">
        <v>404</v>
      </c>
      <c r="C17" s="753"/>
      <c r="D17" s="753"/>
      <c r="E17" s="754"/>
      <c r="F17" s="727" t="s">
        <v>405</v>
      </c>
      <c r="G17" s="728"/>
      <c r="H17" s="728"/>
      <c r="I17" s="728"/>
      <c r="J17" s="730" t="s">
        <v>406</v>
      </c>
      <c r="K17" s="731"/>
      <c r="L17" s="731"/>
      <c r="M17" s="731"/>
      <c r="N17" s="732"/>
      <c r="O17" s="730" t="s">
        <v>407</v>
      </c>
      <c r="P17" s="731"/>
      <c r="Q17" s="731"/>
      <c r="R17" s="732"/>
      <c r="S17" s="727" t="s">
        <v>408</v>
      </c>
      <c r="T17" s="728"/>
      <c r="U17" s="728"/>
      <c r="V17" s="728"/>
      <c r="W17" s="729"/>
      <c r="X17" s="727" t="s">
        <v>409</v>
      </c>
      <c r="Y17" s="728"/>
      <c r="Z17" s="728"/>
      <c r="AA17" s="729"/>
      <c r="AB17" s="727" t="s">
        <v>410</v>
      </c>
      <c r="AC17" s="728"/>
      <c r="AD17" s="728"/>
      <c r="AE17" s="729"/>
      <c r="AF17" s="727" t="s">
        <v>411</v>
      </c>
      <c r="AG17" s="728"/>
      <c r="AH17" s="728"/>
      <c r="AI17" s="729"/>
      <c r="AJ17" s="727" t="s">
        <v>412</v>
      </c>
      <c r="AK17" s="728"/>
      <c r="AL17" s="728"/>
      <c r="AM17" s="728"/>
      <c r="AN17" s="729"/>
      <c r="AO17" s="727" t="s">
        <v>413</v>
      </c>
      <c r="AP17" s="728"/>
      <c r="AQ17" s="728"/>
      <c r="AR17" s="729"/>
      <c r="AS17" s="727" t="s">
        <v>414</v>
      </c>
      <c r="AT17" s="728"/>
      <c r="AU17" s="728"/>
      <c r="AV17" s="728"/>
      <c r="AW17" s="729"/>
      <c r="AX17" s="812" t="s">
        <v>415</v>
      </c>
      <c r="AY17" s="813"/>
      <c r="AZ17" s="813"/>
      <c r="BA17" s="814"/>
      <c r="BB17" s="146"/>
      <c r="BC17" s="779">
        <f>SUM(BC19:BD24)</f>
        <v>52</v>
      </c>
      <c r="BD17" s="779"/>
      <c r="BE17" s="779">
        <f>SUM(BE19:BF24)</f>
        <v>52</v>
      </c>
      <c r="BF17" s="779"/>
      <c r="BG17" s="780">
        <f>SUM(BG19:BH24)</f>
        <v>52</v>
      </c>
      <c r="BH17" s="781"/>
      <c r="BI17" s="780">
        <f>SUM(BI19:BJ24)</f>
        <v>43</v>
      </c>
      <c r="BJ17" s="781"/>
      <c r="BK17" s="147"/>
      <c r="BL17" s="147"/>
      <c r="BM17" s="147"/>
    </row>
    <row r="18" spans="1:66" s="150" customFormat="1" ht="27" customHeight="1" thickBot="1" x14ac:dyDescent="0.3">
      <c r="A18" s="746"/>
      <c r="B18" s="72">
        <v>1</v>
      </c>
      <c r="C18" s="73">
        <f t="shared" ref="C18:BA18" si="0">B18+1</f>
        <v>2</v>
      </c>
      <c r="D18" s="73">
        <f t="shared" si="0"/>
        <v>3</v>
      </c>
      <c r="E18" s="74">
        <f t="shared" si="0"/>
        <v>4</v>
      </c>
      <c r="F18" s="72">
        <f t="shared" si="0"/>
        <v>5</v>
      </c>
      <c r="G18" s="73">
        <f t="shared" si="0"/>
        <v>6</v>
      </c>
      <c r="H18" s="73">
        <f t="shared" si="0"/>
        <v>7</v>
      </c>
      <c r="I18" s="75">
        <f t="shared" si="0"/>
        <v>8</v>
      </c>
      <c r="J18" s="72">
        <f t="shared" si="0"/>
        <v>9</v>
      </c>
      <c r="K18" s="76">
        <f t="shared" si="0"/>
        <v>10</v>
      </c>
      <c r="L18" s="73">
        <f t="shared" si="0"/>
        <v>11</v>
      </c>
      <c r="M18" s="73">
        <f t="shared" si="0"/>
        <v>12</v>
      </c>
      <c r="N18" s="74">
        <f t="shared" si="0"/>
        <v>13</v>
      </c>
      <c r="O18" s="77">
        <f t="shared" si="0"/>
        <v>14</v>
      </c>
      <c r="P18" s="73">
        <f t="shared" si="0"/>
        <v>15</v>
      </c>
      <c r="Q18" s="73">
        <f t="shared" si="0"/>
        <v>16</v>
      </c>
      <c r="R18" s="74">
        <f t="shared" si="0"/>
        <v>17</v>
      </c>
      <c r="S18" s="72">
        <f t="shared" si="0"/>
        <v>18</v>
      </c>
      <c r="T18" s="76">
        <f t="shared" si="0"/>
        <v>19</v>
      </c>
      <c r="U18" s="73">
        <f t="shared" si="0"/>
        <v>20</v>
      </c>
      <c r="V18" s="73">
        <f t="shared" si="0"/>
        <v>21</v>
      </c>
      <c r="W18" s="74">
        <f t="shared" si="0"/>
        <v>22</v>
      </c>
      <c r="X18" s="72">
        <f t="shared" si="0"/>
        <v>23</v>
      </c>
      <c r="Y18" s="76">
        <f t="shared" si="0"/>
        <v>24</v>
      </c>
      <c r="Z18" s="73">
        <f t="shared" si="0"/>
        <v>25</v>
      </c>
      <c r="AA18" s="74">
        <f t="shared" si="0"/>
        <v>26</v>
      </c>
      <c r="AB18" s="72">
        <f t="shared" si="0"/>
        <v>27</v>
      </c>
      <c r="AC18" s="78">
        <f t="shared" si="0"/>
        <v>28</v>
      </c>
      <c r="AD18" s="73">
        <f t="shared" si="0"/>
        <v>29</v>
      </c>
      <c r="AE18" s="74">
        <f t="shared" si="0"/>
        <v>30</v>
      </c>
      <c r="AF18" s="72">
        <f t="shared" si="0"/>
        <v>31</v>
      </c>
      <c r="AG18" s="78">
        <f t="shared" si="0"/>
        <v>32</v>
      </c>
      <c r="AH18" s="73">
        <f t="shared" si="0"/>
        <v>33</v>
      </c>
      <c r="AI18" s="74">
        <f t="shared" si="0"/>
        <v>34</v>
      </c>
      <c r="AJ18" s="72">
        <f t="shared" si="0"/>
        <v>35</v>
      </c>
      <c r="AK18" s="78">
        <f t="shared" si="0"/>
        <v>36</v>
      </c>
      <c r="AL18" s="73">
        <f t="shared" si="0"/>
        <v>37</v>
      </c>
      <c r="AM18" s="73">
        <f t="shared" si="0"/>
        <v>38</v>
      </c>
      <c r="AN18" s="74">
        <f t="shared" si="0"/>
        <v>39</v>
      </c>
      <c r="AO18" s="77">
        <f t="shared" si="0"/>
        <v>40</v>
      </c>
      <c r="AP18" s="73">
        <f t="shared" si="0"/>
        <v>41</v>
      </c>
      <c r="AQ18" s="73">
        <f t="shared" si="0"/>
        <v>42</v>
      </c>
      <c r="AR18" s="74">
        <f t="shared" si="0"/>
        <v>43</v>
      </c>
      <c r="AS18" s="72">
        <f t="shared" si="0"/>
        <v>44</v>
      </c>
      <c r="AT18" s="78">
        <f t="shared" si="0"/>
        <v>45</v>
      </c>
      <c r="AU18" s="73">
        <f t="shared" si="0"/>
        <v>46</v>
      </c>
      <c r="AV18" s="73">
        <f t="shared" si="0"/>
        <v>47</v>
      </c>
      <c r="AW18" s="74">
        <f t="shared" si="0"/>
        <v>48</v>
      </c>
      <c r="AX18" s="77">
        <f t="shared" si="0"/>
        <v>49</v>
      </c>
      <c r="AY18" s="73">
        <f t="shared" si="0"/>
        <v>50</v>
      </c>
      <c r="AZ18" s="73">
        <f t="shared" si="0"/>
        <v>51</v>
      </c>
      <c r="BA18" s="74">
        <f t="shared" si="0"/>
        <v>52</v>
      </c>
      <c r="BB18" s="158"/>
      <c r="BC18" s="151">
        <v>1</v>
      </c>
      <c r="BD18" s="151">
        <v>2</v>
      </c>
      <c r="BE18" s="151">
        <v>3</v>
      </c>
      <c r="BF18" s="151">
        <v>4</v>
      </c>
      <c r="BG18" s="151">
        <v>5</v>
      </c>
      <c r="BH18" s="151">
        <v>6</v>
      </c>
      <c r="BI18" s="151">
        <v>7</v>
      </c>
      <c r="BJ18" s="151">
        <v>8</v>
      </c>
      <c r="BK18" s="149" t="s">
        <v>416</v>
      </c>
      <c r="BL18" s="773" t="s">
        <v>417</v>
      </c>
      <c r="BM18" s="773"/>
    </row>
    <row r="19" spans="1:66" s="290" customFormat="1" ht="22.5" customHeight="1" x14ac:dyDescent="0.3">
      <c r="A19" s="79" t="s">
        <v>418</v>
      </c>
      <c r="B19" s="556" t="s">
        <v>419</v>
      </c>
      <c r="C19" s="556" t="s">
        <v>419</v>
      </c>
      <c r="D19" s="556" t="s">
        <v>419</v>
      </c>
      <c r="E19" s="556" t="s">
        <v>419</v>
      </c>
      <c r="F19" s="556" t="s">
        <v>419</v>
      </c>
      <c r="G19" s="556" t="s">
        <v>419</v>
      </c>
      <c r="H19" s="556" t="s">
        <v>419</v>
      </c>
      <c r="I19" s="556" t="s">
        <v>419</v>
      </c>
      <c r="J19" s="556" t="s">
        <v>419</v>
      </c>
      <c r="K19" s="556" t="s">
        <v>419</v>
      </c>
      <c r="L19" s="556" t="s">
        <v>419</v>
      </c>
      <c r="M19" s="556" t="s">
        <v>419</v>
      </c>
      <c r="N19" s="556" t="s">
        <v>419</v>
      </c>
      <c r="O19" s="556" t="s">
        <v>419</v>
      </c>
      <c r="P19" s="556" t="s">
        <v>419</v>
      </c>
      <c r="Q19" s="556" t="s">
        <v>419</v>
      </c>
      <c r="R19" s="532" t="s">
        <v>420</v>
      </c>
      <c r="S19" s="532" t="s">
        <v>421</v>
      </c>
      <c r="T19" s="532" t="s">
        <v>421</v>
      </c>
      <c r="U19" s="532" t="s">
        <v>421</v>
      </c>
      <c r="V19" s="532" t="s">
        <v>422</v>
      </c>
      <c r="W19" s="532" t="s">
        <v>422</v>
      </c>
      <c r="X19" s="532" t="s">
        <v>422</v>
      </c>
      <c r="Y19" s="557" t="s">
        <v>419</v>
      </c>
      <c r="Z19" s="557" t="s">
        <v>419</v>
      </c>
      <c r="AA19" s="557" t="s">
        <v>419</v>
      </c>
      <c r="AB19" s="557" t="s">
        <v>419</v>
      </c>
      <c r="AC19" s="557" t="s">
        <v>419</v>
      </c>
      <c r="AD19" s="557" t="s">
        <v>419</v>
      </c>
      <c r="AE19" s="557" t="s">
        <v>419</v>
      </c>
      <c r="AF19" s="557" t="s">
        <v>419</v>
      </c>
      <c r="AG19" s="557" t="s">
        <v>419</v>
      </c>
      <c r="AH19" s="557" t="s">
        <v>419</v>
      </c>
      <c r="AI19" s="557" t="s">
        <v>419</v>
      </c>
      <c r="AJ19" s="557" t="s">
        <v>419</v>
      </c>
      <c r="AK19" s="557" t="s">
        <v>419</v>
      </c>
      <c r="AL19" s="557" t="s">
        <v>419</v>
      </c>
      <c r="AM19" s="557" t="s">
        <v>419</v>
      </c>
      <c r="AN19" s="557" t="s">
        <v>419</v>
      </c>
      <c r="AO19" s="532" t="s">
        <v>420</v>
      </c>
      <c r="AP19" s="532" t="s">
        <v>421</v>
      </c>
      <c r="AQ19" s="532" t="s">
        <v>421</v>
      </c>
      <c r="AR19" s="532" t="s">
        <v>421</v>
      </c>
      <c r="AS19" s="532" t="s">
        <v>422</v>
      </c>
      <c r="AT19" s="532" t="s">
        <v>422</v>
      </c>
      <c r="AU19" s="532" t="s">
        <v>422</v>
      </c>
      <c r="AV19" s="532" t="s">
        <v>422</v>
      </c>
      <c r="AW19" s="532" t="s">
        <v>422</v>
      </c>
      <c r="AX19" s="532" t="s">
        <v>422</v>
      </c>
      <c r="AY19" s="532" t="s">
        <v>422</v>
      </c>
      <c r="AZ19" s="532" t="s">
        <v>422</v>
      </c>
      <c r="BA19" s="533" t="s">
        <v>422</v>
      </c>
      <c r="BB19" s="160" t="s">
        <v>423</v>
      </c>
      <c r="BC19" s="151">
        <f>COUNTIF(B19:X19,BL19)</f>
        <v>16</v>
      </c>
      <c r="BD19" s="151">
        <f>COUNTIF(Y19:BA19,BL19)</f>
        <v>16</v>
      </c>
      <c r="BE19" s="151">
        <f>COUNTIF(B20:X20,BL19)</f>
        <v>16</v>
      </c>
      <c r="BF19" s="151">
        <f>COUNTIF(Y20:BA20,BL19)</f>
        <v>16</v>
      </c>
      <c r="BG19" s="151">
        <f>COUNTIF(B21:X21,BL19)</f>
        <v>16</v>
      </c>
      <c r="BH19" s="151">
        <f>COUNTIF(Y21:BA21,BL19)</f>
        <v>12</v>
      </c>
      <c r="BI19" s="151">
        <f>COUNTIF(B22:X22,BL19)</f>
        <v>16</v>
      </c>
      <c r="BJ19" s="151">
        <f>COUNTIF(Y22:BA22,BL19)</f>
        <v>10</v>
      </c>
      <c r="BK19" s="151">
        <f>SUM(BC19:BJ19)</f>
        <v>118</v>
      </c>
      <c r="BL19" s="152" t="str">
        <f>E26</f>
        <v>Т</v>
      </c>
      <c r="BM19" s="151" t="str">
        <f>M26</f>
        <v>Т</v>
      </c>
      <c r="BN19" s="153"/>
    </row>
    <row r="20" spans="1:66" s="290" customFormat="1" ht="17.399999999999999" x14ac:dyDescent="0.3">
      <c r="A20" s="80" t="s">
        <v>424</v>
      </c>
      <c r="B20" s="557" t="s">
        <v>419</v>
      </c>
      <c r="C20" s="557" t="s">
        <v>419</v>
      </c>
      <c r="D20" s="557" t="s">
        <v>419</v>
      </c>
      <c r="E20" s="557" t="s">
        <v>419</v>
      </c>
      <c r="F20" s="557" t="s">
        <v>419</v>
      </c>
      <c r="G20" s="557" t="s">
        <v>419</v>
      </c>
      <c r="H20" s="557" t="s">
        <v>419</v>
      </c>
      <c r="I20" s="557" t="s">
        <v>419</v>
      </c>
      <c r="J20" s="557" t="s">
        <v>419</v>
      </c>
      <c r="K20" s="557" t="s">
        <v>419</v>
      </c>
      <c r="L20" s="557" t="s">
        <v>419</v>
      </c>
      <c r="M20" s="557" t="s">
        <v>419</v>
      </c>
      <c r="N20" s="557" t="s">
        <v>419</v>
      </c>
      <c r="O20" s="557" t="s">
        <v>419</v>
      </c>
      <c r="P20" s="557" t="s">
        <v>419</v>
      </c>
      <c r="Q20" s="557" t="s">
        <v>419</v>
      </c>
      <c r="R20" s="534" t="s">
        <v>420</v>
      </c>
      <c r="S20" s="534" t="s">
        <v>421</v>
      </c>
      <c r="T20" s="534" t="s">
        <v>421</v>
      </c>
      <c r="U20" s="534" t="s">
        <v>421</v>
      </c>
      <c r="V20" s="534" t="s">
        <v>422</v>
      </c>
      <c r="W20" s="534" t="s">
        <v>422</v>
      </c>
      <c r="X20" s="534" t="s">
        <v>422</v>
      </c>
      <c r="Y20" s="557" t="s">
        <v>419</v>
      </c>
      <c r="Z20" s="557" t="s">
        <v>419</v>
      </c>
      <c r="AA20" s="557" t="s">
        <v>419</v>
      </c>
      <c r="AB20" s="557" t="s">
        <v>419</v>
      </c>
      <c r="AC20" s="557" t="s">
        <v>419</v>
      </c>
      <c r="AD20" s="557" t="s">
        <v>419</v>
      </c>
      <c r="AE20" s="557" t="s">
        <v>419</v>
      </c>
      <c r="AF20" s="557" t="s">
        <v>419</v>
      </c>
      <c r="AG20" s="557" t="s">
        <v>419</v>
      </c>
      <c r="AH20" s="557" t="s">
        <v>419</v>
      </c>
      <c r="AI20" s="557" t="s">
        <v>419</v>
      </c>
      <c r="AJ20" s="557" t="s">
        <v>419</v>
      </c>
      <c r="AK20" s="557" t="s">
        <v>419</v>
      </c>
      <c r="AL20" s="557" t="s">
        <v>419</v>
      </c>
      <c r="AM20" s="557" t="s">
        <v>419</v>
      </c>
      <c r="AN20" s="557" t="s">
        <v>419</v>
      </c>
      <c r="AO20" s="534" t="s">
        <v>420</v>
      </c>
      <c r="AP20" s="534" t="s">
        <v>421</v>
      </c>
      <c r="AQ20" s="534" t="s">
        <v>421</v>
      </c>
      <c r="AR20" s="534" t="s">
        <v>421</v>
      </c>
      <c r="AS20" s="534" t="s">
        <v>422</v>
      </c>
      <c r="AT20" s="534" t="s">
        <v>422</v>
      </c>
      <c r="AU20" s="534" t="s">
        <v>422</v>
      </c>
      <c r="AV20" s="534" t="s">
        <v>422</v>
      </c>
      <c r="AW20" s="534" t="s">
        <v>422</v>
      </c>
      <c r="AX20" s="534" t="s">
        <v>422</v>
      </c>
      <c r="AY20" s="534" t="s">
        <v>422</v>
      </c>
      <c r="AZ20" s="534" t="s">
        <v>422</v>
      </c>
      <c r="BA20" s="535" t="s">
        <v>422</v>
      </c>
      <c r="BB20" s="161" t="s">
        <v>425</v>
      </c>
      <c r="BC20" s="151">
        <f>COUNTIF(B19:X19,BL20)+COUNTIF(B19:X19,BM20)+COUNTIF(B19:X19,BN20)</f>
        <v>4</v>
      </c>
      <c r="BD20" s="151">
        <f>COUNTIF(Y19:BA19,BL20)+COUNTIF(Y19:BA19,BM20)+COUNTIF(Y19:BA19,BN20)</f>
        <v>4</v>
      </c>
      <c r="BE20" s="151">
        <f>COUNTIF(B20:X20,BL20)+COUNTIF(B20:X20,BM20)+COUNTIF(B20:X20,BN20)</f>
        <v>4</v>
      </c>
      <c r="BF20" s="151">
        <f>COUNTIF(Y20:BA20,BL20)+COUNTIF(Y20:BA20,BM20)+COUNTIF(Y20:BA20,BN20)</f>
        <v>4</v>
      </c>
      <c r="BG20" s="151">
        <f>COUNTIF(B21:X21,BL20)+COUNTIF(B21:X21,BM20)+COUNTIF(B21:X21,BN20)</f>
        <v>4</v>
      </c>
      <c r="BH20" s="151">
        <f>COUNTIF(Y21:BA21,BL20)+COUNTIF(Y21:BA21,BM20)+COUNTIF(Y21:BA21,BN20)</f>
        <v>4</v>
      </c>
      <c r="BI20" s="151">
        <f>COUNTIF(B22:X22,BL20)+COUNTIF(B22:X22,BM20)+COUNTIF(B22:X22,BN20)</f>
        <v>4</v>
      </c>
      <c r="BJ20" s="151">
        <f>COUNTIF(Y22:BA22,BL20)+COUNTIF(Y22:BA22,BM20)+COUNTIF(Y22:BA22,BN20)</f>
        <v>2</v>
      </c>
      <c r="BK20" s="151">
        <f t="shared" ref="BK20:BK24" si="1">SUM(BC20:BJ20)</f>
        <v>30</v>
      </c>
      <c r="BL20" s="152" t="str">
        <f>E28</f>
        <v>С</v>
      </c>
      <c r="BM20" s="151" t="str">
        <f>E27</f>
        <v>З</v>
      </c>
      <c r="BN20" s="153">
        <f>U26</f>
        <v>0</v>
      </c>
    </row>
    <row r="21" spans="1:66" s="290" customFormat="1" ht="20.25" customHeight="1" x14ac:dyDescent="0.3">
      <c r="A21" s="80" t="s">
        <v>426</v>
      </c>
      <c r="B21" s="557" t="s">
        <v>419</v>
      </c>
      <c r="C21" s="557" t="s">
        <v>419</v>
      </c>
      <c r="D21" s="557" t="s">
        <v>419</v>
      </c>
      <c r="E21" s="557" t="s">
        <v>419</v>
      </c>
      <c r="F21" s="557" t="s">
        <v>419</v>
      </c>
      <c r="G21" s="557" t="s">
        <v>419</v>
      </c>
      <c r="H21" s="557" t="s">
        <v>419</v>
      </c>
      <c r="I21" s="557" t="s">
        <v>419</v>
      </c>
      <c r="J21" s="557" t="s">
        <v>419</v>
      </c>
      <c r="K21" s="557" t="s">
        <v>419</v>
      </c>
      <c r="L21" s="557" t="s">
        <v>419</v>
      </c>
      <c r="M21" s="557" t="s">
        <v>419</v>
      </c>
      <c r="N21" s="557" t="s">
        <v>419</v>
      </c>
      <c r="O21" s="557" t="s">
        <v>419</v>
      </c>
      <c r="P21" s="557" t="s">
        <v>419</v>
      </c>
      <c r="Q21" s="557" t="s">
        <v>419</v>
      </c>
      <c r="R21" s="534" t="s">
        <v>420</v>
      </c>
      <c r="S21" s="534" t="s">
        <v>421</v>
      </c>
      <c r="T21" s="534" t="s">
        <v>421</v>
      </c>
      <c r="U21" s="534" t="s">
        <v>421</v>
      </c>
      <c r="V21" s="534" t="s">
        <v>422</v>
      </c>
      <c r="W21" s="534" t="s">
        <v>422</v>
      </c>
      <c r="X21" s="534" t="s">
        <v>422</v>
      </c>
      <c r="Y21" s="557" t="s">
        <v>419</v>
      </c>
      <c r="Z21" s="557" t="s">
        <v>419</v>
      </c>
      <c r="AA21" s="557" t="s">
        <v>419</v>
      </c>
      <c r="AB21" s="557" t="s">
        <v>419</v>
      </c>
      <c r="AC21" s="557" t="s">
        <v>419</v>
      </c>
      <c r="AD21" s="557" t="s">
        <v>419</v>
      </c>
      <c r="AE21" s="557" t="s">
        <v>419</v>
      </c>
      <c r="AF21" s="557" t="s">
        <v>419</v>
      </c>
      <c r="AG21" s="557" t="s">
        <v>419</v>
      </c>
      <c r="AH21" s="557" t="s">
        <v>419</v>
      </c>
      <c r="AI21" s="557" t="s">
        <v>419</v>
      </c>
      <c r="AJ21" s="557" t="s">
        <v>419</v>
      </c>
      <c r="AK21" s="534" t="s">
        <v>427</v>
      </c>
      <c r="AL21" s="534" t="s">
        <v>427</v>
      </c>
      <c r="AM21" s="534" t="s">
        <v>427</v>
      </c>
      <c r="AN21" s="534" t="s">
        <v>427</v>
      </c>
      <c r="AO21" s="534" t="s">
        <v>420</v>
      </c>
      <c r="AP21" s="534" t="s">
        <v>421</v>
      </c>
      <c r="AQ21" s="534" t="s">
        <v>421</v>
      </c>
      <c r="AR21" s="534" t="s">
        <v>421</v>
      </c>
      <c r="AS21" s="534" t="s">
        <v>422</v>
      </c>
      <c r="AT21" s="534" t="s">
        <v>422</v>
      </c>
      <c r="AU21" s="534" t="s">
        <v>422</v>
      </c>
      <c r="AV21" s="534" t="s">
        <v>422</v>
      </c>
      <c r="AW21" s="534" t="s">
        <v>422</v>
      </c>
      <c r="AX21" s="534" t="s">
        <v>422</v>
      </c>
      <c r="AY21" s="534" t="s">
        <v>422</v>
      </c>
      <c r="AZ21" s="534" t="s">
        <v>422</v>
      </c>
      <c r="BA21" s="535" t="s">
        <v>422</v>
      </c>
      <c r="BB21" s="162" t="s">
        <v>428</v>
      </c>
      <c r="BC21" s="151">
        <f>COUNTIF(B19:X19,BL21)</f>
        <v>0</v>
      </c>
      <c r="BD21" s="151">
        <f>COUNTIF(Y19:BA19,BL21)</f>
        <v>0</v>
      </c>
      <c r="BE21" s="151">
        <f>COUNTIF(B20:X20,BL21)</f>
        <v>0</v>
      </c>
      <c r="BF21" s="151">
        <f>COUNTIF(Y20:BA20,BL21)</f>
        <v>0</v>
      </c>
      <c r="BG21" s="151">
        <f>COUNTIF(B21:X21,BL21)</f>
        <v>0</v>
      </c>
      <c r="BH21" s="151">
        <f>COUNTIF(Y21:BA21,BL21)</f>
        <v>4</v>
      </c>
      <c r="BI21" s="151">
        <f>COUNTIF(B22:X22,BL21)</f>
        <v>0</v>
      </c>
      <c r="BJ21" s="151">
        <f>COUNTIF(Y22:BA22,BL21)</f>
        <v>4</v>
      </c>
      <c r="BK21" s="151">
        <f t="shared" si="1"/>
        <v>8</v>
      </c>
      <c r="BL21" s="155" t="str">
        <f>M27</f>
        <v>П</v>
      </c>
      <c r="BM21" s="155"/>
      <c r="BN21" s="156"/>
    </row>
    <row r="22" spans="1:66" s="290" customFormat="1" ht="21" customHeight="1" thickBot="1" x14ac:dyDescent="0.35">
      <c r="A22" s="81" t="s">
        <v>429</v>
      </c>
      <c r="B22" s="558" t="s">
        <v>419</v>
      </c>
      <c r="C22" s="558" t="s">
        <v>419</v>
      </c>
      <c r="D22" s="558" t="s">
        <v>419</v>
      </c>
      <c r="E22" s="558" t="s">
        <v>419</v>
      </c>
      <c r="F22" s="558" t="s">
        <v>419</v>
      </c>
      <c r="G22" s="558" t="s">
        <v>419</v>
      </c>
      <c r="H22" s="558" t="s">
        <v>419</v>
      </c>
      <c r="I22" s="558" t="s">
        <v>419</v>
      </c>
      <c r="J22" s="558" t="s">
        <v>419</v>
      </c>
      <c r="K22" s="558" t="s">
        <v>419</v>
      </c>
      <c r="L22" s="558" t="s">
        <v>419</v>
      </c>
      <c r="M22" s="558" t="s">
        <v>419</v>
      </c>
      <c r="N22" s="558" t="s">
        <v>419</v>
      </c>
      <c r="O22" s="558" t="s">
        <v>419</v>
      </c>
      <c r="P22" s="558" t="s">
        <v>419</v>
      </c>
      <c r="Q22" s="558" t="s">
        <v>419</v>
      </c>
      <c r="R22" s="536" t="s">
        <v>420</v>
      </c>
      <c r="S22" s="536" t="s">
        <v>421</v>
      </c>
      <c r="T22" s="536" t="s">
        <v>421</v>
      </c>
      <c r="U22" s="536" t="s">
        <v>421</v>
      </c>
      <c r="V22" s="536" t="s">
        <v>422</v>
      </c>
      <c r="W22" s="536" t="s">
        <v>422</v>
      </c>
      <c r="X22" s="536" t="s">
        <v>422</v>
      </c>
      <c r="Y22" s="558" t="s">
        <v>419</v>
      </c>
      <c r="Z22" s="558" t="s">
        <v>419</v>
      </c>
      <c r="AA22" s="558" t="s">
        <v>419</v>
      </c>
      <c r="AB22" s="558" t="s">
        <v>419</v>
      </c>
      <c r="AC22" s="558" t="s">
        <v>419</v>
      </c>
      <c r="AD22" s="558" t="s">
        <v>419</v>
      </c>
      <c r="AE22" s="558" t="s">
        <v>419</v>
      </c>
      <c r="AF22" s="558" t="s">
        <v>419</v>
      </c>
      <c r="AG22" s="558" t="s">
        <v>419</v>
      </c>
      <c r="AH22" s="558" t="s">
        <v>419</v>
      </c>
      <c r="AI22" s="537" t="s">
        <v>427</v>
      </c>
      <c r="AJ22" s="536" t="s">
        <v>427</v>
      </c>
      <c r="AK22" s="536" t="s">
        <v>427</v>
      </c>
      <c r="AL22" s="536" t="s">
        <v>427</v>
      </c>
      <c r="AM22" s="536" t="s">
        <v>421</v>
      </c>
      <c r="AN22" s="536" t="s">
        <v>421</v>
      </c>
      <c r="AO22" s="538" t="s">
        <v>430</v>
      </c>
      <c r="AP22" s="538" t="s">
        <v>430</v>
      </c>
      <c r="AQ22" s="538" t="s">
        <v>430</v>
      </c>
      <c r="AR22" s="538" t="s">
        <v>430</v>
      </c>
      <c r="AS22" s="536"/>
      <c r="AT22" s="536"/>
      <c r="AU22" s="536"/>
      <c r="AV22" s="536"/>
      <c r="AW22" s="536"/>
      <c r="AX22" s="536"/>
      <c r="AY22" s="536"/>
      <c r="AZ22" s="536"/>
      <c r="BA22" s="539"/>
      <c r="BB22" s="162" t="s">
        <v>431</v>
      </c>
      <c r="BC22" s="151">
        <f>COUNTIF(B19:X19,BL22)</f>
        <v>0</v>
      </c>
      <c r="BD22" s="151">
        <f>COUNTIF(Y19:BA19,BL22)</f>
        <v>0</v>
      </c>
      <c r="BE22" s="151">
        <f>COUNTIF(B20:X20,BL22)</f>
        <v>0</v>
      </c>
      <c r="BF22" s="151">
        <f>COUNTIF(Y20:BA20,BL22)</f>
        <v>0</v>
      </c>
      <c r="BG22" s="151">
        <f>COUNTIF(B21:X21,BL22)</f>
        <v>0</v>
      </c>
      <c r="BH22" s="151">
        <f>COUNTIF(Y21:BA21,BL22)</f>
        <v>0</v>
      </c>
      <c r="BI22" s="151">
        <f>COUNTIF(B22:X22,BL22)</f>
        <v>0</v>
      </c>
      <c r="BJ22" s="151">
        <f>COUNTIF(Y22:BA22,BL22)</f>
        <v>0</v>
      </c>
      <c r="BK22" s="151">
        <f t="shared" si="1"/>
        <v>0</v>
      </c>
      <c r="BL22" s="155">
        <f>M28</f>
        <v>0</v>
      </c>
      <c r="BM22" s="154"/>
      <c r="BN22" s="157"/>
    </row>
    <row r="23" spans="1:66" s="82" customFormat="1" ht="15" x14ac:dyDescent="0.25">
      <c r="BB23" s="159" t="s">
        <v>432</v>
      </c>
      <c r="BC23" s="151">
        <f>COUNTIF(B19:X19,BL23)</f>
        <v>3</v>
      </c>
      <c r="BD23" s="151">
        <f>COUNTIF(Y19:BA19,BL23)</f>
        <v>9</v>
      </c>
      <c r="BE23" s="151">
        <f>COUNTIF(B20:X20,BL23)</f>
        <v>3</v>
      </c>
      <c r="BF23" s="151">
        <f>COUNTIF(Y20:BA20,BL23)</f>
        <v>9</v>
      </c>
      <c r="BG23" s="151">
        <f>COUNTIF(B21:X21,BL23)</f>
        <v>3</v>
      </c>
      <c r="BH23" s="151">
        <f>COUNTIF(Y21:BA21,BL23)</f>
        <v>9</v>
      </c>
      <c r="BI23" s="151">
        <f>COUNTIF(B22:X22,BL23)</f>
        <v>3</v>
      </c>
      <c r="BJ23" s="151">
        <f>COUNTIF(Y22:BA22,BL23)</f>
        <v>0</v>
      </c>
      <c r="BK23" s="151">
        <f t="shared" si="1"/>
        <v>39</v>
      </c>
      <c r="BL23" s="155" t="str">
        <f>AJ26</f>
        <v>К</v>
      </c>
      <c r="BM23" s="154"/>
      <c r="BN23" s="157"/>
    </row>
    <row r="24" spans="1:66" s="66" customFormat="1" ht="15" x14ac:dyDescent="0.25"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159" t="s">
        <v>433</v>
      </c>
      <c r="BC24" s="151">
        <f>COUNTIF(B19:X19,BL24)+COUNTIF(B19:X19,BM24)+COUNTIF(B19:X19,BN24)</f>
        <v>0</v>
      </c>
      <c r="BD24" s="151">
        <f>COUNTIF(Y19:BA19,BL24)+COUNTIF(Y19:BA19,BM24)+COUNTIF(Y19:BA19,BN24)</f>
        <v>0</v>
      </c>
      <c r="BE24" s="151">
        <f>COUNTIF(B20:X20,BL24)+COUNTIF(B20:X20,BM24)+COUNTIF(B20:X20,BN24)</f>
        <v>0</v>
      </c>
      <c r="BF24" s="151">
        <f>COUNTIF(Y20:BA20,BL24)+COUNTIF(Y20:BA20,BM24)+COUNTIF(Y20:BA20,BN24)</f>
        <v>0</v>
      </c>
      <c r="BG24" s="151">
        <f>COUNTIF(B21:X21,BL24)+COUNTIF(B21:X21,BM24)+COUNTIF(B21:X21,BN24)</f>
        <v>0</v>
      </c>
      <c r="BH24" s="151">
        <f>COUNTIF(Y21:BA21,BL24)+COUNTIF(Y21:BA21,BM24)+COUNTIF(Y21:BA21,BN24)</f>
        <v>0</v>
      </c>
      <c r="BI24" s="151">
        <f>COUNTIF(B22:X22,BL24)+COUNTIF(B22:X22,BM24)+COUNTIF(B22:X22,BN24)</f>
        <v>0</v>
      </c>
      <c r="BJ24" s="151">
        <f>COUNTIF(Y22:BA22,BL24)</f>
        <v>4</v>
      </c>
      <c r="BK24" s="151">
        <f t="shared" si="1"/>
        <v>4</v>
      </c>
      <c r="BL24" s="155" t="str">
        <f>Y26</f>
        <v>А</v>
      </c>
      <c r="BM24" s="154"/>
      <c r="BN24" s="151"/>
    </row>
    <row r="25" spans="1:66" s="66" customFormat="1" ht="15.6" x14ac:dyDescent="0.3">
      <c r="A25" s="84" t="s">
        <v>434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Z25" s="83"/>
      <c r="BA25" s="83"/>
      <c r="BB25" s="157" t="s">
        <v>435</v>
      </c>
      <c r="BC25" s="157">
        <f>SUM(BC19:BC24)</f>
        <v>23</v>
      </c>
      <c r="BD25" s="157">
        <f t="shared" ref="BD25:BJ25" si="2">SUM(BD19:BD24)</f>
        <v>29</v>
      </c>
      <c r="BE25" s="157">
        <f t="shared" si="2"/>
        <v>23</v>
      </c>
      <c r="BF25" s="157">
        <f t="shared" si="2"/>
        <v>29</v>
      </c>
      <c r="BG25" s="157">
        <f t="shared" si="2"/>
        <v>23</v>
      </c>
      <c r="BH25" s="157">
        <f t="shared" si="2"/>
        <v>29</v>
      </c>
      <c r="BI25" s="157">
        <f t="shared" si="2"/>
        <v>23</v>
      </c>
      <c r="BJ25" s="157">
        <f t="shared" si="2"/>
        <v>20</v>
      </c>
      <c r="BK25" s="157">
        <f>SUM(BK19:BK24)</f>
        <v>199</v>
      </c>
      <c r="BL25" s="83"/>
      <c r="BM25" s="83"/>
      <c r="BN25" s="83"/>
    </row>
    <row r="26" spans="1:66" s="66" customFormat="1" ht="17.399999999999999" x14ac:dyDescent="0.3">
      <c r="A26" s="83"/>
      <c r="B26" s="83"/>
      <c r="C26" s="83"/>
      <c r="D26" s="83"/>
      <c r="E26" s="580" t="s">
        <v>419</v>
      </c>
      <c r="F26" s="82" t="s">
        <v>436</v>
      </c>
      <c r="G26" s="83"/>
      <c r="H26" s="83"/>
      <c r="I26" s="83"/>
      <c r="J26" s="83"/>
      <c r="K26" s="83"/>
      <c r="L26" s="83"/>
      <c r="M26" s="427" t="s">
        <v>419</v>
      </c>
      <c r="N26" s="66" t="s">
        <v>437</v>
      </c>
      <c r="Y26" s="428" t="s">
        <v>430</v>
      </c>
      <c r="Z26" s="66" t="s">
        <v>438</v>
      </c>
      <c r="AJ26" s="428" t="s">
        <v>422</v>
      </c>
      <c r="AK26" s="82" t="s">
        <v>439</v>
      </c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  <c r="BM26" s="83"/>
      <c r="BN26" s="83"/>
    </row>
    <row r="27" spans="1:66" s="66" customFormat="1" ht="17.399999999999999" x14ac:dyDescent="0.3">
      <c r="A27" s="83"/>
      <c r="B27" s="83"/>
      <c r="C27" s="83"/>
      <c r="D27" s="83"/>
      <c r="E27" s="428" t="s">
        <v>420</v>
      </c>
      <c r="F27" s="66" t="s">
        <v>440</v>
      </c>
      <c r="K27" s="83"/>
      <c r="L27" s="83"/>
      <c r="M27" s="428" t="s">
        <v>427</v>
      </c>
      <c r="N27" s="66" t="s">
        <v>441</v>
      </c>
      <c r="Q27" s="83"/>
      <c r="R27" s="83"/>
      <c r="S27" s="83"/>
      <c r="T27" s="83"/>
      <c r="U27" s="83"/>
      <c r="V27" s="83"/>
      <c r="W27" s="83"/>
      <c r="X27" s="83"/>
      <c r="Y27" s="548"/>
      <c r="AK27" s="83"/>
      <c r="AL27" s="83"/>
      <c r="AW27" s="82"/>
      <c r="BC27" s="83"/>
      <c r="BD27" s="83"/>
      <c r="BE27" s="83"/>
      <c r="BF27" s="83"/>
      <c r="BG27" s="83"/>
      <c r="BH27" s="83"/>
      <c r="BI27" s="83"/>
      <c r="BJ27" s="83"/>
      <c r="BK27" s="83"/>
      <c r="BL27" s="83"/>
      <c r="BM27" s="83"/>
      <c r="BN27" s="83"/>
    </row>
    <row r="28" spans="1:66" s="66" customFormat="1" ht="16.5" customHeight="1" x14ac:dyDescent="0.4">
      <c r="B28" s="82"/>
      <c r="C28" s="82"/>
      <c r="E28" s="428" t="s">
        <v>421</v>
      </c>
      <c r="F28" s="66" t="s">
        <v>442</v>
      </c>
      <c r="L28" s="82"/>
      <c r="M28" s="548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90"/>
      <c r="AM28" s="86"/>
      <c r="AN28" s="86"/>
      <c r="AT28" s="86"/>
      <c r="AU28" s="83"/>
      <c r="AV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  <c r="BM28" s="83"/>
      <c r="BN28" s="83"/>
    </row>
    <row r="29" spans="1:66" s="66" customFormat="1" ht="18" customHeight="1" x14ac:dyDescent="0.4">
      <c r="A29" s="83"/>
      <c r="B29" s="86"/>
      <c r="C29" s="86"/>
      <c r="D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BK29" s="83"/>
      <c r="BL29" s="83"/>
      <c r="BM29" s="83"/>
      <c r="BN29" s="83"/>
    </row>
    <row r="30" spans="1:66" s="66" customFormat="1" ht="15.75" customHeight="1" x14ac:dyDescent="0.25">
      <c r="A30" s="83"/>
      <c r="B30" s="83"/>
      <c r="AM30" s="88"/>
      <c r="BK30" s="83"/>
      <c r="BL30" s="83"/>
      <c r="BM30" s="83"/>
      <c r="BN30" s="83"/>
    </row>
    <row r="31" spans="1:66" s="66" customFormat="1" ht="21" customHeight="1" x14ac:dyDescent="0.25">
      <c r="A31" s="83"/>
      <c r="B31" s="83"/>
      <c r="C31" s="83"/>
      <c r="D31" s="83"/>
      <c r="E31" s="83"/>
      <c r="F31" s="83"/>
      <c r="G31" s="83"/>
      <c r="AQ31" s="549"/>
      <c r="BK31" s="83"/>
      <c r="BL31" s="83"/>
      <c r="BM31" s="83"/>
      <c r="BN31" s="83"/>
    </row>
    <row r="32" spans="1:66" s="66" customFormat="1" ht="21" x14ac:dyDescent="0.4">
      <c r="A32" s="83"/>
      <c r="B32" s="83"/>
      <c r="C32" s="83"/>
      <c r="D32" s="83"/>
      <c r="E32" s="85" t="s">
        <v>443</v>
      </c>
      <c r="F32" s="83"/>
      <c r="G32" s="83"/>
      <c r="AC32" s="755" t="s">
        <v>444</v>
      </c>
      <c r="AD32" s="755"/>
      <c r="AE32" s="755"/>
      <c r="AF32" s="755"/>
      <c r="AG32" s="755"/>
      <c r="AH32" s="91"/>
      <c r="AI32" s="91"/>
      <c r="AJ32" s="91"/>
      <c r="AL32" s="89"/>
      <c r="AM32" s="89"/>
      <c r="AR32" s="90" t="s">
        <v>445</v>
      </c>
      <c r="BK32" s="83"/>
      <c r="BL32" s="83"/>
      <c r="BM32" s="83"/>
      <c r="BN32" s="83"/>
    </row>
    <row r="33" spans="1:66" s="66" customFormat="1" ht="17.399999999999999" x14ac:dyDescent="0.3">
      <c r="A33" s="83"/>
      <c r="B33" s="83"/>
      <c r="C33" s="83"/>
      <c r="D33" s="83"/>
      <c r="E33" s="83"/>
      <c r="F33" s="83"/>
      <c r="G33" s="83"/>
      <c r="AG33" s="91"/>
      <c r="AH33" s="91"/>
      <c r="AI33" s="91"/>
      <c r="AJ33" s="91"/>
      <c r="AK33" s="89"/>
      <c r="AL33" s="89"/>
      <c r="AM33" s="89"/>
      <c r="AX33" s="87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  <c r="BM33" s="83"/>
      <c r="BN33" s="83"/>
    </row>
    <row r="34" spans="1:66" s="66" customFormat="1" ht="18" thickBot="1" x14ac:dyDescent="0.35">
      <c r="A34" s="83"/>
      <c r="B34" s="83"/>
      <c r="C34" s="83"/>
      <c r="D34" s="83"/>
      <c r="E34" s="83"/>
      <c r="F34" s="83"/>
      <c r="G34" s="83"/>
      <c r="AG34" s="91"/>
      <c r="AH34" s="91"/>
      <c r="AI34" s="91"/>
      <c r="AJ34" s="91"/>
      <c r="AK34" s="83"/>
      <c r="AL34" s="83"/>
      <c r="AM34" s="83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</row>
    <row r="35" spans="1:66" s="66" customFormat="1" ht="27.75" customHeight="1" thickBot="1" x14ac:dyDescent="0.3">
      <c r="A35" s="735" t="s">
        <v>403</v>
      </c>
      <c r="B35" s="736"/>
      <c r="C35" s="733" t="s">
        <v>436</v>
      </c>
      <c r="D35" s="733"/>
      <c r="E35" s="733"/>
      <c r="F35" s="733"/>
      <c r="G35" s="733" t="s">
        <v>446</v>
      </c>
      <c r="H35" s="733"/>
      <c r="I35" s="733"/>
      <c r="J35" s="733" t="s">
        <v>441</v>
      </c>
      <c r="K35" s="733"/>
      <c r="L35" s="733"/>
      <c r="M35" s="733" t="s">
        <v>438</v>
      </c>
      <c r="N35" s="733"/>
      <c r="O35" s="733"/>
      <c r="P35" s="739" t="s">
        <v>439</v>
      </c>
      <c r="Q35" s="739"/>
      <c r="R35" s="739"/>
      <c r="S35" s="739" t="s">
        <v>435</v>
      </c>
      <c r="T35" s="739"/>
      <c r="U35" s="739"/>
      <c r="AB35" s="756" t="s">
        <v>447</v>
      </c>
      <c r="AC35" s="757"/>
      <c r="AD35" s="757"/>
      <c r="AE35" s="758"/>
      <c r="AF35" s="762" t="s">
        <v>448</v>
      </c>
      <c r="AG35" s="763"/>
      <c r="AH35" s="764"/>
      <c r="AI35" s="735" t="s">
        <v>449</v>
      </c>
      <c r="AJ35" s="777"/>
      <c r="AK35" s="736"/>
      <c r="AL35" s="83"/>
      <c r="AM35" s="83"/>
      <c r="AN35" s="788" t="s">
        <v>450</v>
      </c>
      <c r="AO35" s="789"/>
      <c r="AP35" s="789"/>
      <c r="AQ35" s="789"/>
      <c r="AR35" s="789"/>
      <c r="AS35" s="789"/>
      <c r="AT35" s="789"/>
      <c r="AU35" s="789"/>
      <c r="AV35" s="789"/>
      <c r="AW35" s="790"/>
      <c r="AX35" s="788" t="s">
        <v>449</v>
      </c>
      <c r="AY35" s="789"/>
      <c r="AZ35" s="790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</row>
    <row r="36" spans="1:66" s="66" customFormat="1" ht="30.75" customHeight="1" thickBot="1" x14ac:dyDescent="0.3">
      <c r="A36" s="737"/>
      <c r="B36" s="738"/>
      <c r="C36" s="734"/>
      <c r="D36" s="734"/>
      <c r="E36" s="734"/>
      <c r="F36" s="734"/>
      <c r="G36" s="734"/>
      <c r="H36" s="734"/>
      <c r="I36" s="734"/>
      <c r="J36" s="734"/>
      <c r="K36" s="734"/>
      <c r="L36" s="734"/>
      <c r="M36" s="734"/>
      <c r="N36" s="734"/>
      <c r="O36" s="734"/>
      <c r="P36" s="739"/>
      <c r="Q36" s="739"/>
      <c r="R36" s="739"/>
      <c r="S36" s="739"/>
      <c r="T36" s="739"/>
      <c r="U36" s="739"/>
      <c r="AB36" s="759"/>
      <c r="AC36" s="760"/>
      <c r="AD36" s="760"/>
      <c r="AE36" s="761"/>
      <c r="AF36" s="765"/>
      <c r="AG36" s="766"/>
      <c r="AH36" s="767"/>
      <c r="AI36" s="737"/>
      <c r="AJ36" s="778"/>
      <c r="AK36" s="738"/>
      <c r="AL36" s="83"/>
      <c r="AM36" s="83"/>
      <c r="AN36" s="791"/>
      <c r="AO36" s="792"/>
      <c r="AP36" s="792"/>
      <c r="AQ36" s="792"/>
      <c r="AR36" s="792"/>
      <c r="AS36" s="792"/>
      <c r="AT36" s="792"/>
      <c r="AU36" s="792"/>
      <c r="AV36" s="792"/>
      <c r="AW36" s="793"/>
      <c r="AX36" s="791"/>
      <c r="AY36" s="792"/>
      <c r="AZ36" s="79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  <c r="BM36" s="83"/>
      <c r="BN36" s="83"/>
    </row>
    <row r="37" spans="1:66" s="66" customFormat="1" ht="23.25" customHeight="1" thickBot="1" x14ac:dyDescent="0.35">
      <c r="A37" s="706" t="s">
        <v>418</v>
      </c>
      <c r="B37" s="706"/>
      <c r="C37" s="707">
        <f>BC19+BD19</f>
        <v>32</v>
      </c>
      <c r="D37" s="707"/>
      <c r="E37" s="707"/>
      <c r="F37" s="707"/>
      <c r="G37" s="707">
        <f>BC20+BD20</f>
        <v>8</v>
      </c>
      <c r="H37" s="707"/>
      <c r="I37" s="707"/>
      <c r="J37" s="707">
        <f>BC21+BD21</f>
        <v>0</v>
      </c>
      <c r="K37" s="707"/>
      <c r="L37" s="707"/>
      <c r="M37" s="707">
        <f>BC24+BD24</f>
        <v>0</v>
      </c>
      <c r="N37" s="707"/>
      <c r="O37" s="707"/>
      <c r="P37" s="707">
        <f>BC23+BD23</f>
        <v>12</v>
      </c>
      <c r="Q37" s="707"/>
      <c r="R37" s="707"/>
      <c r="S37" s="723">
        <f>SUM(C37:R37)</f>
        <v>52</v>
      </c>
      <c r="T37" s="723"/>
      <c r="U37" s="723"/>
      <c r="Z37" s="83"/>
      <c r="AA37" s="83"/>
      <c r="AB37" s="708"/>
      <c r="AC37" s="709"/>
      <c r="AD37" s="709"/>
      <c r="AE37" s="710"/>
      <c r="AF37" s="711">
        <f>BD21</f>
        <v>0</v>
      </c>
      <c r="AG37" s="712"/>
      <c r="AH37" s="713"/>
      <c r="AI37" s="774"/>
      <c r="AJ37" s="775"/>
      <c r="AK37" s="776"/>
      <c r="AL37" s="529"/>
      <c r="AM37" s="529"/>
      <c r="AN37" s="785" t="s">
        <v>451</v>
      </c>
      <c r="AO37" s="786"/>
      <c r="AP37" s="786"/>
      <c r="AQ37" s="786"/>
      <c r="AR37" s="786"/>
      <c r="AS37" s="786"/>
      <c r="AT37" s="786"/>
      <c r="AU37" s="786"/>
      <c r="AV37" s="786"/>
      <c r="AW37" s="787"/>
      <c r="AX37" s="794">
        <v>8</v>
      </c>
      <c r="AY37" s="795"/>
      <c r="AZ37" s="796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  <c r="BM37" s="83"/>
      <c r="BN37" s="83"/>
    </row>
    <row r="38" spans="1:66" s="66" customFormat="1" ht="24.75" customHeight="1" thickBot="1" x14ac:dyDescent="0.35">
      <c r="A38" s="706" t="s">
        <v>424</v>
      </c>
      <c r="B38" s="706"/>
      <c r="C38" s="707">
        <f>BE19+BF19</f>
        <v>32</v>
      </c>
      <c r="D38" s="707"/>
      <c r="E38" s="707"/>
      <c r="F38" s="707"/>
      <c r="G38" s="707">
        <f>BE20+BF20</f>
        <v>8</v>
      </c>
      <c r="H38" s="707"/>
      <c r="I38" s="707"/>
      <c r="J38" s="707">
        <f>BE21+BF21</f>
        <v>0</v>
      </c>
      <c r="K38" s="707"/>
      <c r="L38" s="707"/>
      <c r="M38" s="707">
        <f>BE24+BF24</f>
        <v>0</v>
      </c>
      <c r="N38" s="707"/>
      <c r="O38" s="707"/>
      <c r="P38" s="707">
        <f>BE23+BF23</f>
        <v>12</v>
      </c>
      <c r="Q38" s="707"/>
      <c r="R38" s="707"/>
      <c r="S38" s="723">
        <f>SUM(C38:R38)</f>
        <v>52</v>
      </c>
      <c r="T38" s="723"/>
      <c r="U38" s="723"/>
      <c r="Z38" s="92"/>
      <c r="AB38" s="708" t="s">
        <v>978</v>
      </c>
      <c r="AC38" s="709"/>
      <c r="AD38" s="709"/>
      <c r="AE38" s="710"/>
      <c r="AF38" s="711">
        <f>BH21</f>
        <v>4</v>
      </c>
      <c r="AG38" s="712"/>
      <c r="AH38" s="713"/>
      <c r="AI38" s="774">
        <f>BH18</f>
        <v>6</v>
      </c>
      <c r="AJ38" s="775"/>
      <c r="AK38" s="776"/>
      <c r="AL38" s="530"/>
      <c r="AM38" s="531"/>
      <c r="AN38" s="782"/>
      <c r="AO38" s="783"/>
      <c r="AP38" s="783"/>
      <c r="AQ38" s="783"/>
      <c r="AR38" s="783"/>
      <c r="AS38" s="783"/>
      <c r="AT38" s="783"/>
      <c r="AU38" s="783"/>
      <c r="AV38" s="783"/>
      <c r="AW38" s="784"/>
      <c r="AX38" s="797"/>
      <c r="AY38" s="798"/>
      <c r="AZ38" s="799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3"/>
      <c r="BM38" s="83"/>
      <c r="BN38" s="83"/>
    </row>
    <row r="39" spans="1:66" s="66" customFormat="1" ht="21" customHeight="1" thickBot="1" x14ac:dyDescent="0.35">
      <c r="A39" s="714" t="s">
        <v>426</v>
      </c>
      <c r="B39" s="715"/>
      <c r="C39" s="707">
        <f>BG19+BH19</f>
        <v>28</v>
      </c>
      <c r="D39" s="707"/>
      <c r="E39" s="707"/>
      <c r="F39" s="707"/>
      <c r="G39" s="716">
        <f>BG20+BH20</f>
        <v>8</v>
      </c>
      <c r="H39" s="717"/>
      <c r="I39" s="718"/>
      <c r="J39" s="716">
        <f>BG21+BH21</f>
        <v>4</v>
      </c>
      <c r="K39" s="717"/>
      <c r="L39" s="718"/>
      <c r="M39" s="716">
        <f>BG24+BH24</f>
        <v>0</v>
      </c>
      <c r="N39" s="717"/>
      <c r="O39" s="718"/>
      <c r="P39" s="707">
        <f>BG23+BH23</f>
        <v>12</v>
      </c>
      <c r="Q39" s="707"/>
      <c r="R39" s="707"/>
      <c r="S39" s="723">
        <f>SUM(C39:R39)</f>
        <v>52</v>
      </c>
      <c r="T39" s="723"/>
      <c r="U39" s="723"/>
      <c r="Z39" s="93"/>
      <c r="AA39" s="94"/>
      <c r="AB39" s="708" t="s">
        <v>979</v>
      </c>
      <c r="AC39" s="709"/>
      <c r="AD39" s="709"/>
      <c r="AE39" s="710"/>
      <c r="AF39" s="711">
        <f>BJ21</f>
        <v>4</v>
      </c>
      <c r="AG39" s="712"/>
      <c r="AH39" s="713"/>
      <c r="AI39" s="774">
        <f>BJ18</f>
        <v>8</v>
      </c>
      <c r="AJ39" s="775"/>
      <c r="AK39" s="776"/>
      <c r="AL39" s="530"/>
      <c r="AM39" s="531"/>
      <c r="AN39" s="782"/>
      <c r="AO39" s="783"/>
      <c r="AP39" s="783"/>
      <c r="AQ39" s="783"/>
      <c r="AR39" s="783"/>
      <c r="AS39" s="783"/>
      <c r="AT39" s="783"/>
      <c r="AU39" s="783"/>
      <c r="AV39" s="783"/>
      <c r="AW39" s="784"/>
      <c r="AX39" s="800"/>
      <c r="AY39" s="801"/>
      <c r="AZ39" s="802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3"/>
      <c r="BM39" s="83"/>
      <c r="BN39" s="83"/>
    </row>
    <row r="40" spans="1:66" s="66" customFormat="1" ht="18.75" customHeight="1" thickBot="1" x14ac:dyDescent="0.35">
      <c r="A40" s="714" t="s">
        <v>429</v>
      </c>
      <c r="B40" s="715"/>
      <c r="C40" s="707">
        <f>BI19+BJ19</f>
        <v>26</v>
      </c>
      <c r="D40" s="707"/>
      <c r="E40" s="707"/>
      <c r="F40" s="707"/>
      <c r="G40" s="716">
        <f>BI20+BJ20</f>
        <v>6</v>
      </c>
      <c r="H40" s="717"/>
      <c r="I40" s="718"/>
      <c r="J40" s="716">
        <f>BI21+BJ21</f>
        <v>4</v>
      </c>
      <c r="K40" s="717"/>
      <c r="L40" s="718"/>
      <c r="M40" s="716">
        <f>BI24+BJ24</f>
        <v>4</v>
      </c>
      <c r="N40" s="717"/>
      <c r="O40" s="718"/>
      <c r="P40" s="707">
        <f>BI23+BJ23</f>
        <v>3</v>
      </c>
      <c r="Q40" s="707"/>
      <c r="R40" s="707"/>
      <c r="S40" s="723">
        <f>SUM(C40:R40)</f>
        <v>43</v>
      </c>
      <c r="T40" s="723"/>
      <c r="U40" s="723"/>
      <c r="AB40" s="708"/>
      <c r="AC40" s="709"/>
      <c r="AD40" s="709"/>
      <c r="AE40" s="710"/>
      <c r="AF40" s="711"/>
      <c r="AG40" s="712"/>
      <c r="AH40" s="713"/>
      <c r="AI40" s="774"/>
      <c r="AJ40" s="775"/>
      <c r="AK40" s="776"/>
      <c r="AL40" s="531"/>
      <c r="AM40" s="531"/>
      <c r="AN40" s="785"/>
      <c r="AO40" s="786"/>
      <c r="AP40" s="786"/>
      <c r="AQ40" s="786"/>
      <c r="AR40" s="786"/>
      <c r="AS40" s="786"/>
      <c r="AT40" s="786"/>
      <c r="AU40" s="786"/>
      <c r="AV40" s="786"/>
      <c r="AW40" s="787"/>
      <c r="AX40" s="803"/>
      <c r="AY40" s="804"/>
      <c r="AZ40" s="805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3"/>
      <c r="BM40" s="83"/>
      <c r="BN40" s="83"/>
    </row>
    <row r="41" spans="1:66" s="66" customFormat="1" ht="18.75" customHeight="1" thickBot="1" x14ac:dyDescent="0.35">
      <c r="A41" s="714" t="s">
        <v>452</v>
      </c>
      <c r="B41" s="715"/>
      <c r="C41" s="719">
        <f>SUM(C37:F40)</f>
        <v>118</v>
      </c>
      <c r="D41" s="720"/>
      <c r="E41" s="720"/>
      <c r="F41" s="721"/>
      <c r="G41" s="719">
        <f>SUM(G37:I40)</f>
        <v>30</v>
      </c>
      <c r="H41" s="720"/>
      <c r="I41" s="721"/>
      <c r="J41" s="719">
        <f>SUM(J37:L40)</f>
        <v>8</v>
      </c>
      <c r="K41" s="720"/>
      <c r="L41" s="721"/>
      <c r="M41" s="719">
        <f>SUM(M37:O40)</f>
        <v>4</v>
      </c>
      <c r="N41" s="720"/>
      <c r="O41" s="721"/>
      <c r="P41" s="722">
        <f>SUM(P37:R40)</f>
        <v>39</v>
      </c>
      <c r="Q41" s="722"/>
      <c r="R41" s="722"/>
      <c r="S41" s="722">
        <f>SUM(S37:U40)</f>
        <v>199</v>
      </c>
      <c r="T41" s="722"/>
      <c r="U41" s="722"/>
      <c r="AN41" s="462"/>
      <c r="AO41" s="462"/>
      <c r="AP41" s="462"/>
      <c r="AQ41" s="462"/>
      <c r="AR41" s="462"/>
      <c r="AS41" s="462"/>
      <c r="AT41" s="462"/>
      <c r="AU41" s="462"/>
      <c r="AV41" s="462"/>
      <c r="AW41" s="462"/>
      <c r="AX41" s="463"/>
      <c r="AY41" s="463"/>
      <c r="AZ41" s="46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3"/>
      <c r="BM41" s="83"/>
      <c r="BN41" s="83"/>
    </row>
    <row r="42" spans="1:66" s="66" customFormat="1" ht="15.75" customHeight="1" x14ac:dyDescent="0.25">
      <c r="A42" s="83"/>
      <c r="B42" s="83"/>
      <c r="C42" s="83"/>
      <c r="D42" s="83"/>
      <c r="E42" s="83"/>
      <c r="F42" s="83"/>
      <c r="G42" s="83"/>
      <c r="H42" s="83"/>
      <c r="I42" s="291"/>
      <c r="J42" s="291"/>
      <c r="K42" s="291"/>
      <c r="L42" s="291"/>
      <c r="M42" s="291"/>
      <c r="N42" s="291"/>
      <c r="O42" s="291"/>
      <c r="Q42" s="291"/>
      <c r="R42" s="291"/>
      <c r="S42" s="291"/>
      <c r="T42" s="291"/>
      <c r="U42" s="291"/>
      <c r="V42" s="291"/>
      <c r="W42" s="83"/>
      <c r="AK42" s="83"/>
      <c r="AL42" s="83"/>
      <c r="AM42" s="83"/>
      <c r="AN42" s="464"/>
      <c r="AO42" s="464"/>
      <c r="AP42" s="464"/>
      <c r="AQ42" s="464"/>
      <c r="AR42" s="464"/>
      <c r="AS42" s="464"/>
      <c r="AT42" s="464"/>
      <c r="AU42" s="464"/>
      <c r="AV42" s="464"/>
      <c r="AW42" s="464"/>
      <c r="AX42" s="465"/>
      <c r="AY42" s="465"/>
      <c r="AZ42" s="465"/>
      <c r="BA42" s="83"/>
      <c r="BB42" s="83"/>
      <c r="BC42" s="83"/>
      <c r="BD42" s="83"/>
      <c r="BE42" s="83"/>
      <c r="BF42" s="83"/>
      <c r="BG42" s="83"/>
      <c r="BH42" s="83"/>
      <c r="BI42" s="83"/>
      <c r="BJ42" s="83"/>
      <c r="BK42" s="83"/>
      <c r="BL42" s="83"/>
      <c r="BM42" s="83"/>
      <c r="BN42" s="83"/>
    </row>
    <row r="43" spans="1:66" s="66" customFormat="1" ht="15" x14ac:dyDescent="0.25">
      <c r="A43" s="83"/>
      <c r="B43" s="83"/>
      <c r="C43" s="83"/>
      <c r="D43" s="83"/>
      <c r="E43" s="83"/>
      <c r="F43" s="83"/>
      <c r="G43" s="83"/>
      <c r="H43" s="83"/>
      <c r="I43" s="291"/>
      <c r="J43" s="291"/>
      <c r="K43" s="291"/>
      <c r="L43" s="291"/>
      <c r="M43" s="291"/>
      <c r="N43" s="291"/>
      <c r="O43" s="291"/>
      <c r="Q43" s="291"/>
      <c r="R43" s="291"/>
      <c r="S43" s="291"/>
      <c r="T43" s="291"/>
      <c r="U43" s="291"/>
      <c r="V43" s="291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3"/>
      <c r="BM43" s="83"/>
      <c r="BN43" s="83"/>
    </row>
    <row r="44" spans="1:66" s="66" customFormat="1" ht="15" x14ac:dyDescent="0.25">
      <c r="A44" s="83"/>
      <c r="B44" s="83"/>
      <c r="C44" s="83"/>
      <c r="D44" s="83"/>
      <c r="E44" s="83"/>
      <c r="F44" s="83"/>
      <c r="G44" s="83"/>
      <c r="H44" s="83"/>
      <c r="I44" s="291"/>
      <c r="J44" s="291"/>
      <c r="K44" s="291"/>
      <c r="L44" s="291"/>
      <c r="M44" s="291"/>
      <c r="N44" s="291"/>
      <c r="O44" s="291"/>
      <c r="Q44" s="291"/>
      <c r="R44" s="291"/>
      <c r="S44" s="291"/>
      <c r="T44" s="291"/>
      <c r="U44" s="291"/>
      <c r="V44" s="291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3"/>
      <c r="BC44" s="83"/>
      <c r="BD44" s="83"/>
      <c r="BE44" s="83"/>
      <c r="BF44" s="83"/>
      <c r="BG44" s="83"/>
      <c r="BH44" s="83"/>
      <c r="BI44" s="83"/>
      <c r="BJ44" s="83"/>
      <c r="BK44" s="83"/>
      <c r="BL44" s="83"/>
      <c r="BM44" s="83"/>
      <c r="BN44" s="83"/>
    </row>
    <row r="45" spans="1:66" s="66" customFormat="1" ht="15" x14ac:dyDescent="0.25">
      <c r="A45" s="83"/>
      <c r="B45" s="83"/>
      <c r="C45" s="83"/>
      <c r="D45" s="83"/>
      <c r="E45" s="83"/>
      <c r="F45" s="83"/>
      <c r="G45" s="83"/>
      <c r="H45" s="83"/>
      <c r="I45" s="291"/>
      <c r="J45" s="291"/>
      <c r="K45" s="291"/>
      <c r="L45" s="291"/>
      <c r="M45" s="291"/>
      <c r="N45" s="291"/>
      <c r="O45" s="291"/>
      <c r="Q45" s="291"/>
      <c r="R45" s="291"/>
      <c r="S45" s="291"/>
      <c r="T45" s="291"/>
      <c r="U45" s="291"/>
      <c r="V45" s="291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3"/>
      <c r="BH45" s="83"/>
      <c r="BI45" s="83"/>
      <c r="BJ45" s="83"/>
      <c r="BK45" s="83"/>
      <c r="BL45" s="83"/>
      <c r="BM45" s="83"/>
      <c r="BN45" s="83"/>
    </row>
    <row r="46" spans="1:66" s="66" customFormat="1" ht="21" x14ac:dyDescent="0.25">
      <c r="A46" s="256"/>
      <c r="B46" s="256"/>
      <c r="C46" s="256"/>
      <c r="D46" s="256"/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56"/>
      <c r="P46" s="256"/>
      <c r="Q46" s="256"/>
      <c r="R46" s="256"/>
      <c r="S46" s="256"/>
      <c r="T46" s="256"/>
      <c r="U46" s="256"/>
      <c r="V46" s="256"/>
      <c r="W46" s="256"/>
      <c r="X46" s="256"/>
      <c r="Y46" s="256"/>
      <c r="Z46" s="256"/>
      <c r="AA46" s="256"/>
      <c r="AB46" s="256"/>
      <c r="AC46" s="256"/>
      <c r="AD46" s="256"/>
      <c r="AE46" s="256"/>
      <c r="AF46" s="256"/>
      <c r="AG46" s="256"/>
      <c r="AH46" s="256"/>
      <c r="AI46" s="256"/>
      <c r="AJ46" s="256"/>
      <c r="AK46" s="256"/>
      <c r="AL46" s="256"/>
      <c r="AM46" s="256"/>
      <c r="AN46" s="256"/>
      <c r="AO46" s="256"/>
      <c r="AP46" s="256"/>
      <c r="AQ46" s="256"/>
      <c r="AR46" s="256"/>
      <c r="AS46" s="256"/>
      <c r="AT46" s="256"/>
      <c r="AU46" s="256"/>
      <c r="AV46" s="256"/>
      <c r="AW46" s="256"/>
      <c r="AX46" s="256"/>
      <c r="AY46" s="256"/>
      <c r="AZ46" s="256"/>
      <c r="BA46" s="256"/>
      <c r="BB46" s="256"/>
      <c r="BC46" s="256"/>
      <c r="BD46" s="256"/>
      <c r="BE46" s="256"/>
      <c r="BF46" s="256"/>
      <c r="BG46" s="256"/>
      <c r="BH46" s="256"/>
      <c r="BI46" s="256"/>
      <c r="BJ46" s="256"/>
      <c r="BK46" s="256"/>
      <c r="BL46" s="256"/>
      <c r="BM46" s="256"/>
      <c r="BN46" s="256"/>
    </row>
    <row r="47" spans="1:66" s="293" customFormat="1" ht="17.399999999999999" customHeight="1" x14ac:dyDescent="0.3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70"/>
      <c r="N47" s="70"/>
      <c r="O47" s="70"/>
      <c r="P47" s="70"/>
      <c r="Q47" s="292"/>
      <c r="R47" s="292"/>
      <c r="S47" s="292"/>
      <c r="T47" s="292"/>
      <c r="U47" s="60"/>
      <c r="V47" s="60"/>
      <c r="W47" s="60"/>
      <c r="X47" s="60"/>
      <c r="Y47" s="60"/>
      <c r="Z47" s="60"/>
      <c r="AA47" s="60"/>
      <c r="AB47" s="68"/>
      <c r="AC47" s="63"/>
      <c r="AD47" s="63"/>
      <c r="AE47" s="63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</row>
    <row r="48" spans="1:66" s="293" customFormat="1" ht="16.5" customHeight="1" x14ac:dyDescent="0.25">
      <c r="A48" s="294"/>
      <c r="B48" s="295"/>
      <c r="C48" s="295"/>
      <c r="D48" s="295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6"/>
      <c r="S48" s="296"/>
      <c r="T48" s="296"/>
      <c r="U48" s="296"/>
      <c r="V48" s="297"/>
      <c r="W48" s="297"/>
      <c r="X48" s="297"/>
      <c r="Y48" s="297"/>
      <c r="Z48" s="297"/>
      <c r="AA48" s="297"/>
      <c r="AB48" s="297"/>
      <c r="AC48" s="297"/>
      <c r="AD48" s="298"/>
      <c r="AE48" s="298"/>
      <c r="AF48" s="296"/>
      <c r="AG48" s="296"/>
      <c r="AH48" s="296"/>
      <c r="AI48" s="296"/>
      <c r="AJ48" s="296"/>
      <c r="AK48" s="296"/>
      <c r="AL48" s="296"/>
      <c r="AM48" s="296"/>
      <c r="AN48" s="297"/>
      <c r="AO48" s="297"/>
      <c r="AP48" s="297"/>
      <c r="AQ48" s="297"/>
      <c r="AR48" s="297"/>
      <c r="AS48" s="297"/>
      <c r="AT48" s="297"/>
      <c r="AU48" s="297"/>
      <c r="AV48" s="297"/>
      <c r="AW48" s="297"/>
      <c r="AX48" s="297"/>
      <c r="AY48" s="297"/>
      <c r="AZ48" s="297"/>
      <c r="BA48" s="297"/>
      <c r="BB48" s="297"/>
      <c r="BC48" s="297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</row>
    <row r="49" spans="1:66" s="302" customFormat="1" ht="15.75" customHeight="1" x14ac:dyDescent="0.25">
      <c r="A49" s="294"/>
      <c r="B49" s="295"/>
      <c r="C49" s="295"/>
      <c r="D49" s="295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9"/>
      <c r="S49" s="299"/>
      <c r="T49" s="299"/>
      <c r="U49" s="299"/>
      <c r="V49" s="300"/>
      <c r="W49" s="300"/>
      <c r="X49" s="301"/>
      <c r="Y49" s="301"/>
      <c r="Z49" s="301"/>
      <c r="AA49" s="301"/>
      <c r="AB49" s="301"/>
      <c r="AC49" s="301"/>
      <c r="AD49" s="298"/>
      <c r="AE49" s="298"/>
      <c r="AF49" s="300"/>
      <c r="AG49" s="300"/>
      <c r="AH49" s="300"/>
      <c r="AI49" s="300"/>
      <c r="AJ49" s="300"/>
      <c r="AK49" s="300"/>
      <c r="AL49" s="300"/>
      <c r="AM49" s="300"/>
      <c r="AN49" s="297"/>
      <c r="AO49" s="297"/>
      <c r="AP49" s="297"/>
      <c r="AQ49" s="297"/>
      <c r="AR49" s="297"/>
      <c r="AS49" s="297"/>
      <c r="AT49" s="297"/>
      <c r="AU49" s="297"/>
      <c r="AV49" s="297"/>
      <c r="AW49" s="297"/>
      <c r="AX49" s="297"/>
      <c r="AY49" s="297"/>
      <c r="AZ49" s="297"/>
      <c r="BA49" s="297"/>
      <c r="BB49" s="297"/>
      <c r="BC49" s="297"/>
      <c r="BE49" s="303"/>
      <c r="BF49" s="303"/>
      <c r="BG49" s="303"/>
      <c r="BH49" s="303"/>
      <c r="BI49" s="303"/>
      <c r="BJ49" s="303"/>
      <c r="BK49" s="303"/>
      <c r="BM49" s="303"/>
      <c r="BN49" s="303"/>
    </row>
    <row r="50" spans="1:66" s="302" customFormat="1" ht="15.75" customHeight="1" x14ac:dyDescent="0.25">
      <c r="A50" s="294"/>
      <c r="B50" s="295"/>
      <c r="C50" s="295"/>
      <c r="D50" s="295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9"/>
      <c r="S50" s="299"/>
      <c r="T50" s="299"/>
      <c r="U50" s="299"/>
      <c r="V50" s="300"/>
      <c r="W50" s="300"/>
      <c r="X50" s="298"/>
      <c r="Y50" s="298"/>
      <c r="Z50" s="298"/>
      <c r="AA50" s="298"/>
      <c r="AB50" s="298"/>
      <c r="AC50" s="298"/>
      <c r="AD50" s="298"/>
      <c r="AE50" s="298"/>
      <c r="AF50" s="300"/>
      <c r="AG50" s="300"/>
      <c r="AH50" s="300"/>
      <c r="AI50" s="300"/>
      <c r="AJ50" s="300"/>
      <c r="AK50" s="300"/>
      <c r="AL50" s="300"/>
      <c r="AM50" s="300"/>
      <c r="AN50" s="304"/>
      <c r="AO50" s="304"/>
      <c r="AP50" s="304"/>
      <c r="AQ50" s="304"/>
      <c r="AR50" s="304"/>
      <c r="AS50" s="304"/>
      <c r="AT50" s="304"/>
      <c r="AU50" s="304"/>
      <c r="AV50" s="304"/>
      <c r="AW50" s="304"/>
      <c r="AX50" s="304"/>
      <c r="AY50" s="304"/>
      <c r="AZ50" s="304"/>
      <c r="BA50" s="304"/>
      <c r="BB50" s="304"/>
      <c r="BC50" s="304"/>
      <c r="BE50" s="304"/>
      <c r="BF50" s="304"/>
      <c r="BG50" s="304"/>
      <c r="BH50" s="304"/>
      <c r="BI50" s="304"/>
      <c r="BJ50" s="304"/>
      <c r="BK50" s="304"/>
      <c r="BM50" s="304"/>
      <c r="BN50" s="304"/>
    </row>
    <row r="51" spans="1:66" s="302" customFormat="1" ht="15" customHeight="1" x14ac:dyDescent="0.25">
      <c r="A51" s="294"/>
      <c r="B51" s="295"/>
      <c r="C51" s="295"/>
      <c r="D51" s="295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9"/>
      <c r="S51" s="299"/>
      <c r="T51" s="299"/>
      <c r="U51" s="299"/>
      <c r="V51" s="300"/>
      <c r="W51" s="300"/>
      <c r="X51" s="298"/>
      <c r="Y51" s="298"/>
      <c r="Z51" s="298"/>
      <c r="AA51" s="298"/>
      <c r="AB51" s="298"/>
      <c r="AC51" s="298"/>
      <c r="AD51" s="298"/>
      <c r="AE51" s="298"/>
      <c r="AF51" s="300"/>
      <c r="AG51" s="300"/>
      <c r="AH51" s="300"/>
      <c r="AI51" s="300"/>
      <c r="AJ51" s="300"/>
      <c r="AK51" s="300"/>
      <c r="AL51" s="300"/>
      <c r="AM51" s="300"/>
      <c r="AN51" s="297"/>
      <c r="AO51" s="297"/>
      <c r="AP51" s="297"/>
      <c r="AQ51" s="297"/>
      <c r="AR51" s="297"/>
      <c r="AS51" s="297"/>
      <c r="AT51" s="297"/>
      <c r="AU51" s="297"/>
      <c r="AV51" s="297"/>
      <c r="AW51" s="297"/>
      <c r="AX51" s="297"/>
      <c r="AY51" s="297"/>
      <c r="AZ51" s="297"/>
      <c r="BA51" s="297"/>
      <c r="BB51" s="297"/>
      <c r="BC51" s="297"/>
      <c r="BD51" s="305"/>
      <c r="BE51" s="305"/>
      <c r="BF51" s="305"/>
      <c r="BG51" s="305"/>
      <c r="BH51" s="305"/>
      <c r="BI51" s="305"/>
      <c r="BJ51" s="305"/>
      <c r="BK51" s="305"/>
      <c r="BL51" s="305"/>
      <c r="BM51" s="305"/>
      <c r="BN51" s="305"/>
    </row>
    <row r="52" spans="1:66" s="296" customFormat="1" ht="21" customHeight="1" x14ac:dyDescent="0.25">
      <c r="A52" s="306"/>
      <c r="B52" s="307"/>
      <c r="C52" s="307"/>
      <c r="D52" s="307"/>
      <c r="E52" s="307"/>
      <c r="F52" s="307"/>
      <c r="G52" s="307"/>
      <c r="H52" s="307"/>
      <c r="I52" s="307"/>
      <c r="J52" s="307"/>
      <c r="K52" s="307"/>
      <c r="L52" s="307"/>
      <c r="M52" s="307"/>
      <c r="N52" s="307"/>
      <c r="O52" s="307"/>
      <c r="P52" s="307"/>
      <c r="Q52" s="307"/>
      <c r="R52" s="306"/>
      <c r="S52" s="306"/>
      <c r="T52" s="306"/>
      <c r="U52" s="306"/>
      <c r="V52" s="306"/>
      <c r="W52" s="306"/>
      <c r="X52" s="306"/>
      <c r="Y52" s="306"/>
      <c r="Z52" s="306"/>
      <c r="AA52" s="306"/>
      <c r="AB52" s="306"/>
      <c r="AC52" s="306"/>
      <c r="AD52" s="306"/>
      <c r="AE52" s="306"/>
      <c r="AF52" s="306"/>
      <c r="AG52" s="306"/>
      <c r="AH52" s="306"/>
      <c r="AI52" s="306"/>
      <c r="AJ52" s="306"/>
      <c r="AK52" s="306"/>
      <c r="AL52" s="306"/>
      <c r="AM52" s="306"/>
      <c r="AN52" s="306"/>
      <c r="AO52" s="306"/>
      <c r="AP52" s="306"/>
      <c r="AQ52" s="306"/>
      <c r="AR52" s="306"/>
      <c r="AS52" s="306"/>
      <c r="AT52" s="306"/>
      <c r="AU52" s="306"/>
      <c r="AV52" s="306"/>
      <c r="AW52" s="306"/>
      <c r="AX52" s="306"/>
      <c r="AY52" s="306"/>
      <c r="AZ52" s="306"/>
      <c r="BA52" s="306"/>
      <c r="BB52" s="306"/>
      <c r="BC52" s="306"/>
      <c r="BD52" s="308"/>
      <c r="BE52" s="308"/>
      <c r="BF52" s="309"/>
      <c r="BG52" s="309"/>
      <c r="BH52" s="309"/>
      <c r="BI52" s="309"/>
      <c r="BJ52" s="309"/>
      <c r="BK52" s="308"/>
      <c r="BL52" s="308"/>
      <c r="BM52" s="308"/>
      <c r="BN52" s="308"/>
    </row>
    <row r="53" spans="1:66" s="311" customFormat="1" ht="21" customHeight="1" x14ac:dyDescent="0.4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310"/>
      <c r="BE53" s="310"/>
      <c r="BF53" s="310"/>
      <c r="BG53" s="310"/>
      <c r="BH53" s="310"/>
      <c r="BI53" s="310"/>
      <c r="BJ53" s="310"/>
      <c r="BK53" s="310"/>
      <c r="BL53" s="310"/>
      <c r="BM53" s="310"/>
      <c r="BN53" s="310"/>
    </row>
    <row r="54" spans="1:66" s="311" customFormat="1" ht="21" customHeight="1" x14ac:dyDescent="0.3">
      <c r="A54" s="312"/>
      <c r="B54" s="313"/>
      <c r="C54" s="313"/>
      <c r="D54" s="313"/>
      <c r="E54" s="313"/>
      <c r="F54" s="313"/>
      <c r="G54" s="313"/>
      <c r="H54" s="313"/>
      <c r="I54" s="313"/>
      <c r="J54" s="313"/>
      <c r="K54" s="313"/>
      <c r="L54" s="313"/>
      <c r="M54" s="313"/>
      <c r="N54" s="313"/>
      <c r="O54" s="313"/>
      <c r="P54" s="313"/>
      <c r="Q54" s="313"/>
      <c r="R54" s="314"/>
      <c r="S54" s="314"/>
      <c r="T54" s="315"/>
      <c r="U54" s="315"/>
      <c r="V54" s="315"/>
      <c r="W54" s="315"/>
      <c r="X54" s="315"/>
      <c r="Y54" s="315"/>
      <c r="Z54" s="315"/>
      <c r="AA54" s="315"/>
      <c r="AB54" s="315"/>
      <c r="AC54" s="315"/>
      <c r="AD54" s="315"/>
      <c r="AE54" s="315"/>
      <c r="AF54" s="315"/>
      <c r="AG54" s="315"/>
      <c r="AH54" s="315"/>
      <c r="AI54" s="315"/>
      <c r="AJ54" s="315"/>
      <c r="AK54" s="315"/>
      <c r="AL54" s="315"/>
      <c r="AM54" s="315"/>
      <c r="AN54" s="315"/>
      <c r="AO54" s="315"/>
      <c r="AP54" s="315"/>
      <c r="AQ54" s="315"/>
      <c r="AR54" s="315"/>
      <c r="AS54" s="315"/>
      <c r="AT54" s="315"/>
      <c r="AU54" s="315"/>
      <c r="AV54" s="315"/>
      <c r="AW54" s="315"/>
      <c r="AX54" s="315"/>
      <c r="AY54" s="315"/>
      <c r="AZ54" s="315"/>
      <c r="BA54" s="315"/>
      <c r="BB54" s="315"/>
      <c r="BC54" s="315"/>
      <c r="BD54" s="310"/>
      <c r="BE54" s="310"/>
      <c r="BF54" s="310"/>
      <c r="BG54" s="310"/>
      <c r="BH54" s="310"/>
      <c r="BI54" s="310"/>
      <c r="BJ54" s="310"/>
      <c r="BK54" s="310"/>
      <c r="BL54" s="310"/>
      <c r="BM54" s="310"/>
      <c r="BN54" s="310"/>
    </row>
    <row r="55" spans="1:66" s="311" customFormat="1" ht="21" customHeight="1" x14ac:dyDescent="0.3">
      <c r="A55" s="312"/>
      <c r="B55" s="313"/>
      <c r="C55" s="313"/>
      <c r="D55" s="313"/>
      <c r="E55" s="313"/>
      <c r="F55" s="313"/>
      <c r="G55" s="313"/>
      <c r="H55" s="313"/>
      <c r="I55" s="313"/>
      <c r="J55" s="313"/>
      <c r="K55" s="313"/>
      <c r="L55" s="313"/>
      <c r="M55" s="313"/>
      <c r="N55" s="313"/>
      <c r="O55" s="313"/>
      <c r="P55" s="313"/>
      <c r="Q55" s="313"/>
      <c r="R55" s="314"/>
      <c r="S55" s="314"/>
      <c r="T55" s="315"/>
      <c r="U55" s="315"/>
      <c r="V55" s="315"/>
      <c r="W55" s="315"/>
      <c r="X55" s="315"/>
      <c r="Y55" s="315"/>
      <c r="Z55" s="315"/>
      <c r="AA55" s="315"/>
      <c r="AB55" s="315"/>
      <c r="AC55" s="315"/>
      <c r="AD55" s="315"/>
      <c r="AE55" s="315"/>
      <c r="AF55" s="315"/>
      <c r="AG55" s="315"/>
      <c r="AH55" s="315"/>
      <c r="AI55" s="315"/>
      <c r="AJ55" s="315"/>
      <c r="AK55" s="315"/>
      <c r="AL55" s="315"/>
      <c r="AM55" s="315"/>
      <c r="AN55" s="315"/>
      <c r="AO55" s="315"/>
      <c r="AP55" s="315"/>
      <c r="AQ55" s="315"/>
      <c r="AR55" s="315"/>
      <c r="AS55" s="315"/>
      <c r="AT55" s="315"/>
      <c r="AU55" s="315"/>
      <c r="AV55" s="315"/>
      <c r="AW55" s="315"/>
      <c r="AX55" s="315"/>
      <c r="AY55" s="315"/>
      <c r="AZ55" s="315"/>
      <c r="BA55" s="315"/>
      <c r="BB55" s="315"/>
      <c r="BC55" s="315"/>
      <c r="BD55" s="310"/>
      <c r="BE55" s="310"/>
      <c r="BF55" s="310"/>
      <c r="BG55" s="310"/>
      <c r="BH55" s="310"/>
      <c r="BI55" s="310"/>
      <c r="BJ55" s="310"/>
      <c r="BK55" s="310"/>
      <c r="BL55" s="310"/>
      <c r="BM55" s="310"/>
      <c r="BN55" s="310"/>
    </row>
    <row r="56" spans="1:66" s="311" customFormat="1" ht="21" customHeight="1" x14ac:dyDescent="0.3">
      <c r="A56" s="312"/>
      <c r="B56" s="313"/>
      <c r="C56" s="313"/>
      <c r="D56" s="313"/>
      <c r="E56" s="313"/>
      <c r="F56" s="313"/>
      <c r="G56" s="313"/>
      <c r="H56" s="313"/>
      <c r="I56" s="313"/>
      <c r="J56" s="313"/>
      <c r="K56" s="313"/>
      <c r="L56" s="313"/>
      <c r="M56" s="313"/>
      <c r="N56" s="313"/>
      <c r="O56" s="313"/>
      <c r="P56" s="313"/>
      <c r="Q56" s="313"/>
      <c r="R56" s="314"/>
      <c r="S56" s="314"/>
      <c r="T56" s="315"/>
      <c r="U56" s="315"/>
      <c r="V56" s="315"/>
      <c r="W56" s="315"/>
      <c r="X56" s="315"/>
      <c r="Y56" s="315"/>
      <c r="Z56" s="315"/>
      <c r="AA56" s="315"/>
      <c r="AB56" s="315"/>
      <c r="AC56" s="315"/>
      <c r="AD56" s="315"/>
      <c r="AE56" s="315"/>
      <c r="AF56" s="315"/>
      <c r="AG56" s="315"/>
      <c r="AH56" s="315"/>
      <c r="AI56" s="315"/>
      <c r="AJ56" s="315"/>
      <c r="AK56" s="315"/>
      <c r="AL56" s="315"/>
      <c r="AM56" s="315"/>
      <c r="AN56" s="315"/>
      <c r="AO56" s="315"/>
      <c r="AP56" s="315"/>
      <c r="AQ56" s="315"/>
      <c r="AR56" s="315"/>
      <c r="AS56" s="315"/>
      <c r="AT56" s="315"/>
      <c r="AU56" s="315"/>
      <c r="AV56" s="315"/>
      <c r="AW56" s="315"/>
      <c r="AX56" s="315"/>
      <c r="AY56" s="315"/>
      <c r="AZ56" s="315"/>
      <c r="BA56" s="315"/>
      <c r="BB56" s="315"/>
      <c r="BC56" s="315"/>
      <c r="BD56" s="310"/>
      <c r="BE56" s="310"/>
      <c r="BF56" s="310"/>
      <c r="BG56" s="310"/>
      <c r="BH56" s="310"/>
      <c r="BI56" s="310"/>
      <c r="BJ56" s="310"/>
      <c r="BK56" s="310"/>
      <c r="BL56" s="310"/>
      <c r="BM56" s="310"/>
      <c r="BN56" s="310"/>
    </row>
    <row r="57" spans="1:66" s="311" customFormat="1" ht="21" customHeight="1" x14ac:dyDescent="0.3">
      <c r="A57" s="312"/>
      <c r="B57" s="313"/>
      <c r="C57" s="313"/>
      <c r="D57" s="313"/>
      <c r="E57" s="313"/>
      <c r="F57" s="313"/>
      <c r="G57" s="313"/>
      <c r="H57" s="313"/>
      <c r="I57" s="313"/>
      <c r="J57" s="313"/>
      <c r="K57" s="313"/>
      <c r="L57" s="313"/>
      <c r="M57" s="313"/>
      <c r="N57" s="313"/>
      <c r="O57" s="313"/>
      <c r="P57" s="313"/>
      <c r="Q57" s="313"/>
      <c r="R57" s="314"/>
      <c r="S57" s="314"/>
      <c r="T57" s="315"/>
      <c r="U57" s="315"/>
      <c r="V57" s="315"/>
      <c r="W57" s="315"/>
      <c r="X57" s="315"/>
      <c r="Y57" s="315"/>
      <c r="Z57" s="315"/>
      <c r="AA57" s="315"/>
      <c r="AB57" s="315"/>
      <c r="AC57" s="315"/>
      <c r="AD57" s="315"/>
      <c r="AE57" s="315"/>
      <c r="AF57" s="315"/>
      <c r="AG57" s="315"/>
      <c r="AH57" s="316"/>
      <c r="AI57" s="316"/>
      <c r="AJ57" s="315"/>
      <c r="AK57" s="315"/>
      <c r="AL57" s="315"/>
      <c r="AM57" s="315"/>
      <c r="AN57" s="315"/>
      <c r="AO57" s="315"/>
      <c r="AP57" s="315"/>
      <c r="AQ57" s="315"/>
      <c r="AR57" s="315"/>
      <c r="AS57" s="315"/>
      <c r="AT57" s="315"/>
      <c r="AU57" s="315"/>
      <c r="AV57" s="315"/>
      <c r="AW57" s="315"/>
      <c r="AX57" s="315"/>
      <c r="AY57" s="315"/>
      <c r="AZ57" s="315"/>
      <c r="BA57" s="315"/>
      <c r="BB57" s="315"/>
      <c r="BC57" s="315"/>
      <c r="BD57" s="310"/>
      <c r="BE57" s="310"/>
      <c r="BF57" s="310"/>
      <c r="BG57" s="310"/>
      <c r="BH57" s="310"/>
      <c r="BI57" s="310"/>
      <c r="BJ57" s="310"/>
      <c r="BK57" s="310"/>
      <c r="BL57" s="310"/>
      <c r="BM57" s="310"/>
      <c r="BN57" s="310"/>
    </row>
    <row r="58" spans="1:66" s="311" customFormat="1" ht="21" customHeight="1" x14ac:dyDescent="0.3">
      <c r="A58" s="312"/>
      <c r="B58" s="313"/>
      <c r="C58" s="313"/>
      <c r="D58" s="313"/>
      <c r="E58" s="313"/>
      <c r="F58" s="313"/>
      <c r="G58" s="313"/>
      <c r="H58" s="313"/>
      <c r="I58" s="313"/>
      <c r="J58" s="313"/>
      <c r="K58" s="313"/>
      <c r="L58" s="313"/>
      <c r="M58" s="313"/>
      <c r="N58" s="313"/>
      <c r="O58" s="313"/>
      <c r="P58" s="313"/>
      <c r="Q58" s="313"/>
      <c r="R58" s="314"/>
      <c r="S58" s="314"/>
      <c r="T58" s="315"/>
      <c r="U58" s="315"/>
      <c r="V58" s="315"/>
      <c r="W58" s="315"/>
      <c r="X58" s="315"/>
      <c r="Y58" s="315"/>
      <c r="Z58" s="315"/>
      <c r="AA58" s="315"/>
      <c r="AB58" s="315"/>
      <c r="AC58" s="315"/>
      <c r="AD58" s="315"/>
      <c r="AE58" s="315"/>
      <c r="AF58" s="315"/>
      <c r="AG58" s="315"/>
      <c r="AH58" s="315"/>
      <c r="AI58" s="315"/>
      <c r="AJ58" s="315"/>
      <c r="AK58" s="315"/>
      <c r="AL58" s="315"/>
      <c r="AM58" s="315"/>
      <c r="AN58" s="315"/>
      <c r="AO58" s="315"/>
      <c r="AP58" s="315"/>
      <c r="AQ58" s="315"/>
      <c r="AR58" s="315"/>
      <c r="AS58" s="315"/>
      <c r="AT58" s="315"/>
      <c r="AU58" s="315"/>
      <c r="AV58" s="315"/>
      <c r="AW58" s="315"/>
      <c r="AX58" s="315"/>
      <c r="AY58" s="315"/>
      <c r="AZ58" s="315"/>
      <c r="BA58" s="315"/>
      <c r="BB58" s="315"/>
      <c r="BC58" s="315"/>
      <c r="BD58" s="310"/>
      <c r="BE58" s="310"/>
      <c r="BF58" s="310"/>
      <c r="BG58" s="310"/>
      <c r="BH58" s="310"/>
      <c r="BI58" s="310"/>
      <c r="BJ58" s="310"/>
      <c r="BK58" s="310"/>
      <c r="BL58" s="310"/>
      <c r="BM58" s="310"/>
      <c r="BN58" s="310"/>
    </row>
    <row r="59" spans="1:66" s="321" customFormat="1" ht="21" customHeight="1" x14ac:dyDescent="0.4">
      <c r="A59" s="317"/>
      <c r="B59" s="317"/>
      <c r="C59" s="317"/>
      <c r="D59" s="317"/>
      <c r="E59" s="317"/>
      <c r="F59" s="317"/>
      <c r="G59" s="317"/>
      <c r="H59" s="317"/>
      <c r="I59" s="317"/>
      <c r="J59" s="317"/>
      <c r="K59" s="317"/>
      <c r="L59" s="317"/>
      <c r="M59" s="317"/>
      <c r="N59" s="317"/>
      <c r="O59" s="317"/>
      <c r="P59" s="317"/>
      <c r="Q59" s="317"/>
      <c r="R59" s="318"/>
      <c r="S59" s="306"/>
      <c r="T59" s="318"/>
      <c r="U59" s="306"/>
      <c r="V59" s="318"/>
      <c r="W59" s="306"/>
      <c r="X59" s="318"/>
      <c r="Y59" s="306"/>
      <c r="Z59" s="318"/>
      <c r="AA59" s="306"/>
      <c r="AB59" s="318"/>
      <c r="AC59" s="306"/>
      <c r="AD59" s="318"/>
      <c r="AE59" s="306"/>
      <c r="AF59" s="319"/>
      <c r="AG59" s="319"/>
      <c r="AH59" s="319"/>
      <c r="AI59" s="319"/>
      <c r="AJ59" s="319"/>
      <c r="AK59" s="319"/>
      <c r="AL59" s="319"/>
      <c r="AM59" s="319"/>
      <c r="AN59" s="319"/>
      <c r="AO59" s="319"/>
      <c r="AP59" s="319"/>
      <c r="AQ59" s="319"/>
      <c r="AR59" s="319"/>
      <c r="AS59" s="319"/>
      <c r="AT59" s="319"/>
      <c r="AU59" s="319"/>
      <c r="AV59" s="319"/>
      <c r="AW59" s="319"/>
      <c r="AX59" s="319"/>
      <c r="AY59" s="319"/>
      <c r="AZ59" s="315"/>
      <c r="BA59" s="315"/>
      <c r="BB59" s="315"/>
      <c r="BC59" s="315"/>
      <c r="BD59" s="320"/>
      <c r="BE59" s="320"/>
      <c r="BF59" s="320"/>
      <c r="BG59" s="320"/>
      <c r="BH59" s="320"/>
      <c r="BI59" s="320"/>
      <c r="BJ59" s="320"/>
      <c r="BK59" s="320"/>
      <c r="BL59" s="320"/>
      <c r="BM59" s="320"/>
      <c r="BN59" s="320"/>
    </row>
    <row r="60" spans="1:66" s="311" customFormat="1" ht="21" customHeight="1" x14ac:dyDescent="0.4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310"/>
      <c r="BE60" s="310"/>
      <c r="BF60" s="310"/>
      <c r="BG60" s="310"/>
      <c r="BH60" s="310"/>
      <c r="BI60" s="310"/>
      <c r="BJ60" s="310"/>
      <c r="BK60" s="310"/>
      <c r="BL60" s="310"/>
      <c r="BM60" s="310"/>
      <c r="BN60" s="310"/>
    </row>
    <row r="61" spans="1:66" s="311" customFormat="1" ht="21" customHeight="1" x14ac:dyDescent="0.3">
      <c r="A61" s="312"/>
      <c r="B61" s="313"/>
      <c r="C61" s="313"/>
      <c r="D61" s="313"/>
      <c r="E61" s="313"/>
      <c r="F61" s="313"/>
      <c r="G61" s="313"/>
      <c r="H61" s="313"/>
      <c r="I61" s="313"/>
      <c r="J61" s="313"/>
      <c r="K61" s="313"/>
      <c r="L61" s="313"/>
      <c r="M61" s="313"/>
      <c r="N61" s="313"/>
      <c r="O61" s="313"/>
      <c r="P61" s="313"/>
      <c r="Q61" s="313"/>
      <c r="R61" s="314"/>
      <c r="S61" s="314"/>
      <c r="T61" s="315"/>
      <c r="U61" s="315"/>
      <c r="V61" s="315"/>
      <c r="W61" s="315"/>
      <c r="X61" s="315"/>
      <c r="Y61" s="315"/>
      <c r="Z61" s="315"/>
      <c r="AA61" s="315"/>
      <c r="AB61" s="315"/>
      <c r="AC61" s="315"/>
      <c r="AD61" s="315"/>
      <c r="AE61" s="315"/>
      <c r="AF61" s="315"/>
      <c r="AG61" s="315"/>
      <c r="AH61" s="315"/>
      <c r="AI61" s="315"/>
      <c r="AJ61" s="315"/>
      <c r="AK61" s="315"/>
      <c r="AL61" s="315"/>
      <c r="AM61" s="315"/>
      <c r="AN61" s="315"/>
      <c r="AO61" s="315"/>
      <c r="AP61" s="315"/>
      <c r="AQ61" s="315"/>
      <c r="AR61" s="315"/>
      <c r="AS61" s="315"/>
      <c r="AT61" s="315"/>
      <c r="AU61" s="315"/>
      <c r="AV61" s="315"/>
      <c r="AW61" s="315"/>
      <c r="AX61" s="315"/>
      <c r="AY61" s="315"/>
      <c r="AZ61" s="315"/>
      <c r="BA61" s="315"/>
      <c r="BB61" s="315"/>
      <c r="BC61" s="315"/>
      <c r="BD61" s="310"/>
      <c r="BE61" s="310"/>
      <c r="BF61" s="310"/>
      <c r="BG61" s="310"/>
      <c r="BH61" s="310"/>
      <c r="BI61" s="310"/>
      <c r="BJ61" s="310"/>
      <c r="BK61" s="310"/>
      <c r="BL61" s="310"/>
      <c r="BM61" s="310"/>
      <c r="BN61" s="310"/>
    </row>
    <row r="62" spans="1:66" s="311" customFormat="1" ht="21" customHeight="1" x14ac:dyDescent="0.4">
      <c r="A62" s="3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314"/>
      <c r="S62" s="315"/>
      <c r="T62" s="315"/>
      <c r="U62" s="315"/>
      <c r="V62" s="315"/>
      <c r="W62" s="315"/>
      <c r="X62" s="315"/>
      <c r="Y62" s="315"/>
      <c r="Z62" s="315"/>
      <c r="AA62" s="315"/>
      <c r="AB62" s="315"/>
      <c r="AC62" s="315"/>
      <c r="AD62" s="315"/>
      <c r="AE62" s="315"/>
      <c r="AF62" s="315"/>
      <c r="AG62" s="315"/>
      <c r="AH62" s="315"/>
      <c r="AI62" s="315"/>
      <c r="AJ62" s="315"/>
      <c r="AK62" s="315"/>
      <c r="AL62" s="315"/>
      <c r="AM62" s="315"/>
      <c r="AN62" s="315"/>
      <c r="AO62" s="315"/>
      <c r="AP62" s="315"/>
      <c r="AQ62" s="315"/>
      <c r="AR62" s="315"/>
      <c r="AS62" s="315"/>
      <c r="AT62" s="315"/>
      <c r="AU62" s="315"/>
      <c r="AV62" s="315"/>
      <c r="AW62" s="315"/>
      <c r="AX62" s="315"/>
      <c r="AY62" s="315"/>
      <c r="AZ62" s="319"/>
      <c r="BA62" s="319"/>
      <c r="BB62" s="319"/>
      <c r="BC62" s="319"/>
      <c r="BD62" s="310"/>
      <c r="BE62" s="310"/>
      <c r="BF62" s="310"/>
      <c r="BG62" s="310"/>
      <c r="BH62" s="310"/>
      <c r="BI62" s="310"/>
      <c r="BJ62" s="310"/>
      <c r="BK62" s="310"/>
      <c r="BL62" s="310"/>
      <c r="BM62" s="310"/>
      <c r="BN62" s="310"/>
    </row>
    <row r="63" spans="1:66" s="311" customFormat="1" ht="21" customHeight="1" x14ac:dyDescent="0.4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310"/>
      <c r="BE63" s="310"/>
      <c r="BF63" s="310"/>
      <c r="BG63" s="310"/>
      <c r="BH63" s="310"/>
      <c r="BI63" s="310"/>
      <c r="BJ63" s="310"/>
      <c r="BK63" s="310"/>
      <c r="BL63" s="310"/>
      <c r="BM63" s="310"/>
      <c r="BN63" s="310"/>
    </row>
    <row r="64" spans="1:66" s="311" customFormat="1" ht="21" customHeight="1" x14ac:dyDescent="0.3">
      <c r="A64" s="312"/>
      <c r="B64" s="313"/>
      <c r="C64" s="313"/>
      <c r="D64" s="313"/>
      <c r="E64" s="313"/>
      <c r="F64" s="313"/>
      <c r="G64" s="313"/>
      <c r="H64" s="313"/>
      <c r="I64" s="313"/>
      <c r="J64" s="313"/>
      <c r="K64" s="313"/>
      <c r="L64" s="313"/>
      <c r="M64" s="313"/>
      <c r="N64" s="313"/>
      <c r="O64" s="313"/>
      <c r="P64" s="313"/>
      <c r="Q64" s="313"/>
      <c r="R64" s="314"/>
      <c r="S64" s="314"/>
      <c r="T64" s="315"/>
      <c r="U64" s="315"/>
      <c r="V64" s="315"/>
      <c r="W64" s="315"/>
      <c r="X64" s="315"/>
      <c r="Y64" s="315"/>
      <c r="Z64" s="315"/>
      <c r="AA64" s="315"/>
      <c r="AB64" s="315"/>
      <c r="AC64" s="315"/>
      <c r="AD64" s="315"/>
      <c r="AE64" s="315"/>
      <c r="AF64" s="315"/>
      <c r="AG64" s="315"/>
      <c r="AH64" s="315"/>
      <c r="AI64" s="315"/>
      <c r="AJ64" s="315"/>
      <c r="AK64" s="315"/>
      <c r="AL64" s="315"/>
      <c r="AM64" s="315"/>
      <c r="AN64" s="315"/>
      <c r="AO64" s="315"/>
      <c r="AP64" s="315"/>
      <c r="AQ64" s="315"/>
      <c r="AR64" s="315"/>
      <c r="AS64" s="315"/>
      <c r="AT64" s="315"/>
      <c r="AU64" s="315"/>
      <c r="AV64" s="315"/>
      <c r="AW64" s="315"/>
      <c r="AX64" s="315"/>
      <c r="AY64" s="315"/>
      <c r="AZ64" s="315"/>
      <c r="BA64" s="315"/>
      <c r="BB64" s="315"/>
      <c r="BC64" s="315"/>
      <c r="BD64" s="310"/>
      <c r="BE64" s="310"/>
      <c r="BF64" s="310"/>
      <c r="BG64" s="310"/>
      <c r="BH64" s="310"/>
      <c r="BI64" s="310"/>
      <c r="BJ64" s="310"/>
      <c r="BK64" s="310"/>
      <c r="BL64" s="310"/>
      <c r="BM64" s="310"/>
      <c r="BN64" s="310"/>
    </row>
    <row r="65" spans="1:70" s="311" customFormat="1" ht="21" customHeight="1" x14ac:dyDescent="0.3">
      <c r="A65" s="312"/>
      <c r="B65" s="313"/>
      <c r="C65" s="313"/>
      <c r="D65" s="313"/>
      <c r="E65" s="313"/>
      <c r="F65" s="313"/>
      <c r="G65" s="313"/>
      <c r="H65" s="313"/>
      <c r="I65" s="313"/>
      <c r="J65" s="313"/>
      <c r="K65" s="313"/>
      <c r="L65" s="313"/>
      <c r="M65" s="313"/>
      <c r="N65" s="313"/>
      <c r="O65" s="313"/>
      <c r="P65" s="313"/>
      <c r="Q65" s="313"/>
      <c r="R65" s="314"/>
      <c r="S65" s="314"/>
      <c r="T65" s="315"/>
      <c r="U65" s="315"/>
      <c r="V65" s="315"/>
      <c r="W65" s="315"/>
      <c r="X65" s="315"/>
      <c r="Y65" s="315"/>
      <c r="Z65" s="315"/>
      <c r="AA65" s="315"/>
      <c r="AB65" s="315"/>
      <c r="AC65" s="315"/>
      <c r="AD65" s="315"/>
      <c r="AE65" s="315"/>
      <c r="AF65" s="315"/>
      <c r="AG65" s="315"/>
      <c r="AH65" s="315"/>
      <c r="AI65" s="315"/>
      <c r="AJ65" s="315"/>
      <c r="AK65" s="315"/>
      <c r="AL65" s="315"/>
      <c r="AM65" s="315"/>
      <c r="AN65" s="315"/>
      <c r="AO65" s="315"/>
      <c r="AP65" s="315"/>
      <c r="AQ65" s="315"/>
      <c r="AR65" s="315"/>
      <c r="AS65" s="315"/>
      <c r="AT65" s="315"/>
      <c r="AU65" s="315"/>
      <c r="AV65" s="315"/>
      <c r="AW65" s="315"/>
      <c r="AX65" s="315"/>
      <c r="AY65" s="315"/>
      <c r="AZ65" s="315"/>
      <c r="BA65" s="315"/>
      <c r="BB65" s="315"/>
      <c r="BC65" s="315"/>
      <c r="BD65" s="310"/>
      <c r="BE65" s="310"/>
      <c r="BF65" s="310"/>
      <c r="BG65" s="310"/>
      <c r="BH65" s="310"/>
      <c r="BI65" s="310"/>
      <c r="BJ65" s="310"/>
      <c r="BK65" s="310"/>
      <c r="BL65" s="310"/>
      <c r="BM65" s="310"/>
      <c r="BN65" s="310"/>
    </row>
    <row r="66" spans="1:70" s="311" customFormat="1" ht="21" customHeight="1" x14ac:dyDescent="0.3">
      <c r="A66" s="312"/>
      <c r="B66" s="313"/>
      <c r="C66" s="313"/>
      <c r="D66" s="313"/>
      <c r="E66" s="313"/>
      <c r="F66" s="313"/>
      <c r="G66" s="313"/>
      <c r="H66" s="313"/>
      <c r="I66" s="313"/>
      <c r="J66" s="313"/>
      <c r="K66" s="313"/>
      <c r="L66" s="313"/>
      <c r="M66" s="313"/>
      <c r="N66" s="313"/>
      <c r="O66" s="313"/>
      <c r="P66" s="313"/>
      <c r="Q66" s="313"/>
      <c r="R66" s="314"/>
      <c r="S66" s="314"/>
      <c r="T66" s="315"/>
      <c r="U66" s="315"/>
      <c r="V66" s="315"/>
      <c r="W66" s="315"/>
      <c r="X66" s="315"/>
      <c r="Y66" s="315"/>
      <c r="Z66" s="315"/>
      <c r="AA66" s="315"/>
      <c r="AB66" s="315"/>
      <c r="AC66" s="315"/>
      <c r="AD66" s="315"/>
      <c r="AE66" s="315"/>
      <c r="AF66" s="315"/>
      <c r="AG66" s="315"/>
      <c r="AH66" s="315"/>
      <c r="AI66" s="315"/>
      <c r="AJ66" s="315"/>
      <c r="AK66" s="315"/>
      <c r="AL66" s="315"/>
      <c r="AM66" s="315"/>
      <c r="AN66" s="315"/>
      <c r="AO66" s="315"/>
      <c r="AP66" s="315"/>
      <c r="AQ66" s="315"/>
      <c r="AR66" s="315"/>
      <c r="AS66" s="315"/>
      <c r="AT66" s="315"/>
      <c r="AU66" s="315"/>
      <c r="AV66" s="315"/>
      <c r="AW66" s="315"/>
      <c r="AX66" s="315"/>
      <c r="AY66" s="315"/>
      <c r="AZ66" s="315"/>
      <c r="BA66" s="315"/>
      <c r="BB66" s="315"/>
      <c r="BC66" s="315"/>
      <c r="BD66" s="310"/>
      <c r="BE66" s="310"/>
      <c r="BF66" s="310"/>
      <c r="BG66" s="310"/>
      <c r="BH66" s="310"/>
      <c r="BI66" s="310"/>
      <c r="BJ66" s="310"/>
      <c r="BK66" s="310"/>
      <c r="BL66" s="310"/>
      <c r="BM66" s="310"/>
      <c r="BN66" s="310"/>
    </row>
    <row r="67" spans="1:70" s="311" customFormat="1" ht="21" customHeight="1" x14ac:dyDescent="0.3">
      <c r="A67" s="312"/>
      <c r="B67" s="313"/>
      <c r="C67" s="313"/>
      <c r="D67" s="313"/>
      <c r="E67" s="313"/>
      <c r="F67" s="313"/>
      <c r="G67" s="313"/>
      <c r="H67" s="313"/>
      <c r="I67" s="313"/>
      <c r="J67" s="313"/>
      <c r="K67" s="313"/>
      <c r="L67" s="313"/>
      <c r="M67" s="313"/>
      <c r="N67" s="313"/>
      <c r="O67" s="313"/>
      <c r="P67" s="313"/>
      <c r="Q67" s="313"/>
      <c r="R67" s="314"/>
      <c r="S67" s="314"/>
      <c r="T67" s="315"/>
      <c r="U67" s="315"/>
      <c r="V67" s="315"/>
      <c r="W67" s="315"/>
      <c r="X67" s="315"/>
      <c r="Y67" s="315"/>
      <c r="Z67" s="315"/>
      <c r="AA67" s="315"/>
      <c r="AB67" s="315"/>
      <c r="AC67" s="315"/>
      <c r="AD67" s="315"/>
      <c r="AE67" s="315"/>
      <c r="AF67" s="315"/>
      <c r="AG67" s="315"/>
      <c r="AH67" s="315"/>
      <c r="AI67" s="315"/>
      <c r="AJ67" s="315"/>
      <c r="AK67" s="315"/>
      <c r="AL67" s="315"/>
      <c r="AM67" s="315"/>
      <c r="AN67" s="315"/>
      <c r="AO67" s="315"/>
      <c r="AP67" s="315"/>
      <c r="AQ67" s="315"/>
      <c r="AR67" s="315"/>
      <c r="AS67" s="315"/>
      <c r="AT67" s="315"/>
      <c r="AU67" s="315"/>
      <c r="AV67" s="315"/>
      <c r="AW67" s="315"/>
      <c r="AX67" s="315"/>
      <c r="AY67" s="315"/>
      <c r="AZ67" s="315"/>
      <c r="BA67" s="315"/>
      <c r="BB67" s="315"/>
      <c r="BC67" s="315"/>
      <c r="BD67" s="310"/>
      <c r="BE67" s="310"/>
      <c r="BF67" s="310"/>
      <c r="BG67" s="310"/>
      <c r="BH67" s="310"/>
      <c r="BI67" s="310"/>
      <c r="BJ67" s="310"/>
      <c r="BK67" s="310"/>
      <c r="BL67" s="310"/>
      <c r="BM67" s="310"/>
      <c r="BN67" s="310"/>
    </row>
    <row r="68" spans="1:70" s="311" customFormat="1" ht="36.75" customHeight="1" x14ac:dyDescent="0.3">
      <c r="A68" s="312"/>
      <c r="B68" s="313"/>
      <c r="C68" s="313"/>
      <c r="D68" s="313"/>
      <c r="E68" s="313"/>
      <c r="F68" s="313"/>
      <c r="G68" s="313"/>
      <c r="H68" s="313"/>
      <c r="I68" s="313"/>
      <c r="J68" s="313"/>
      <c r="K68" s="313"/>
      <c r="L68" s="313"/>
      <c r="M68" s="313"/>
      <c r="N68" s="313"/>
      <c r="O68" s="313"/>
      <c r="P68" s="313"/>
      <c r="Q68" s="313"/>
      <c r="R68" s="314"/>
      <c r="S68" s="314"/>
      <c r="T68" s="315"/>
      <c r="U68" s="315"/>
      <c r="V68" s="315"/>
      <c r="W68" s="315"/>
      <c r="X68" s="315"/>
      <c r="Y68" s="315"/>
      <c r="Z68" s="315"/>
      <c r="AA68" s="315"/>
      <c r="AB68" s="315"/>
      <c r="AC68" s="315"/>
      <c r="AD68" s="315"/>
      <c r="AE68" s="315"/>
      <c r="AF68" s="315"/>
      <c r="AG68" s="315"/>
      <c r="AH68" s="315"/>
      <c r="AI68" s="315"/>
      <c r="AJ68" s="316"/>
      <c r="AK68" s="316"/>
      <c r="AL68" s="316"/>
      <c r="AM68" s="316"/>
      <c r="AN68" s="315"/>
      <c r="AO68" s="315"/>
      <c r="AP68" s="315"/>
      <c r="AQ68" s="315"/>
      <c r="AR68" s="315"/>
      <c r="AS68" s="315"/>
      <c r="AT68" s="315"/>
      <c r="AU68" s="315"/>
      <c r="AV68" s="315"/>
      <c r="AW68" s="315"/>
      <c r="AX68" s="315"/>
      <c r="AY68" s="315"/>
      <c r="AZ68" s="315"/>
      <c r="BA68" s="315"/>
      <c r="BB68" s="315"/>
      <c r="BC68" s="315"/>
      <c r="BD68" s="310"/>
      <c r="BE68" s="310"/>
      <c r="BF68" s="310"/>
      <c r="BG68" s="310"/>
      <c r="BH68" s="310"/>
      <c r="BI68" s="310"/>
      <c r="BJ68" s="310"/>
      <c r="BK68" s="310"/>
      <c r="BL68" s="310"/>
      <c r="BM68" s="310"/>
      <c r="BN68" s="310"/>
    </row>
    <row r="69" spans="1:70" s="311" customFormat="1" ht="21" customHeight="1" x14ac:dyDescent="0.3">
      <c r="A69" s="312"/>
      <c r="B69" s="313"/>
      <c r="C69" s="313"/>
      <c r="D69" s="313"/>
      <c r="E69" s="313"/>
      <c r="F69" s="313"/>
      <c r="G69" s="313"/>
      <c r="H69" s="313"/>
      <c r="I69" s="313"/>
      <c r="J69" s="313"/>
      <c r="K69" s="313"/>
      <c r="L69" s="313"/>
      <c r="M69" s="313"/>
      <c r="N69" s="313"/>
      <c r="O69" s="313"/>
      <c r="P69" s="313"/>
      <c r="Q69" s="313"/>
      <c r="R69" s="314"/>
      <c r="S69" s="314"/>
      <c r="T69" s="315"/>
      <c r="U69" s="315"/>
      <c r="V69" s="315"/>
      <c r="W69" s="315"/>
      <c r="X69" s="315"/>
      <c r="Y69" s="315"/>
      <c r="Z69" s="315"/>
      <c r="AA69" s="315"/>
      <c r="AB69" s="315"/>
      <c r="AC69" s="315"/>
      <c r="AD69" s="315"/>
      <c r="AE69" s="315"/>
      <c r="AF69" s="316"/>
      <c r="AG69" s="316"/>
      <c r="AH69" s="315"/>
      <c r="AI69" s="315"/>
      <c r="AJ69" s="315"/>
      <c r="AK69" s="315"/>
      <c r="AL69" s="315"/>
      <c r="AM69" s="315"/>
      <c r="AN69" s="315"/>
      <c r="AO69" s="315"/>
      <c r="AP69" s="315"/>
      <c r="AQ69" s="315"/>
      <c r="AR69" s="315"/>
      <c r="AS69" s="315"/>
      <c r="AT69" s="315"/>
      <c r="AU69" s="315"/>
      <c r="AV69" s="315"/>
      <c r="AW69" s="315"/>
      <c r="AX69" s="315"/>
      <c r="AY69" s="315"/>
      <c r="AZ69" s="315"/>
      <c r="BA69" s="315"/>
      <c r="BB69" s="315"/>
      <c r="BC69" s="315"/>
      <c r="BD69" s="310"/>
      <c r="BE69" s="310"/>
      <c r="BF69" s="310"/>
      <c r="BG69" s="310"/>
      <c r="BH69" s="310"/>
      <c r="BI69" s="310"/>
      <c r="BJ69" s="310"/>
      <c r="BK69" s="310"/>
      <c r="BL69" s="310"/>
      <c r="BM69" s="310"/>
      <c r="BN69" s="310"/>
    </row>
    <row r="70" spans="1:70" s="311" customFormat="1" ht="21" customHeight="1" x14ac:dyDescent="0.3">
      <c r="A70" s="312"/>
      <c r="B70" s="313"/>
      <c r="C70" s="313"/>
      <c r="D70" s="313"/>
      <c r="E70" s="313"/>
      <c r="F70" s="313"/>
      <c r="G70" s="313"/>
      <c r="H70" s="313"/>
      <c r="I70" s="313"/>
      <c r="J70" s="313"/>
      <c r="K70" s="313"/>
      <c r="L70" s="313"/>
      <c r="M70" s="313"/>
      <c r="N70" s="313"/>
      <c r="O70" s="313"/>
      <c r="P70" s="313"/>
      <c r="Q70" s="313"/>
      <c r="R70" s="314"/>
      <c r="S70" s="314"/>
      <c r="T70" s="315"/>
      <c r="U70" s="315"/>
      <c r="V70" s="315"/>
      <c r="W70" s="315"/>
      <c r="X70" s="315"/>
      <c r="Y70" s="315"/>
      <c r="Z70" s="315"/>
      <c r="AA70" s="315"/>
      <c r="AB70" s="315"/>
      <c r="AC70" s="315"/>
      <c r="AD70" s="315"/>
      <c r="AE70" s="315"/>
      <c r="AF70" s="316"/>
      <c r="AG70" s="316"/>
      <c r="AH70" s="315"/>
      <c r="AI70" s="315"/>
      <c r="AJ70" s="315"/>
      <c r="AK70" s="315"/>
      <c r="AL70" s="315"/>
      <c r="AM70" s="315"/>
      <c r="AN70" s="315"/>
      <c r="AO70" s="315"/>
      <c r="AP70" s="315"/>
      <c r="AQ70" s="315"/>
      <c r="AR70" s="315"/>
      <c r="AS70" s="315"/>
      <c r="AT70" s="315"/>
      <c r="AU70" s="315"/>
      <c r="AV70" s="315"/>
      <c r="AW70" s="315"/>
      <c r="AX70" s="315"/>
      <c r="AY70" s="315"/>
      <c r="AZ70" s="315"/>
      <c r="BA70" s="315"/>
      <c r="BB70" s="315"/>
      <c r="BC70" s="315"/>
      <c r="BD70" s="310"/>
      <c r="BE70" s="310"/>
      <c r="BF70" s="310"/>
      <c r="BG70" s="310"/>
      <c r="BH70" s="310"/>
      <c r="BI70" s="310"/>
      <c r="BJ70" s="310"/>
      <c r="BK70" s="310"/>
      <c r="BL70" s="310"/>
      <c r="BM70" s="310"/>
      <c r="BN70" s="310"/>
    </row>
    <row r="71" spans="1:70" s="311" customFormat="1" ht="35.25" customHeight="1" x14ac:dyDescent="0.3">
      <c r="A71" s="312"/>
      <c r="B71" s="313"/>
      <c r="C71" s="323"/>
      <c r="D71" s="323"/>
      <c r="E71" s="323"/>
      <c r="F71" s="323"/>
      <c r="G71" s="323"/>
      <c r="H71" s="323"/>
      <c r="I71" s="323"/>
      <c r="J71" s="323"/>
      <c r="K71" s="323"/>
      <c r="L71" s="323"/>
      <c r="M71" s="323"/>
      <c r="N71" s="323"/>
      <c r="O71" s="323"/>
      <c r="P71" s="323"/>
      <c r="Q71" s="323"/>
      <c r="R71" s="314"/>
      <c r="S71" s="314"/>
      <c r="T71" s="315"/>
      <c r="U71" s="315"/>
      <c r="V71" s="315"/>
      <c r="W71" s="315"/>
      <c r="X71" s="315"/>
      <c r="Y71" s="324"/>
      <c r="Z71" s="315"/>
      <c r="AA71" s="324"/>
      <c r="AB71" s="315"/>
      <c r="AC71" s="324"/>
      <c r="AD71" s="315"/>
      <c r="AE71" s="324"/>
      <c r="AF71" s="315"/>
      <c r="AG71" s="324"/>
      <c r="AH71" s="315"/>
      <c r="AI71" s="324"/>
      <c r="AJ71" s="315"/>
      <c r="AK71" s="324"/>
      <c r="AL71" s="315"/>
      <c r="AM71" s="324"/>
      <c r="AN71" s="315"/>
      <c r="AO71" s="324"/>
      <c r="AP71" s="324"/>
      <c r="AQ71" s="324"/>
      <c r="AR71" s="315"/>
      <c r="AS71" s="324"/>
      <c r="AT71" s="324"/>
      <c r="AU71" s="324"/>
      <c r="AV71" s="315"/>
      <c r="AW71" s="324"/>
      <c r="AX71" s="324"/>
      <c r="AY71" s="324"/>
      <c r="AZ71" s="315"/>
      <c r="BA71" s="324"/>
      <c r="BB71" s="324"/>
      <c r="BC71" s="324"/>
      <c r="BD71" s="310"/>
      <c r="BE71" s="310"/>
      <c r="BF71" s="310"/>
      <c r="BG71" s="310"/>
      <c r="BH71" s="310"/>
      <c r="BI71" s="310"/>
      <c r="BJ71" s="310"/>
      <c r="BK71" s="310"/>
      <c r="BL71" s="310"/>
      <c r="BM71" s="310"/>
      <c r="BN71" s="310"/>
    </row>
    <row r="72" spans="1:70" s="311" customFormat="1" ht="21" customHeight="1" x14ac:dyDescent="0.3">
      <c r="A72" s="312"/>
      <c r="B72" s="313"/>
      <c r="C72" s="313"/>
      <c r="D72" s="313"/>
      <c r="E72" s="313"/>
      <c r="F72" s="313"/>
      <c r="G72" s="313"/>
      <c r="H72" s="313"/>
      <c r="I72" s="313"/>
      <c r="J72" s="313"/>
      <c r="K72" s="313"/>
      <c r="L72" s="313"/>
      <c r="M72" s="313"/>
      <c r="N72" s="313"/>
      <c r="O72" s="313"/>
      <c r="P72" s="313"/>
      <c r="Q72" s="313"/>
      <c r="R72" s="314"/>
      <c r="S72" s="314"/>
      <c r="T72" s="315"/>
      <c r="U72" s="315"/>
      <c r="V72" s="315"/>
      <c r="W72" s="315"/>
      <c r="X72" s="315"/>
      <c r="Y72" s="315"/>
      <c r="Z72" s="315"/>
      <c r="AA72" s="315"/>
      <c r="AB72" s="315"/>
      <c r="AC72" s="315"/>
      <c r="AD72" s="315"/>
      <c r="AE72" s="315"/>
      <c r="AF72" s="315"/>
      <c r="AG72" s="315"/>
      <c r="AH72" s="315"/>
      <c r="AI72" s="315"/>
      <c r="AJ72" s="315"/>
      <c r="AK72" s="315"/>
      <c r="AL72" s="315"/>
      <c r="AM72" s="315"/>
      <c r="AN72" s="315"/>
      <c r="AO72" s="315"/>
      <c r="AP72" s="315"/>
      <c r="AQ72" s="315"/>
      <c r="AR72" s="315"/>
      <c r="AS72" s="315"/>
      <c r="AT72" s="315"/>
      <c r="AU72" s="315"/>
      <c r="AV72" s="315"/>
      <c r="AW72" s="315"/>
      <c r="AX72" s="315"/>
      <c r="AY72" s="315"/>
      <c r="AZ72" s="315"/>
      <c r="BA72" s="315"/>
      <c r="BB72" s="315"/>
      <c r="BC72" s="315"/>
      <c r="BD72" s="310"/>
      <c r="BE72" s="310"/>
      <c r="BF72" s="310"/>
      <c r="BG72" s="310"/>
      <c r="BH72" s="310"/>
      <c r="BI72" s="310"/>
      <c r="BJ72" s="310"/>
      <c r="BK72" s="310"/>
      <c r="BL72" s="310"/>
      <c r="BM72" s="310"/>
      <c r="BN72" s="310"/>
    </row>
    <row r="73" spans="1:70" s="311" customFormat="1" ht="21" customHeight="1" x14ac:dyDescent="0.3">
      <c r="A73" s="312"/>
      <c r="B73" s="313"/>
      <c r="C73" s="313"/>
      <c r="D73" s="313"/>
      <c r="E73" s="313"/>
      <c r="F73" s="313"/>
      <c r="G73" s="313"/>
      <c r="H73" s="313"/>
      <c r="I73" s="313"/>
      <c r="J73" s="313"/>
      <c r="K73" s="313"/>
      <c r="L73" s="313"/>
      <c r="M73" s="313"/>
      <c r="N73" s="313"/>
      <c r="O73" s="313"/>
      <c r="P73" s="313"/>
      <c r="Q73" s="313"/>
      <c r="R73" s="314"/>
      <c r="S73" s="314"/>
      <c r="T73" s="315"/>
      <c r="U73" s="315"/>
      <c r="V73" s="315"/>
      <c r="W73" s="315"/>
      <c r="X73" s="315"/>
      <c r="Y73" s="315"/>
      <c r="Z73" s="315"/>
      <c r="AA73" s="315"/>
      <c r="AB73" s="315"/>
      <c r="AC73" s="315"/>
      <c r="AD73" s="315"/>
      <c r="AE73" s="315"/>
      <c r="AF73" s="315"/>
      <c r="AG73" s="315"/>
      <c r="AH73" s="315"/>
      <c r="AI73" s="315"/>
      <c r="AJ73" s="315"/>
      <c r="AK73" s="315"/>
      <c r="AL73" s="315"/>
      <c r="AM73" s="315"/>
      <c r="AN73" s="315"/>
      <c r="AO73" s="315"/>
      <c r="AP73" s="315"/>
      <c r="AQ73" s="315"/>
      <c r="AR73" s="315"/>
      <c r="AS73" s="315"/>
      <c r="AT73" s="315"/>
      <c r="AU73" s="315"/>
      <c r="AV73" s="315"/>
      <c r="AW73" s="315"/>
      <c r="AX73" s="315"/>
      <c r="AY73" s="315"/>
      <c r="AZ73" s="315"/>
      <c r="BA73" s="315"/>
      <c r="BB73" s="315"/>
      <c r="BC73" s="315"/>
      <c r="BD73" s="310"/>
      <c r="BE73" s="310"/>
      <c r="BF73" s="310"/>
      <c r="BG73" s="310"/>
      <c r="BH73" s="310"/>
      <c r="BI73" s="310"/>
      <c r="BJ73" s="310"/>
      <c r="BK73" s="310"/>
      <c r="BL73" s="310"/>
      <c r="BM73" s="310"/>
      <c r="BN73" s="310"/>
    </row>
    <row r="74" spans="1:70" s="311" customFormat="1" ht="21" customHeight="1" x14ac:dyDescent="0.3">
      <c r="A74" s="312"/>
      <c r="B74" s="313"/>
      <c r="C74" s="313"/>
      <c r="D74" s="313"/>
      <c r="E74" s="313"/>
      <c r="F74" s="313"/>
      <c r="G74" s="313"/>
      <c r="H74" s="313"/>
      <c r="I74" s="313"/>
      <c r="J74" s="313"/>
      <c r="K74" s="313"/>
      <c r="L74" s="313"/>
      <c r="M74" s="313"/>
      <c r="N74" s="313"/>
      <c r="O74" s="313"/>
      <c r="P74" s="313"/>
      <c r="Q74" s="313"/>
      <c r="R74" s="314"/>
      <c r="S74" s="314"/>
      <c r="T74" s="315"/>
      <c r="U74" s="315"/>
      <c r="V74" s="315"/>
      <c r="W74" s="315"/>
      <c r="X74" s="315"/>
      <c r="Y74" s="315"/>
      <c r="Z74" s="315"/>
      <c r="AA74" s="315"/>
      <c r="AB74" s="315"/>
      <c r="AC74" s="315"/>
      <c r="AD74" s="315"/>
      <c r="AE74" s="315"/>
      <c r="AF74" s="315"/>
      <c r="AG74" s="315"/>
      <c r="AH74" s="315"/>
      <c r="AI74" s="315"/>
      <c r="AJ74" s="315"/>
      <c r="AK74" s="315"/>
      <c r="AL74" s="315"/>
      <c r="AM74" s="315"/>
      <c r="AN74" s="315"/>
      <c r="AO74" s="315"/>
      <c r="AP74" s="315"/>
      <c r="AQ74" s="315"/>
      <c r="AR74" s="315"/>
      <c r="AS74" s="315"/>
      <c r="AT74" s="315"/>
      <c r="AU74" s="315"/>
      <c r="AV74" s="315"/>
      <c r="AW74" s="315"/>
      <c r="AX74" s="315"/>
      <c r="AY74" s="315"/>
      <c r="AZ74" s="315"/>
      <c r="BA74" s="315"/>
      <c r="BB74" s="315"/>
      <c r="BC74" s="315"/>
      <c r="BD74" s="310"/>
      <c r="BE74" s="310"/>
      <c r="BF74" s="310"/>
      <c r="BG74" s="310"/>
      <c r="BH74" s="310"/>
      <c r="BI74" s="310"/>
      <c r="BJ74" s="310"/>
      <c r="BK74" s="310"/>
      <c r="BL74" s="310"/>
      <c r="BM74" s="310"/>
      <c r="BN74" s="310"/>
    </row>
    <row r="75" spans="1:70" s="311" customFormat="1" ht="21" customHeight="1" x14ac:dyDescent="0.3">
      <c r="A75" s="312"/>
      <c r="B75" s="313"/>
      <c r="C75" s="313"/>
      <c r="D75" s="313"/>
      <c r="E75" s="313"/>
      <c r="F75" s="313"/>
      <c r="G75" s="313"/>
      <c r="H75" s="313"/>
      <c r="I75" s="313"/>
      <c r="J75" s="313"/>
      <c r="K75" s="313"/>
      <c r="L75" s="313"/>
      <c r="M75" s="313"/>
      <c r="N75" s="313"/>
      <c r="O75" s="313"/>
      <c r="P75" s="313"/>
      <c r="Q75" s="313"/>
      <c r="R75" s="314"/>
      <c r="S75" s="314"/>
      <c r="T75" s="315"/>
      <c r="U75" s="315"/>
      <c r="V75" s="315"/>
      <c r="W75" s="315"/>
      <c r="X75" s="315"/>
      <c r="Y75" s="315"/>
      <c r="Z75" s="315"/>
      <c r="AA75" s="315"/>
      <c r="AB75" s="315"/>
      <c r="AC75" s="315"/>
      <c r="AD75" s="315"/>
      <c r="AE75" s="315"/>
      <c r="AF75" s="315"/>
      <c r="AG75" s="315"/>
      <c r="AH75" s="315"/>
      <c r="AI75" s="315"/>
      <c r="AJ75" s="315"/>
      <c r="AK75" s="315"/>
      <c r="AL75" s="315"/>
      <c r="AM75" s="315"/>
      <c r="AN75" s="315"/>
      <c r="AO75" s="315"/>
      <c r="AP75" s="315"/>
      <c r="AQ75" s="315"/>
      <c r="AR75" s="315"/>
      <c r="AS75" s="315"/>
      <c r="AT75" s="315"/>
      <c r="AU75" s="315"/>
      <c r="AV75" s="315"/>
      <c r="AW75" s="315"/>
      <c r="AX75" s="315"/>
      <c r="AY75" s="315"/>
      <c r="AZ75" s="315"/>
      <c r="BA75" s="315"/>
      <c r="BB75" s="315"/>
      <c r="BC75" s="315"/>
      <c r="BD75" s="310"/>
      <c r="BE75" s="310"/>
      <c r="BF75" s="310"/>
      <c r="BG75" s="310"/>
      <c r="BH75" s="310"/>
      <c r="BI75" s="310"/>
      <c r="BJ75" s="310"/>
      <c r="BK75" s="310"/>
      <c r="BL75" s="310"/>
      <c r="BM75" s="310"/>
      <c r="BN75" s="310"/>
    </row>
    <row r="76" spans="1:70" s="311" customFormat="1" ht="21" customHeight="1" x14ac:dyDescent="0.3">
      <c r="A76" s="312"/>
      <c r="B76" s="313"/>
      <c r="C76" s="313"/>
      <c r="D76" s="313"/>
      <c r="E76" s="313"/>
      <c r="F76" s="313"/>
      <c r="G76" s="313"/>
      <c r="H76" s="313"/>
      <c r="I76" s="313"/>
      <c r="J76" s="313"/>
      <c r="K76" s="313"/>
      <c r="L76" s="313"/>
      <c r="M76" s="313"/>
      <c r="N76" s="313"/>
      <c r="O76" s="313"/>
      <c r="P76" s="313"/>
      <c r="Q76" s="313"/>
      <c r="R76" s="314"/>
      <c r="S76" s="314"/>
      <c r="T76" s="315"/>
      <c r="U76" s="315"/>
      <c r="V76" s="315"/>
      <c r="W76" s="315"/>
      <c r="X76" s="315"/>
      <c r="Y76" s="315"/>
      <c r="Z76" s="315"/>
      <c r="AA76" s="315"/>
      <c r="AB76" s="315"/>
      <c r="AC76" s="315"/>
      <c r="AD76" s="315"/>
      <c r="AE76" s="315"/>
      <c r="AF76" s="315"/>
      <c r="AG76" s="315"/>
      <c r="AH76" s="315"/>
      <c r="AI76" s="315"/>
      <c r="AJ76" s="315"/>
      <c r="AK76" s="315"/>
      <c r="AL76" s="315"/>
      <c r="AM76" s="315"/>
      <c r="AN76" s="315"/>
      <c r="AO76" s="315"/>
      <c r="AP76" s="315"/>
      <c r="AQ76" s="315"/>
      <c r="AR76" s="315"/>
      <c r="AS76" s="315"/>
      <c r="AT76" s="315"/>
      <c r="AU76" s="315"/>
      <c r="AV76" s="315"/>
      <c r="AW76" s="315"/>
      <c r="AX76" s="315"/>
      <c r="AY76" s="315"/>
      <c r="AZ76" s="315"/>
      <c r="BA76" s="315"/>
      <c r="BB76" s="315"/>
      <c r="BC76" s="315"/>
      <c r="BD76" s="310"/>
      <c r="BE76" s="310"/>
      <c r="BF76" s="310"/>
      <c r="BG76" s="310"/>
      <c r="BH76" s="310"/>
      <c r="BI76" s="310"/>
      <c r="BJ76" s="310"/>
      <c r="BK76" s="310"/>
      <c r="BL76" s="310"/>
      <c r="BM76" s="310"/>
      <c r="BN76" s="310"/>
    </row>
    <row r="77" spans="1:70" s="311" customFormat="1" ht="21" customHeight="1" x14ac:dyDescent="0.3">
      <c r="A77" s="312"/>
      <c r="B77" s="313"/>
      <c r="C77" s="313"/>
      <c r="D77" s="313"/>
      <c r="E77" s="313"/>
      <c r="F77" s="313"/>
      <c r="G77" s="313"/>
      <c r="H77" s="313"/>
      <c r="I77" s="313"/>
      <c r="J77" s="313"/>
      <c r="K77" s="313"/>
      <c r="L77" s="313"/>
      <c r="M77" s="313"/>
      <c r="N77" s="313"/>
      <c r="O77" s="313"/>
      <c r="P77" s="313"/>
      <c r="Q77" s="313"/>
      <c r="R77" s="314"/>
      <c r="S77" s="314"/>
      <c r="T77" s="315"/>
      <c r="U77" s="315"/>
      <c r="V77" s="315"/>
      <c r="W77" s="315"/>
      <c r="X77" s="315"/>
      <c r="Y77" s="315"/>
      <c r="Z77" s="315"/>
      <c r="AA77" s="315"/>
      <c r="AB77" s="315"/>
      <c r="AC77" s="315"/>
      <c r="AD77" s="315"/>
      <c r="AE77" s="315"/>
      <c r="AF77" s="315"/>
      <c r="AG77" s="315"/>
      <c r="AH77" s="315"/>
      <c r="AI77" s="315"/>
      <c r="AJ77" s="315"/>
      <c r="AK77" s="315"/>
      <c r="AL77" s="315"/>
      <c r="AM77" s="315"/>
      <c r="AN77" s="315"/>
      <c r="AO77" s="315"/>
      <c r="AP77" s="315"/>
      <c r="AQ77" s="315"/>
      <c r="AR77" s="315"/>
      <c r="AS77" s="315"/>
      <c r="AT77" s="315"/>
      <c r="AU77" s="315"/>
      <c r="AV77" s="315"/>
      <c r="AW77" s="315"/>
      <c r="AX77" s="315"/>
      <c r="AY77" s="315"/>
      <c r="AZ77" s="315"/>
      <c r="BA77" s="315"/>
      <c r="BB77" s="315"/>
      <c r="BC77" s="315"/>
      <c r="BD77" s="315"/>
      <c r="BE77" s="315"/>
      <c r="BF77" s="315"/>
      <c r="BG77" s="315"/>
      <c r="BH77" s="315"/>
      <c r="BI77" s="315"/>
      <c r="BJ77" s="315"/>
      <c r="BK77" s="315"/>
      <c r="BL77" s="310"/>
      <c r="BM77" s="310"/>
      <c r="BN77" s="310"/>
      <c r="BO77" s="310"/>
      <c r="BP77" s="310"/>
      <c r="BQ77" s="310"/>
      <c r="BR77" s="310"/>
    </row>
    <row r="78" spans="1:70" s="311" customFormat="1" ht="21" customHeight="1" x14ac:dyDescent="0.3">
      <c r="A78" s="312"/>
      <c r="B78" s="313"/>
      <c r="C78" s="313"/>
      <c r="D78" s="313"/>
      <c r="E78" s="313"/>
      <c r="F78" s="313"/>
      <c r="G78" s="313"/>
      <c r="H78" s="313"/>
      <c r="I78" s="313"/>
      <c r="J78" s="313"/>
      <c r="K78" s="313"/>
      <c r="L78" s="313"/>
      <c r="M78" s="313"/>
      <c r="N78" s="313"/>
      <c r="O78" s="313"/>
      <c r="P78" s="313"/>
      <c r="Q78" s="313"/>
      <c r="R78" s="314"/>
      <c r="S78" s="314"/>
      <c r="T78" s="315"/>
      <c r="U78" s="315"/>
      <c r="V78" s="315"/>
      <c r="W78" s="315"/>
      <c r="X78" s="315"/>
      <c r="Y78" s="315"/>
      <c r="Z78" s="315"/>
      <c r="AA78" s="315"/>
      <c r="AB78" s="315"/>
      <c r="AC78" s="315"/>
      <c r="AD78" s="315"/>
      <c r="AE78" s="315"/>
      <c r="AF78" s="315"/>
      <c r="AG78" s="315"/>
      <c r="AH78" s="315"/>
      <c r="AI78" s="315"/>
      <c r="AJ78" s="315"/>
      <c r="AK78" s="315"/>
      <c r="AL78" s="315"/>
      <c r="AM78" s="315"/>
      <c r="AN78" s="315"/>
      <c r="AO78" s="315"/>
      <c r="AP78" s="315"/>
      <c r="AQ78" s="315"/>
      <c r="AR78" s="315"/>
      <c r="AS78" s="315"/>
      <c r="AT78" s="315"/>
      <c r="AU78" s="315"/>
      <c r="AV78" s="315"/>
      <c r="AW78" s="315"/>
      <c r="AX78" s="315"/>
      <c r="AY78" s="315"/>
      <c r="AZ78" s="315"/>
      <c r="BA78" s="315"/>
      <c r="BB78" s="315"/>
      <c r="BC78" s="315"/>
      <c r="BD78" s="310"/>
      <c r="BE78" s="310"/>
      <c r="BF78" s="310"/>
      <c r="BG78" s="310"/>
      <c r="BH78" s="310"/>
      <c r="BI78" s="310"/>
      <c r="BJ78" s="310"/>
      <c r="BK78" s="310"/>
      <c r="BL78" s="310"/>
      <c r="BM78" s="310"/>
      <c r="BN78" s="310"/>
    </row>
    <row r="79" spans="1:70" s="321" customFormat="1" ht="21" customHeight="1" x14ac:dyDescent="0.4">
      <c r="A79" s="317"/>
      <c r="B79" s="317"/>
      <c r="C79" s="317"/>
      <c r="D79" s="317"/>
      <c r="E79" s="317"/>
      <c r="F79" s="317"/>
      <c r="G79" s="317"/>
      <c r="H79" s="317"/>
      <c r="I79" s="317"/>
      <c r="J79" s="317"/>
      <c r="K79" s="317"/>
      <c r="L79" s="317"/>
      <c r="M79" s="317"/>
      <c r="N79" s="317"/>
      <c r="O79" s="317"/>
      <c r="P79" s="317"/>
      <c r="Q79" s="317"/>
      <c r="R79" s="325"/>
      <c r="S79" s="319"/>
      <c r="T79" s="319"/>
      <c r="U79" s="319"/>
      <c r="V79" s="319"/>
      <c r="W79" s="319"/>
      <c r="X79" s="319"/>
      <c r="Y79" s="319"/>
      <c r="Z79" s="319"/>
      <c r="AA79" s="319"/>
      <c r="AB79" s="319"/>
      <c r="AC79" s="319"/>
      <c r="AD79" s="319"/>
      <c r="AE79" s="319"/>
      <c r="AF79" s="319"/>
      <c r="AG79" s="319"/>
      <c r="AH79" s="319"/>
      <c r="AI79" s="319"/>
      <c r="AJ79" s="319"/>
      <c r="AK79" s="319"/>
      <c r="AL79" s="319"/>
      <c r="AM79" s="319"/>
      <c r="AN79" s="319"/>
      <c r="AO79" s="319"/>
      <c r="AP79" s="319"/>
      <c r="AQ79" s="319"/>
      <c r="AR79" s="319"/>
      <c r="AS79" s="319"/>
      <c r="AT79" s="319"/>
      <c r="AU79" s="319"/>
      <c r="AV79" s="319"/>
      <c r="AW79" s="319"/>
      <c r="AX79" s="319"/>
      <c r="AY79" s="319"/>
      <c r="AZ79" s="319"/>
      <c r="BA79" s="319"/>
      <c r="BB79" s="319"/>
      <c r="BC79" s="319"/>
      <c r="BD79" s="320"/>
      <c r="BE79" s="320"/>
      <c r="BF79" s="320"/>
      <c r="BG79" s="320"/>
      <c r="BH79" s="320"/>
      <c r="BI79" s="320"/>
      <c r="BJ79" s="320"/>
      <c r="BK79" s="320"/>
      <c r="BL79" s="320"/>
      <c r="BM79" s="320"/>
      <c r="BN79" s="320"/>
    </row>
    <row r="80" spans="1:70" s="311" customFormat="1" ht="21" customHeight="1" x14ac:dyDescent="0.4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310"/>
      <c r="BE80" s="310"/>
      <c r="BF80" s="310"/>
      <c r="BG80" s="310"/>
      <c r="BH80" s="310"/>
      <c r="BI80" s="310"/>
      <c r="BJ80" s="310"/>
      <c r="BK80" s="310"/>
      <c r="BL80" s="310"/>
      <c r="BM80" s="310"/>
      <c r="BN80" s="310"/>
    </row>
    <row r="81" spans="1:66" s="311" customFormat="1" ht="21" customHeight="1" x14ac:dyDescent="0.3">
      <c r="A81" s="312"/>
      <c r="B81" s="313"/>
      <c r="C81" s="313"/>
      <c r="D81" s="313"/>
      <c r="E81" s="313"/>
      <c r="F81" s="313"/>
      <c r="G81" s="313"/>
      <c r="H81" s="313"/>
      <c r="I81" s="313"/>
      <c r="J81" s="313"/>
      <c r="K81" s="313"/>
      <c r="L81" s="313"/>
      <c r="M81" s="313"/>
      <c r="N81" s="313"/>
      <c r="O81" s="313"/>
      <c r="P81" s="313"/>
      <c r="Q81" s="313"/>
      <c r="R81" s="314"/>
      <c r="S81" s="314"/>
      <c r="T81" s="315"/>
      <c r="U81" s="315"/>
      <c r="V81" s="315"/>
      <c r="W81" s="315"/>
      <c r="X81" s="315"/>
      <c r="Y81" s="315"/>
      <c r="Z81" s="315"/>
      <c r="AA81" s="315"/>
      <c r="AB81" s="315"/>
      <c r="AC81" s="315"/>
      <c r="AD81" s="315"/>
      <c r="AE81" s="315"/>
      <c r="AF81" s="315"/>
      <c r="AG81" s="315"/>
      <c r="AH81" s="315"/>
      <c r="AI81" s="315"/>
      <c r="AJ81" s="315"/>
      <c r="AK81" s="315"/>
      <c r="AL81" s="315"/>
      <c r="AM81" s="315"/>
      <c r="AN81" s="315"/>
      <c r="AO81" s="315"/>
      <c r="AP81" s="315"/>
      <c r="AQ81" s="315"/>
      <c r="AR81" s="315"/>
      <c r="AS81" s="315"/>
      <c r="AT81" s="315"/>
      <c r="AU81" s="315"/>
      <c r="AV81" s="315"/>
      <c r="AW81" s="315"/>
      <c r="AX81" s="315"/>
      <c r="AY81" s="315"/>
      <c r="AZ81" s="315"/>
      <c r="BA81" s="315"/>
      <c r="BB81" s="315"/>
      <c r="BC81" s="315"/>
      <c r="BD81" s="310"/>
      <c r="BE81" s="310"/>
      <c r="BF81" s="310"/>
      <c r="BG81" s="310"/>
      <c r="BH81" s="310"/>
      <c r="BI81" s="310"/>
      <c r="BJ81" s="310"/>
      <c r="BK81" s="310"/>
      <c r="BL81" s="310"/>
      <c r="BM81" s="310"/>
      <c r="BN81" s="310"/>
    </row>
    <row r="82" spans="1:66" s="311" customFormat="1" ht="21" customHeight="1" x14ac:dyDescent="0.3">
      <c r="A82" s="312"/>
      <c r="B82" s="313"/>
      <c r="C82" s="313"/>
      <c r="D82" s="313"/>
      <c r="E82" s="313"/>
      <c r="F82" s="313"/>
      <c r="G82" s="313"/>
      <c r="H82" s="313"/>
      <c r="I82" s="313"/>
      <c r="J82" s="313"/>
      <c r="K82" s="313"/>
      <c r="L82" s="313"/>
      <c r="M82" s="313"/>
      <c r="N82" s="313"/>
      <c r="O82" s="313"/>
      <c r="P82" s="313"/>
      <c r="Q82" s="313"/>
      <c r="R82" s="314"/>
      <c r="S82" s="314"/>
      <c r="T82" s="315"/>
      <c r="U82" s="315"/>
      <c r="V82" s="315"/>
      <c r="W82" s="315"/>
      <c r="X82" s="324"/>
      <c r="Y82" s="324"/>
      <c r="Z82" s="324"/>
      <c r="AA82" s="324"/>
      <c r="AB82" s="324"/>
      <c r="AC82" s="324"/>
      <c r="AD82" s="324"/>
      <c r="AE82" s="324"/>
      <c r="AF82" s="315"/>
      <c r="AG82" s="315"/>
      <c r="AH82" s="315"/>
      <c r="AI82" s="315"/>
      <c r="AJ82" s="315"/>
      <c r="AK82" s="315"/>
      <c r="AL82" s="315"/>
      <c r="AM82" s="315"/>
      <c r="AN82" s="315"/>
      <c r="AO82" s="315"/>
      <c r="AP82" s="315"/>
      <c r="AQ82" s="315"/>
      <c r="AR82" s="315"/>
      <c r="AS82" s="315"/>
      <c r="AT82" s="315"/>
      <c r="AU82" s="315"/>
      <c r="AV82" s="315"/>
      <c r="AW82" s="315"/>
      <c r="AX82" s="315"/>
      <c r="AY82" s="315"/>
      <c r="AZ82" s="315"/>
      <c r="BA82" s="315"/>
      <c r="BB82" s="315"/>
      <c r="BC82" s="315"/>
      <c r="BD82" s="310"/>
      <c r="BE82" s="310"/>
      <c r="BF82" s="310"/>
      <c r="BG82" s="310"/>
      <c r="BH82" s="310"/>
      <c r="BI82" s="310"/>
      <c r="BJ82" s="310"/>
      <c r="BK82" s="310"/>
      <c r="BL82" s="310"/>
      <c r="BM82" s="310"/>
      <c r="BN82" s="310"/>
    </row>
    <row r="83" spans="1:66" s="311" customFormat="1" ht="21" customHeight="1" x14ac:dyDescent="0.3">
      <c r="A83" s="312"/>
      <c r="B83" s="313"/>
      <c r="C83" s="313"/>
      <c r="D83" s="313"/>
      <c r="E83" s="313"/>
      <c r="F83" s="313"/>
      <c r="G83" s="313"/>
      <c r="H83" s="313"/>
      <c r="I83" s="313"/>
      <c r="J83" s="313"/>
      <c r="K83" s="313"/>
      <c r="L83" s="313"/>
      <c r="M83" s="313"/>
      <c r="N83" s="313"/>
      <c r="O83" s="313"/>
      <c r="P83" s="313"/>
      <c r="Q83" s="313"/>
      <c r="R83" s="314"/>
      <c r="S83" s="314"/>
      <c r="T83" s="315"/>
      <c r="U83" s="315"/>
      <c r="V83" s="315"/>
      <c r="W83" s="315"/>
      <c r="X83" s="315"/>
      <c r="Y83" s="315"/>
      <c r="Z83" s="315"/>
      <c r="AA83" s="315"/>
      <c r="AB83" s="315"/>
      <c r="AC83" s="315"/>
      <c r="AD83" s="315"/>
      <c r="AE83" s="315"/>
      <c r="AF83" s="315"/>
      <c r="AG83" s="315"/>
      <c r="AH83" s="316"/>
      <c r="AI83" s="316"/>
      <c r="AJ83" s="315"/>
      <c r="AK83" s="315"/>
      <c r="AL83" s="315"/>
      <c r="AM83" s="315"/>
      <c r="AN83" s="315"/>
      <c r="AO83" s="315"/>
      <c r="AP83" s="315"/>
      <c r="AQ83" s="315"/>
      <c r="AR83" s="315"/>
      <c r="AS83" s="315"/>
      <c r="AT83" s="315"/>
      <c r="AU83" s="315"/>
      <c r="AV83" s="315"/>
      <c r="AW83" s="315"/>
      <c r="AX83" s="315"/>
      <c r="AY83" s="315"/>
      <c r="AZ83" s="315"/>
      <c r="BA83" s="315"/>
      <c r="BB83" s="315"/>
      <c r="BC83" s="315"/>
      <c r="BD83" s="310"/>
      <c r="BE83" s="310"/>
      <c r="BF83" s="310"/>
      <c r="BG83" s="310"/>
      <c r="BH83" s="310"/>
      <c r="BI83" s="310"/>
      <c r="BJ83" s="310"/>
      <c r="BK83" s="310"/>
      <c r="BL83" s="310"/>
      <c r="BM83" s="310"/>
      <c r="BN83" s="310"/>
    </row>
    <row r="84" spans="1:66" s="311" customFormat="1" ht="21" customHeight="1" x14ac:dyDescent="0.35">
      <c r="A84" s="312"/>
      <c r="B84" s="326"/>
      <c r="C84" s="326"/>
      <c r="D84" s="326"/>
      <c r="E84" s="326"/>
      <c r="F84" s="326"/>
      <c r="G84" s="326"/>
      <c r="H84" s="326"/>
      <c r="I84" s="326"/>
      <c r="J84" s="326"/>
      <c r="K84" s="326"/>
      <c r="L84" s="326"/>
      <c r="M84" s="326"/>
      <c r="N84" s="326"/>
      <c r="O84" s="326"/>
      <c r="P84" s="326"/>
      <c r="Q84" s="326"/>
      <c r="R84" s="315"/>
      <c r="S84" s="315"/>
      <c r="T84" s="315"/>
      <c r="U84" s="315"/>
      <c r="V84" s="315"/>
      <c r="W84" s="315"/>
      <c r="X84" s="315"/>
      <c r="Y84" s="315"/>
      <c r="Z84" s="315"/>
      <c r="AA84" s="315"/>
      <c r="AB84" s="315"/>
      <c r="AC84" s="315"/>
      <c r="AD84" s="315"/>
      <c r="AE84" s="315"/>
      <c r="AF84" s="315"/>
      <c r="AG84" s="315"/>
      <c r="AH84" s="315"/>
      <c r="AI84" s="315"/>
      <c r="AJ84" s="315"/>
      <c r="AK84" s="315"/>
      <c r="AL84" s="315"/>
      <c r="AM84" s="315"/>
      <c r="AN84" s="315"/>
      <c r="AO84" s="315"/>
      <c r="AP84" s="315"/>
      <c r="AQ84" s="315"/>
      <c r="AR84" s="315"/>
      <c r="AS84" s="315"/>
      <c r="AT84" s="315"/>
      <c r="AU84" s="315"/>
      <c r="AV84" s="315"/>
      <c r="AW84" s="315"/>
      <c r="AX84" s="315"/>
      <c r="AY84" s="315"/>
      <c r="AZ84" s="315"/>
      <c r="BA84" s="315"/>
      <c r="BB84" s="315"/>
      <c r="BC84" s="315"/>
      <c r="BD84" s="310"/>
      <c r="BE84" s="310"/>
      <c r="BF84" s="310"/>
      <c r="BG84" s="310"/>
      <c r="BH84" s="310"/>
      <c r="BI84" s="310"/>
      <c r="BJ84" s="310"/>
      <c r="BK84" s="310"/>
      <c r="BL84" s="310"/>
      <c r="BM84" s="310"/>
      <c r="BN84" s="310"/>
    </row>
    <row r="85" spans="1:66" s="311" customFormat="1" ht="21" customHeight="1" x14ac:dyDescent="0.35">
      <c r="A85" s="312"/>
      <c r="B85" s="326"/>
      <c r="C85" s="326"/>
      <c r="D85" s="326"/>
      <c r="E85" s="326"/>
      <c r="F85" s="326"/>
      <c r="G85" s="326"/>
      <c r="H85" s="326"/>
      <c r="I85" s="326"/>
      <c r="J85" s="326"/>
      <c r="K85" s="326"/>
      <c r="L85" s="326"/>
      <c r="M85" s="326"/>
      <c r="N85" s="326"/>
      <c r="O85" s="326"/>
      <c r="P85" s="326"/>
      <c r="Q85" s="326"/>
      <c r="R85" s="315"/>
      <c r="S85" s="315"/>
      <c r="T85" s="315"/>
      <c r="U85" s="315"/>
      <c r="V85" s="315"/>
      <c r="W85" s="315"/>
      <c r="X85" s="315"/>
      <c r="Y85" s="315"/>
      <c r="Z85" s="315"/>
      <c r="AA85" s="315"/>
      <c r="AB85" s="315"/>
      <c r="AC85" s="315"/>
      <c r="AD85" s="315"/>
      <c r="AE85" s="315"/>
      <c r="AF85" s="315"/>
      <c r="AG85" s="315"/>
      <c r="AH85" s="315"/>
      <c r="AI85" s="315"/>
      <c r="AJ85" s="315"/>
      <c r="AK85" s="315"/>
      <c r="AL85" s="315"/>
      <c r="AM85" s="315"/>
      <c r="AN85" s="315"/>
      <c r="AO85" s="315"/>
      <c r="AP85" s="315"/>
      <c r="AQ85" s="315"/>
      <c r="AR85" s="315"/>
      <c r="AS85" s="315"/>
      <c r="AT85" s="315"/>
      <c r="AU85" s="315"/>
      <c r="AV85" s="315"/>
      <c r="AW85" s="315"/>
      <c r="AX85" s="315"/>
      <c r="AY85" s="315"/>
      <c r="AZ85" s="315"/>
      <c r="BA85" s="315"/>
      <c r="BB85" s="315"/>
      <c r="BC85" s="315"/>
      <c r="BD85" s="310"/>
      <c r="BE85" s="310"/>
      <c r="BF85" s="310"/>
      <c r="BG85" s="310"/>
      <c r="BH85" s="310"/>
      <c r="BI85" s="310"/>
      <c r="BJ85" s="310"/>
      <c r="BK85" s="310"/>
      <c r="BL85" s="310"/>
      <c r="BM85" s="310"/>
      <c r="BN85" s="310"/>
    </row>
    <row r="86" spans="1:66" s="321" customFormat="1" ht="21" customHeight="1" x14ac:dyDescent="0.4">
      <c r="A86" s="317"/>
      <c r="B86" s="317"/>
      <c r="C86" s="317"/>
      <c r="D86" s="317"/>
      <c r="E86" s="317"/>
      <c r="F86" s="317"/>
      <c r="G86" s="317"/>
      <c r="H86" s="317"/>
      <c r="I86" s="317"/>
      <c r="J86" s="317"/>
      <c r="K86" s="317"/>
      <c r="L86" s="317"/>
      <c r="M86" s="317"/>
      <c r="N86" s="317"/>
      <c r="O86" s="317"/>
      <c r="P86" s="317"/>
      <c r="Q86" s="317"/>
      <c r="R86" s="325"/>
      <c r="S86" s="319"/>
      <c r="T86" s="319"/>
      <c r="U86" s="319"/>
      <c r="V86" s="319"/>
      <c r="W86" s="319"/>
      <c r="X86" s="319"/>
      <c r="Y86" s="319"/>
      <c r="Z86" s="319"/>
      <c r="AA86" s="319"/>
      <c r="AB86" s="319"/>
      <c r="AC86" s="319"/>
      <c r="AD86" s="319"/>
      <c r="AE86" s="319"/>
      <c r="AF86" s="319"/>
      <c r="AG86" s="319"/>
      <c r="AH86" s="319"/>
      <c r="AI86" s="319"/>
      <c r="AJ86" s="319"/>
      <c r="AK86" s="319"/>
      <c r="AL86" s="319"/>
      <c r="AM86" s="319"/>
      <c r="AN86" s="319"/>
      <c r="AO86" s="319"/>
      <c r="AP86" s="319"/>
      <c r="AQ86" s="319"/>
      <c r="AR86" s="319"/>
      <c r="AS86" s="319"/>
      <c r="AT86" s="319"/>
      <c r="AU86" s="319"/>
      <c r="AV86" s="319"/>
      <c r="AW86" s="319"/>
      <c r="AX86" s="319"/>
      <c r="AY86" s="319"/>
      <c r="AZ86" s="319"/>
      <c r="BA86" s="319"/>
      <c r="BB86" s="319"/>
      <c r="BC86" s="319"/>
      <c r="BD86" s="320"/>
      <c r="BE86" s="320"/>
      <c r="BF86" s="320"/>
      <c r="BG86" s="320"/>
      <c r="BH86" s="320"/>
      <c r="BI86" s="320"/>
      <c r="BJ86" s="320"/>
      <c r="BK86" s="320"/>
      <c r="BL86" s="320"/>
      <c r="BM86" s="320"/>
      <c r="BN86" s="320"/>
    </row>
    <row r="87" spans="1:66" s="328" customFormat="1" ht="21" customHeight="1" x14ac:dyDescent="0.4">
      <c r="A87" s="317"/>
      <c r="B87" s="317"/>
      <c r="C87" s="317"/>
      <c r="D87" s="317"/>
      <c r="E87" s="317"/>
      <c r="F87" s="317"/>
      <c r="G87" s="317"/>
      <c r="H87" s="317"/>
      <c r="I87" s="317"/>
      <c r="J87" s="317"/>
      <c r="K87" s="317"/>
      <c r="L87" s="317"/>
      <c r="M87" s="317"/>
      <c r="N87" s="317"/>
      <c r="O87" s="317"/>
      <c r="P87" s="317"/>
      <c r="Q87" s="317"/>
      <c r="R87" s="327"/>
      <c r="S87" s="308"/>
      <c r="T87" s="327"/>
      <c r="U87" s="308"/>
      <c r="V87" s="327"/>
      <c r="W87" s="308"/>
      <c r="X87" s="327"/>
      <c r="Y87" s="308"/>
      <c r="Z87" s="327"/>
      <c r="AA87" s="308"/>
      <c r="AB87" s="327"/>
      <c r="AC87" s="308"/>
      <c r="AD87" s="327"/>
      <c r="AE87" s="308"/>
      <c r="AF87" s="315"/>
      <c r="AG87" s="315"/>
      <c r="AH87" s="315"/>
      <c r="AI87" s="315"/>
      <c r="AJ87" s="315"/>
      <c r="AK87" s="315"/>
      <c r="AL87" s="315"/>
      <c r="AM87" s="315"/>
      <c r="AN87" s="315"/>
      <c r="AO87" s="315"/>
      <c r="AP87" s="315"/>
      <c r="AQ87" s="315"/>
      <c r="AR87" s="315"/>
      <c r="AS87" s="315"/>
      <c r="AT87" s="315"/>
      <c r="AU87" s="315"/>
      <c r="AV87" s="315"/>
      <c r="AW87" s="315"/>
      <c r="AX87" s="315"/>
      <c r="AY87" s="315"/>
      <c r="AZ87" s="315"/>
      <c r="BA87" s="315"/>
      <c r="BB87" s="315"/>
      <c r="BC87" s="315"/>
      <c r="BD87" s="320"/>
      <c r="BE87" s="320"/>
      <c r="BF87" s="320"/>
      <c r="BG87" s="320"/>
      <c r="BH87" s="320"/>
      <c r="BI87" s="320"/>
      <c r="BJ87" s="320"/>
      <c r="BK87" s="320"/>
      <c r="BL87" s="320"/>
      <c r="BM87" s="320"/>
      <c r="BN87" s="320"/>
    </row>
    <row r="88" spans="1:66" s="311" customFormat="1" ht="21" customHeight="1" x14ac:dyDescent="0.25">
      <c r="A88" s="329"/>
      <c r="B88" s="330"/>
      <c r="C88" s="330"/>
      <c r="D88" s="330"/>
      <c r="E88" s="330"/>
      <c r="F88" s="330"/>
      <c r="G88" s="330"/>
      <c r="H88" s="330"/>
      <c r="I88" s="330"/>
      <c r="J88" s="330"/>
      <c r="K88" s="330"/>
      <c r="L88" s="330"/>
      <c r="M88" s="330"/>
      <c r="N88" s="315"/>
      <c r="O88" s="315"/>
      <c r="P88" s="315"/>
      <c r="Q88" s="315"/>
      <c r="R88" s="315"/>
      <c r="S88" s="315"/>
      <c r="T88" s="315"/>
      <c r="U88" s="315"/>
      <c r="V88" s="315"/>
      <c r="W88" s="315"/>
      <c r="X88" s="315"/>
      <c r="Y88" s="329"/>
      <c r="Z88" s="329"/>
      <c r="AA88" s="308"/>
      <c r="AB88" s="308"/>
      <c r="AC88" s="308"/>
      <c r="AD88" s="308"/>
      <c r="AE88" s="308"/>
      <c r="AF88" s="315"/>
      <c r="AG88" s="315"/>
      <c r="AH88" s="315"/>
      <c r="AI88" s="315"/>
      <c r="AJ88" s="315"/>
      <c r="AK88" s="315"/>
      <c r="AL88" s="315"/>
      <c r="AM88" s="315"/>
      <c r="AN88" s="315"/>
      <c r="AO88" s="315"/>
      <c r="AP88" s="315"/>
      <c r="AQ88" s="315"/>
      <c r="AR88" s="315"/>
      <c r="AS88" s="315"/>
      <c r="AT88" s="315"/>
      <c r="AU88" s="315"/>
      <c r="AV88" s="315"/>
      <c r="AW88" s="315"/>
      <c r="AX88" s="315"/>
      <c r="AY88" s="315"/>
      <c r="AZ88" s="315"/>
      <c r="BA88" s="315"/>
      <c r="BB88" s="315"/>
      <c r="BC88" s="315"/>
      <c r="BD88" s="296"/>
      <c r="BE88" s="296"/>
      <c r="BF88" s="296"/>
      <c r="BG88" s="296"/>
      <c r="BH88" s="296"/>
      <c r="BI88" s="296"/>
      <c r="BJ88" s="296"/>
      <c r="BK88" s="296"/>
      <c r="BL88" s="296"/>
      <c r="BM88" s="296"/>
      <c r="BN88" s="296"/>
    </row>
    <row r="89" spans="1:66" s="311" customFormat="1" ht="21" customHeight="1" x14ac:dyDescent="0.25">
      <c r="A89" s="329"/>
      <c r="B89" s="331"/>
      <c r="C89" s="331"/>
      <c r="D89" s="331"/>
      <c r="E89" s="331"/>
      <c r="F89" s="331"/>
      <c r="G89" s="331"/>
      <c r="H89" s="331"/>
      <c r="I89" s="331"/>
      <c r="J89" s="331"/>
      <c r="K89" s="331"/>
      <c r="L89" s="331"/>
      <c r="M89" s="331"/>
      <c r="N89" s="331"/>
      <c r="O89" s="331"/>
      <c r="P89" s="331"/>
      <c r="Q89" s="331"/>
      <c r="R89" s="331"/>
      <c r="S89" s="315"/>
      <c r="T89" s="315"/>
      <c r="U89" s="315"/>
      <c r="V89" s="315"/>
      <c r="W89" s="315"/>
      <c r="X89" s="315"/>
      <c r="Y89" s="329"/>
      <c r="Z89" s="329"/>
      <c r="AA89" s="308"/>
      <c r="AB89" s="308"/>
      <c r="AC89" s="308"/>
      <c r="AD89" s="308"/>
      <c r="AE89" s="308"/>
      <c r="AF89" s="315"/>
      <c r="AG89" s="315"/>
      <c r="AH89" s="315"/>
      <c r="AI89" s="315"/>
      <c r="AJ89" s="315"/>
      <c r="AK89" s="315"/>
      <c r="AL89" s="315"/>
      <c r="AM89" s="315"/>
      <c r="AN89" s="315"/>
      <c r="AO89" s="315"/>
      <c r="AP89" s="315"/>
      <c r="AQ89" s="315"/>
      <c r="AR89" s="315"/>
      <c r="AS89" s="315"/>
      <c r="AT89" s="315"/>
      <c r="AU89" s="315"/>
      <c r="AV89" s="315"/>
      <c r="AW89" s="315"/>
      <c r="AX89" s="315"/>
      <c r="AY89" s="315"/>
      <c r="AZ89" s="315"/>
      <c r="BA89" s="315"/>
      <c r="BB89" s="315"/>
      <c r="BC89" s="315"/>
      <c r="BD89" s="296"/>
      <c r="BE89" s="296"/>
      <c r="BF89" s="296"/>
      <c r="BG89" s="296"/>
      <c r="BH89" s="296"/>
      <c r="BI89" s="296"/>
      <c r="BJ89" s="296"/>
      <c r="BK89" s="296"/>
      <c r="BL89" s="296"/>
      <c r="BM89" s="296"/>
      <c r="BN89" s="296"/>
    </row>
    <row r="90" spans="1:66" s="311" customFormat="1" ht="21" customHeight="1" x14ac:dyDescent="0.25">
      <c r="A90" s="329"/>
      <c r="B90" s="331"/>
      <c r="C90" s="331"/>
      <c r="D90" s="331"/>
      <c r="E90" s="331"/>
      <c r="F90" s="331"/>
      <c r="G90" s="331"/>
      <c r="H90" s="331"/>
      <c r="I90" s="331"/>
      <c r="J90" s="331"/>
      <c r="K90" s="331"/>
      <c r="L90" s="331"/>
      <c r="M90" s="331"/>
      <c r="N90" s="331"/>
      <c r="O90" s="331"/>
      <c r="P90" s="331"/>
      <c r="Q90" s="331"/>
      <c r="R90" s="331"/>
      <c r="S90" s="315"/>
      <c r="T90" s="315"/>
      <c r="U90" s="315"/>
      <c r="V90" s="315"/>
      <c r="W90" s="315"/>
      <c r="X90" s="315"/>
      <c r="Y90" s="329"/>
      <c r="Z90" s="329"/>
      <c r="AA90" s="308"/>
      <c r="AB90" s="308"/>
      <c r="AC90" s="308"/>
      <c r="AD90" s="308"/>
      <c r="AE90" s="308"/>
      <c r="AF90" s="315"/>
      <c r="AG90" s="315"/>
      <c r="AH90" s="315"/>
      <c r="AI90" s="315"/>
      <c r="AJ90" s="315"/>
      <c r="AK90" s="315"/>
      <c r="AL90" s="315"/>
      <c r="AM90" s="315"/>
      <c r="AN90" s="315"/>
      <c r="AO90" s="315"/>
      <c r="AP90" s="315"/>
      <c r="AQ90" s="315"/>
      <c r="AR90" s="315"/>
      <c r="AS90" s="315"/>
      <c r="AT90" s="315"/>
      <c r="AU90" s="315"/>
      <c r="AV90" s="315"/>
      <c r="AW90" s="315"/>
      <c r="AX90" s="315"/>
      <c r="AY90" s="315"/>
      <c r="AZ90" s="315"/>
      <c r="BA90" s="315"/>
      <c r="BB90" s="315"/>
      <c r="BC90" s="315"/>
      <c r="BD90" s="296"/>
      <c r="BE90" s="296"/>
      <c r="BF90" s="296"/>
      <c r="BG90" s="296"/>
      <c r="BH90" s="296"/>
      <c r="BI90" s="296"/>
      <c r="BJ90" s="296"/>
      <c r="BK90" s="296"/>
      <c r="BL90" s="296"/>
      <c r="BM90" s="296"/>
      <c r="BN90" s="296"/>
    </row>
    <row r="91" spans="1:66" s="94" customFormat="1" ht="21" customHeight="1" x14ac:dyDescent="0.35">
      <c r="A91" s="329"/>
      <c r="B91" s="332"/>
      <c r="C91" s="332"/>
      <c r="D91" s="332"/>
      <c r="E91" s="332"/>
      <c r="F91" s="332"/>
      <c r="G91" s="332"/>
      <c r="H91" s="332"/>
      <c r="I91" s="332"/>
      <c r="J91" s="332"/>
      <c r="K91" s="332"/>
      <c r="L91" s="332"/>
      <c r="M91" s="332"/>
      <c r="N91" s="332"/>
      <c r="O91" s="332"/>
      <c r="P91" s="315"/>
      <c r="Q91" s="315"/>
      <c r="R91" s="315"/>
      <c r="S91" s="315"/>
      <c r="T91" s="315"/>
      <c r="U91" s="315"/>
      <c r="V91" s="315"/>
      <c r="W91" s="315"/>
      <c r="X91" s="315"/>
      <c r="Y91" s="329"/>
      <c r="Z91" s="329"/>
      <c r="AA91" s="308"/>
      <c r="AB91" s="308"/>
      <c r="AC91" s="308"/>
      <c r="AD91" s="308"/>
      <c r="AE91" s="308"/>
      <c r="AF91" s="315"/>
      <c r="AG91" s="315"/>
      <c r="AH91" s="315"/>
      <c r="AI91" s="315"/>
      <c r="AJ91" s="315"/>
      <c r="AK91" s="315"/>
      <c r="AL91" s="315"/>
      <c r="AM91" s="315"/>
      <c r="AN91" s="315"/>
      <c r="AO91" s="315"/>
      <c r="AP91" s="315"/>
      <c r="AQ91" s="315"/>
      <c r="AR91" s="315"/>
      <c r="AS91" s="315"/>
      <c r="AT91" s="315"/>
      <c r="AU91" s="315"/>
      <c r="AV91" s="315"/>
      <c r="AW91" s="315"/>
      <c r="AX91" s="315"/>
      <c r="AY91" s="315"/>
      <c r="AZ91" s="315"/>
      <c r="BA91" s="315"/>
      <c r="BB91" s="315"/>
      <c r="BC91" s="315"/>
      <c r="BD91" s="296"/>
      <c r="BE91" s="296"/>
      <c r="BF91" s="296"/>
      <c r="BG91" s="296"/>
      <c r="BH91" s="296"/>
      <c r="BI91" s="296"/>
      <c r="BJ91" s="296"/>
      <c r="BK91" s="296"/>
      <c r="BL91" s="296"/>
      <c r="BM91" s="296"/>
      <c r="BN91" s="296"/>
    </row>
    <row r="92" spans="1:66" s="94" customFormat="1" ht="15.75" customHeight="1" x14ac:dyDescent="0.25">
      <c r="B92" s="333"/>
      <c r="C92" s="333"/>
      <c r="D92" s="333"/>
      <c r="E92" s="333"/>
      <c r="F92" s="333"/>
      <c r="G92" s="333"/>
      <c r="H92" s="333"/>
      <c r="I92" s="333"/>
      <c r="J92" s="333"/>
      <c r="K92" s="333"/>
      <c r="L92" s="333"/>
      <c r="M92" s="333"/>
      <c r="N92" s="333"/>
      <c r="O92" s="333"/>
      <c r="P92" s="333"/>
      <c r="Q92" s="333"/>
      <c r="R92" s="333"/>
      <c r="AB92" s="273"/>
      <c r="AC92" s="273"/>
      <c r="AD92" s="273"/>
      <c r="AE92" s="273"/>
    </row>
    <row r="93" spans="1:66" s="311" customFormat="1" ht="15.75" customHeight="1" x14ac:dyDescent="0.3">
      <c r="A93" s="94"/>
      <c r="B93" s="333"/>
      <c r="C93" s="333"/>
      <c r="D93" s="333"/>
      <c r="E93" s="333"/>
      <c r="F93" s="333"/>
      <c r="G93" s="333"/>
      <c r="H93" s="333"/>
      <c r="I93" s="333"/>
      <c r="J93" s="333"/>
      <c r="K93" s="333"/>
      <c r="L93" s="333"/>
      <c r="M93" s="333"/>
      <c r="N93" s="333"/>
      <c r="O93" s="333"/>
      <c r="P93" s="333"/>
      <c r="Q93" s="333"/>
      <c r="R93" s="333"/>
      <c r="S93" s="334"/>
      <c r="V93" s="335"/>
      <c r="W93" s="335"/>
      <c r="X93" s="335"/>
      <c r="Y93" s="335"/>
      <c r="Z93" s="335"/>
      <c r="AA93" s="335"/>
      <c r="AB93" s="335"/>
      <c r="AC93" s="335"/>
      <c r="AD93" s="335"/>
      <c r="AE93" s="335"/>
      <c r="AF93" s="335"/>
      <c r="AG93" s="335"/>
      <c r="AH93" s="335"/>
      <c r="AI93" s="335"/>
      <c r="AJ93" s="335"/>
      <c r="AK93" s="335"/>
      <c r="AL93" s="335"/>
      <c r="AM93" s="335"/>
      <c r="AN93" s="335"/>
      <c r="AO93" s="335"/>
      <c r="AP93" s="94"/>
      <c r="AS93" s="90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0"/>
      <c r="BE93" s="90"/>
      <c r="BF93" s="90"/>
      <c r="BG93" s="90"/>
      <c r="BH93" s="90"/>
      <c r="BI93" s="90"/>
      <c r="BJ93" s="90"/>
      <c r="BK93" s="90"/>
      <c r="BL93" s="90"/>
      <c r="BM93" s="90"/>
    </row>
    <row r="94" spans="1:66" s="311" customFormat="1" ht="18.75" customHeight="1" x14ac:dyDescent="0.25">
      <c r="A94" s="336"/>
      <c r="B94" s="333"/>
      <c r="C94" s="333"/>
      <c r="D94" s="333"/>
      <c r="E94" s="333"/>
      <c r="F94" s="333"/>
      <c r="G94" s="333"/>
      <c r="H94" s="333"/>
      <c r="I94" s="333"/>
      <c r="J94" s="333"/>
      <c r="K94" s="333"/>
      <c r="L94" s="333"/>
      <c r="M94" s="333"/>
      <c r="N94" s="333"/>
      <c r="O94" s="333"/>
      <c r="P94" s="333"/>
      <c r="Q94" s="333"/>
      <c r="R94" s="333"/>
      <c r="S94" s="337"/>
      <c r="V94" s="308"/>
      <c r="W94" s="338"/>
      <c r="X94" s="338"/>
      <c r="Y94" s="338"/>
      <c r="Z94" s="338"/>
      <c r="AA94" s="338"/>
      <c r="AB94" s="338"/>
      <c r="AC94" s="338"/>
      <c r="AD94" s="338"/>
      <c r="AE94" s="338"/>
      <c r="AF94" s="308"/>
      <c r="AG94" s="308"/>
      <c r="AH94" s="308"/>
      <c r="AI94" s="308"/>
      <c r="AJ94" s="308"/>
      <c r="AK94" s="297"/>
      <c r="AL94" s="297"/>
      <c r="AM94" s="297"/>
      <c r="AN94" s="339"/>
      <c r="AO94" s="339"/>
      <c r="AP94" s="339"/>
      <c r="AS94" s="306"/>
      <c r="AT94" s="306"/>
      <c r="AU94" s="306"/>
      <c r="AV94" s="306"/>
      <c r="AW94" s="306"/>
      <c r="AX94" s="306"/>
      <c r="AY94" s="306"/>
      <c r="AZ94" s="306"/>
      <c r="BA94" s="306"/>
      <c r="BB94" s="306"/>
      <c r="BC94" s="306"/>
      <c r="BD94" s="306"/>
      <c r="BE94" s="306"/>
      <c r="BF94" s="306"/>
      <c r="BG94" s="306"/>
      <c r="BH94" s="306"/>
      <c r="BI94" s="306"/>
      <c r="BJ94" s="306"/>
      <c r="BK94" s="306"/>
      <c r="BL94" s="306"/>
      <c r="BM94" s="306"/>
    </row>
    <row r="95" spans="1:66" s="311" customFormat="1" ht="18" customHeight="1" x14ac:dyDescent="0.3">
      <c r="A95" s="340"/>
      <c r="B95" s="333"/>
      <c r="C95" s="333"/>
      <c r="D95" s="333"/>
      <c r="E95" s="333"/>
      <c r="F95" s="333"/>
      <c r="G95" s="333"/>
      <c r="H95" s="333"/>
      <c r="I95" s="333"/>
      <c r="J95" s="333"/>
      <c r="K95" s="333"/>
      <c r="L95" s="333"/>
      <c r="M95" s="333"/>
      <c r="N95" s="333"/>
      <c r="O95" s="333"/>
      <c r="P95" s="333"/>
      <c r="Q95" s="333"/>
      <c r="R95" s="333"/>
      <c r="S95" s="337"/>
      <c r="V95" s="341"/>
      <c r="W95" s="342"/>
      <c r="X95" s="342"/>
      <c r="Y95" s="342"/>
      <c r="Z95" s="342"/>
      <c r="AA95" s="342"/>
      <c r="AB95" s="342"/>
      <c r="AC95" s="342"/>
      <c r="AD95" s="342"/>
      <c r="AE95" s="342"/>
      <c r="AF95" s="343"/>
      <c r="AG95" s="343"/>
      <c r="AH95" s="343"/>
      <c r="AI95" s="343"/>
      <c r="AJ95" s="343"/>
      <c r="AK95" s="344"/>
      <c r="AL95" s="344"/>
      <c r="AM95" s="344"/>
      <c r="AN95" s="309"/>
      <c r="AO95" s="309"/>
      <c r="AP95" s="309"/>
      <c r="AS95" s="345"/>
      <c r="AT95" s="346"/>
      <c r="AU95" s="346"/>
      <c r="AV95" s="346"/>
      <c r="AW95" s="346"/>
      <c r="AX95" s="346"/>
      <c r="AY95" s="346"/>
      <c r="AZ95" s="346"/>
      <c r="BA95" s="346"/>
      <c r="BB95" s="346"/>
      <c r="BC95" s="346"/>
      <c r="BD95" s="346"/>
      <c r="BE95" s="183"/>
      <c r="BF95" s="183"/>
      <c r="BG95" s="183"/>
      <c r="BH95" s="183"/>
      <c r="BI95" s="183"/>
      <c r="BJ95" s="183"/>
      <c r="BK95" s="183"/>
      <c r="BL95" s="183"/>
      <c r="BM95" s="183"/>
    </row>
    <row r="96" spans="1:66" s="311" customFormat="1" ht="18" customHeight="1" x14ac:dyDescent="0.3">
      <c r="A96" s="340"/>
      <c r="S96" s="347"/>
      <c r="V96" s="348"/>
      <c r="W96" s="342"/>
      <c r="X96" s="342"/>
      <c r="Y96" s="342"/>
      <c r="Z96" s="342"/>
      <c r="AA96" s="342"/>
      <c r="AB96" s="342"/>
      <c r="AC96" s="342"/>
      <c r="AD96" s="342"/>
      <c r="AE96" s="342"/>
      <c r="AF96" s="343"/>
      <c r="AG96" s="343"/>
      <c r="AH96" s="343"/>
      <c r="AI96" s="343"/>
      <c r="AJ96" s="343"/>
      <c r="AK96" s="344"/>
      <c r="AL96" s="344"/>
      <c r="AM96" s="344"/>
      <c r="AN96" s="309"/>
      <c r="AO96" s="309"/>
      <c r="AP96" s="309"/>
      <c r="AS96" s="345"/>
      <c r="AT96" s="346"/>
      <c r="AU96" s="346"/>
      <c r="AV96" s="346"/>
      <c r="AW96" s="346"/>
      <c r="AX96" s="346"/>
      <c r="AY96" s="346"/>
      <c r="AZ96" s="346"/>
      <c r="BA96" s="346"/>
      <c r="BB96" s="346"/>
      <c r="BC96" s="346"/>
      <c r="BD96" s="346"/>
      <c r="BE96" s="183"/>
      <c r="BF96" s="183"/>
      <c r="BG96" s="183"/>
      <c r="BH96" s="183"/>
      <c r="BI96" s="183"/>
      <c r="BJ96" s="183"/>
      <c r="BK96" s="183"/>
      <c r="BL96" s="183"/>
      <c r="BM96" s="183"/>
    </row>
    <row r="97" spans="1:66" s="311" customFormat="1" ht="15.75" customHeight="1" x14ac:dyDescent="0.25">
      <c r="A97" s="340"/>
      <c r="S97" s="347"/>
      <c r="AS97" s="345"/>
      <c r="AT97" s="349"/>
      <c r="AU97" s="349"/>
      <c r="AV97" s="349"/>
      <c r="AW97" s="349"/>
      <c r="AX97" s="349"/>
      <c r="AY97" s="349"/>
      <c r="AZ97" s="349"/>
      <c r="BA97" s="349"/>
      <c r="BB97" s="349"/>
      <c r="BC97" s="349"/>
      <c r="BD97" s="349"/>
      <c r="BE97" s="350"/>
      <c r="BF97" s="350"/>
      <c r="BG97" s="350"/>
      <c r="BH97" s="350"/>
      <c r="BI97" s="350"/>
      <c r="BJ97" s="350"/>
      <c r="BK97" s="350"/>
      <c r="BL97" s="350"/>
      <c r="BM97" s="350"/>
    </row>
    <row r="98" spans="1:66" s="311" customFormat="1" ht="18" customHeight="1" x14ac:dyDescent="0.3">
      <c r="A98" s="340"/>
      <c r="B98" s="351"/>
      <c r="C98" s="352"/>
      <c r="D98" s="352"/>
      <c r="E98" s="352"/>
      <c r="F98" s="352"/>
      <c r="G98" s="352"/>
      <c r="H98" s="352"/>
      <c r="I98" s="352"/>
      <c r="J98" s="353"/>
      <c r="K98" s="353"/>
      <c r="L98" s="353"/>
      <c r="M98" s="353"/>
      <c r="N98" s="354"/>
      <c r="O98" s="351"/>
      <c r="P98" s="355"/>
      <c r="Q98" s="355"/>
      <c r="R98" s="355"/>
      <c r="S98" s="355"/>
      <c r="T98" s="356"/>
      <c r="U98" s="69"/>
      <c r="AS98" s="357"/>
      <c r="AT98" s="340"/>
      <c r="AU98" s="358"/>
      <c r="AW98" s="357"/>
      <c r="AX98" s="357"/>
      <c r="AY98" s="357"/>
      <c r="AZ98" s="357"/>
      <c r="BA98" s="357"/>
      <c r="BB98" s="357"/>
      <c r="BC98" s="357"/>
      <c r="BD98" s="357"/>
      <c r="BE98" s="357"/>
      <c r="BF98" s="357"/>
      <c r="BG98" s="357"/>
      <c r="BH98" s="357"/>
      <c r="BI98" s="357"/>
      <c r="BJ98" s="357"/>
      <c r="BK98" s="359"/>
      <c r="BL98" s="60"/>
      <c r="BM98" s="60"/>
      <c r="BN98" s="60"/>
    </row>
    <row r="99" spans="1:66" s="311" customFormat="1" ht="16.5" customHeight="1" x14ac:dyDescent="0.3">
      <c r="A99" s="340"/>
      <c r="B99" s="351"/>
      <c r="C99" s="352"/>
      <c r="D99" s="352"/>
      <c r="E99" s="352"/>
      <c r="F99" s="353"/>
      <c r="G99" s="353"/>
      <c r="H99" s="353"/>
      <c r="I99" s="353"/>
      <c r="J99" s="353"/>
      <c r="K99" s="353"/>
      <c r="L99" s="183"/>
      <c r="M99" s="353"/>
      <c r="N99" s="360"/>
      <c r="O99" s="361"/>
      <c r="P99" s="69"/>
      <c r="Q99" s="69"/>
      <c r="R99" s="69"/>
      <c r="S99" s="362"/>
      <c r="T99" s="91"/>
      <c r="U99" s="69"/>
      <c r="AQ99" s="363"/>
      <c r="AR99" s="363"/>
      <c r="AS99" s="363"/>
      <c r="AT99" s="363"/>
      <c r="AU99" s="363"/>
      <c r="AV99" s="363"/>
      <c r="AW99" s="363"/>
      <c r="AX99" s="363"/>
      <c r="AY99" s="363"/>
      <c r="AZ99" s="363"/>
      <c r="BA99" s="363"/>
      <c r="BB99" s="363"/>
      <c r="BC99" s="363"/>
      <c r="BD99" s="363"/>
      <c r="BE99" s="363"/>
      <c r="BF99" s="363"/>
      <c r="BG99" s="363"/>
      <c r="BH99" s="363"/>
      <c r="BI99" s="363"/>
      <c r="BJ99" s="363"/>
      <c r="BK99" s="363"/>
      <c r="BL99" s="363"/>
      <c r="BM99" s="363"/>
      <c r="BN99" s="363"/>
    </row>
    <row r="100" spans="1:66" s="311" customFormat="1" ht="15" customHeight="1" x14ac:dyDescent="0.3">
      <c r="A100" s="340"/>
      <c r="B100" s="364"/>
      <c r="C100" s="69"/>
      <c r="D100" s="353"/>
      <c r="E100" s="353"/>
      <c r="F100" s="353"/>
      <c r="G100" s="353"/>
      <c r="H100" s="353"/>
      <c r="I100" s="353"/>
      <c r="J100" s="353"/>
      <c r="K100" s="353"/>
      <c r="L100" s="353"/>
      <c r="M100" s="353"/>
      <c r="N100" s="360"/>
      <c r="O100" s="69"/>
      <c r="P100" s="69"/>
      <c r="Q100" s="69"/>
      <c r="R100" s="69"/>
      <c r="S100" s="362"/>
      <c r="T100" s="365"/>
      <c r="U100" s="347"/>
      <c r="V100" s="347"/>
      <c r="W100" s="336"/>
      <c r="X100" s="336"/>
      <c r="Y100" s="366"/>
      <c r="Z100" s="359"/>
      <c r="AA100" s="359"/>
      <c r="AB100" s="359"/>
      <c r="AC100" s="359"/>
      <c r="AD100" s="359"/>
      <c r="AE100" s="359"/>
      <c r="AF100" s="359"/>
      <c r="AG100" s="359"/>
      <c r="AH100" s="359"/>
      <c r="AI100" s="367"/>
      <c r="AJ100" s="368"/>
      <c r="AK100" s="368"/>
      <c r="AL100" s="368"/>
      <c r="AM100" s="368"/>
      <c r="AN100" s="369"/>
      <c r="AO100" s="370"/>
      <c r="AQ100" s="69"/>
      <c r="AR100" s="69"/>
      <c r="AS100" s="69"/>
      <c r="AT100" s="69"/>
      <c r="AU100" s="69"/>
      <c r="AV100" s="69"/>
      <c r="AW100" s="69"/>
      <c r="AX100" s="69"/>
      <c r="AY100" s="69"/>
      <c r="AZ100" s="69"/>
      <c r="BA100" s="69"/>
      <c r="BB100" s="69"/>
      <c r="BC100" s="69"/>
      <c r="BD100" s="69"/>
      <c r="BE100" s="69"/>
      <c r="BF100" s="69"/>
      <c r="BG100" s="69"/>
      <c r="BH100" s="69"/>
      <c r="BI100" s="69"/>
      <c r="BJ100" s="69"/>
      <c r="BK100" s="69"/>
      <c r="BL100" s="69"/>
      <c r="BM100" s="69"/>
      <c r="BN100" s="69"/>
    </row>
    <row r="101" spans="1:66" s="311" customFormat="1" ht="16.5" customHeight="1" x14ac:dyDescent="0.3">
      <c r="A101" s="340"/>
      <c r="B101" s="351"/>
      <c r="C101" s="352"/>
      <c r="D101" s="352"/>
      <c r="E101" s="352"/>
      <c r="F101" s="352"/>
      <c r="G101" s="352"/>
      <c r="H101" s="352"/>
      <c r="I101" s="352"/>
      <c r="J101" s="353"/>
      <c r="K101" s="353"/>
      <c r="L101" s="353"/>
      <c r="M101" s="353"/>
      <c r="N101" s="354"/>
      <c r="O101" s="351"/>
      <c r="P101" s="355"/>
      <c r="Q101" s="355"/>
      <c r="R101" s="355"/>
      <c r="S101" s="355"/>
      <c r="T101" s="58"/>
      <c r="U101" s="347"/>
      <c r="V101" s="347"/>
      <c r="W101" s="336"/>
      <c r="X101" s="336"/>
      <c r="Y101" s="366"/>
      <c r="Z101" s="359"/>
      <c r="AA101" s="359"/>
      <c r="AB101" s="359"/>
      <c r="AC101" s="359"/>
      <c r="AD101" s="359"/>
      <c r="AE101" s="359"/>
      <c r="AF101" s="359"/>
      <c r="AG101" s="359"/>
      <c r="AH101" s="359"/>
      <c r="AI101" s="367"/>
      <c r="AJ101" s="368"/>
      <c r="AK101" s="368"/>
      <c r="AL101" s="368"/>
      <c r="AM101" s="368"/>
      <c r="AN101" s="369"/>
      <c r="AO101" s="370"/>
      <c r="AQ101" s="69"/>
      <c r="AR101" s="69"/>
      <c r="AS101" s="364"/>
      <c r="AT101" s="364"/>
      <c r="AU101" s="364"/>
      <c r="AV101" s="364"/>
      <c r="AW101" s="364"/>
      <c r="AX101" s="364"/>
      <c r="AY101" s="371"/>
      <c r="AZ101" s="371"/>
      <c r="BA101" s="372"/>
      <c r="BB101" s="372"/>
      <c r="BC101" s="373"/>
      <c r="BD101" s="374"/>
      <c r="BE101" s="355"/>
      <c r="BF101" s="355"/>
      <c r="BG101" s="355"/>
      <c r="BH101" s="355"/>
      <c r="BI101" s="355"/>
      <c r="BJ101" s="355"/>
      <c r="BK101" s="355"/>
      <c r="BL101" s="355"/>
      <c r="BM101" s="69"/>
      <c r="BN101" s="69"/>
    </row>
    <row r="102" spans="1:66" s="311" customFormat="1" ht="16.5" customHeight="1" x14ac:dyDescent="0.3">
      <c r="A102" s="340"/>
      <c r="B102" s="351"/>
      <c r="C102" s="352"/>
      <c r="D102" s="352"/>
      <c r="E102" s="352"/>
      <c r="F102" s="353"/>
      <c r="G102" s="353"/>
      <c r="H102" s="353"/>
      <c r="I102" s="353"/>
      <c r="J102" s="353"/>
      <c r="K102" s="353"/>
      <c r="L102" s="183"/>
      <c r="M102" s="353"/>
      <c r="N102" s="360"/>
      <c r="O102" s="361"/>
      <c r="P102" s="69"/>
      <c r="Q102" s="69"/>
      <c r="R102" s="69"/>
      <c r="S102" s="69"/>
      <c r="T102" s="365"/>
      <c r="U102" s="347"/>
      <c r="V102" s="347"/>
      <c r="W102" s="336"/>
      <c r="X102" s="336"/>
      <c r="Y102" s="366"/>
      <c r="Z102" s="359"/>
      <c r="AA102" s="359"/>
      <c r="AB102" s="359"/>
      <c r="AC102" s="359"/>
      <c r="AD102" s="359"/>
      <c r="AE102" s="359"/>
      <c r="AF102" s="359"/>
      <c r="AG102" s="359"/>
      <c r="AH102" s="359"/>
      <c r="AI102" s="367"/>
      <c r="AJ102" s="368"/>
      <c r="AK102" s="368"/>
      <c r="AL102" s="368"/>
      <c r="AM102" s="368"/>
      <c r="AN102" s="369"/>
      <c r="AO102" s="370"/>
      <c r="AQ102" s="69"/>
      <c r="AR102" s="69"/>
      <c r="AS102" s="364"/>
      <c r="AT102" s="364"/>
      <c r="AU102" s="364"/>
      <c r="AV102" s="364"/>
      <c r="AW102" s="364"/>
      <c r="AX102" s="364"/>
      <c r="AY102" s="69"/>
      <c r="AZ102" s="69"/>
      <c r="BA102" s="183"/>
      <c r="BB102" s="69"/>
      <c r="BC102" s="69"/>
      <c r="BD102" s="69"/>
      <c r="BE102" s="69"/>
      <c r="BF102" s="69"/>
      <c r="BG102" s="69"/>
      <c r="BH102" s="69"/>
      <c r="BI102" s="69"/>
      <c r="BJ102" s="69"/>
      <c r="BK102" s="69"/>
      <c r="BL102" s="91"/>
      <c r="BM102" s="69"/>
      <c r="BN102" s="69"/>
    </row>
    <row r="103" spans="1:66" s="311" customFormat="1" ht="15" customHeight="1" x14ac:dyDescent="0.3">
      <c r="A103" s="340"/>
      <c r="B103" s="364"/>
      <c r="C103" s="69"/>
      <c r="D103" s="353"/>
      <c r="E103" s="353"/>
      <c r="F103" s="353"/>
      <c r="G103" s="353"/>
      <c r="H103" s="353"/>
      <c r="I103" s="353"/>
      <c r="J103" s="353"/>
      <c r="K103" s="353"/>
      <c r="L103" s="353"/>
      <c r="M103" s="353"/>
      <c r="N103" s="360"/>
      <c r="O103" s="69"/>
      <c r="P103" s="69"/>
      <c r="Q103" s="69"/>
      <c r="R103" s="69"/>
      <c r="S103" s="69"/>
      <c r="T103" s="365"/>
      <c r="U103" s="347"/>
      <c r="V103" s="347"/>
      <c r="W103" s="336"/>
      <c r="X103" s="336"/>
      <c r="Y103" s="366"/>
      <c r="Z103" s="359"/>
      <c r="AA103" s="359"/>
      <c r="AB103" s="359"/>
      <c r="AC103" s="359"/>
      <c r="AD103" s="359"/>
      <c r="AE103" s="359"/>
      <c r="AF103" s="359"/>
      <c r="AG103" s="359"/>
      <c r="AH103" s="359"/>
      <c r="AI103" s="367"/>
      <c r="AJ103" s="368"/>
      <c r="AK103" s="368"/>
      <c r="AL103" s="368"/>
      <c r="AM103" s="368"/>
      <c r="AN103" s="369"/>
      <c r="AO103" s="370"/>
      <c r="AQ103" s="69"/>
      <c r="AR103" s="69"/>
      <c r="AS103" s="364"/>
      <c r="AT103" s="364"/>
      <c r="AU103" s="364"/>
      <c r="AV103" s="364"/>
      <c r="AW103" s="364"/>
      <c r="AX103" s="364"/>
      <c r="AY103" s="371"/>
      <c r="AZ103" s="371"/>
      <c r="BA103" s="372"/>
      <c r="BB103" s="372"/>
      <c r="BC103" s="373"/>
      <c r="BD103" s="372"/>
      <c r="BE103" s="372"/>
      <c r="BF103" s="373"/>
      <c r="BG103" s="373"/>
      <c r="BH103" s="373"/>
      <c r="BI103" s="373"/>
      <c r="BJ103" s="373"/>
      <c r="BK103" s="69"/>
      <c r="BL103" s="91"/>
      <c r="BM103" s="69"/>
      <c r="BN103" s="69"/>
    </row>
    <row r="104" spans="1:66" s="311" customFormat="1" ht="16.5" customHeight="1" x14ac:dyDescent="0.3">
      <c r="A104" s="340"/>
      <c r="B104" s="351"/>
      <c r="C104" s="352"/>
      <c r="D104" s="352"/>
      <c r="E104" s="352"/>
      <c r="F104" s="352"/>
      <c r="G104" s="352"/>
      <c r="H104" s="352"/>
      <c r="I104" s="352"/>
      <c r="J104" s="353"/>
      <c r="K104" s="353"/>
      <c r="L104" s="353"/>
      <c r="M104" s="353"/>
      <c r="N104" s="354"/>
      <c r="O104" s="351"/>
      <c r="P104" s="351"/>
      <c r="Q104" s="351"/>
      <c r="R104" s="354"/>
      <c r="S104" s="354"/>
      <c r="T104" s="375"/>
      <c r="U104" s="347"/>
      <c r="V104" s="347"/>
      <c r="W104" s="336"/>
      <c r="X104" s="336"/>
      <c r="Y104" s="366"/>
      <c r="Z104" s="359"/>
      <c r="AA104" s="359"/>
      <c r="AB104" s="359"/>
      <c r="AC104" s="359"/>
      <c r="AD104" s="359"/>
      <c r="AE104" s="359"/>
      <c r="AF104" s="359"/>
      <c r="AG104" s="359"/>
      <c r="AH104" s="359"/>
      <c r="AI104" s="367"/>
      <c r="AJ104" s="368"/>
      <c r="AK104" s="368"/>
      <c r="AL104" s="368"/>
      <c r="AM104" s="368"/>
      <c r="AN104" s="369"/>
      <c r="AO104" s="370"/>
      <c r="AQ104" s="69"/>
      <c r="AR104" s="69"/>
      <c r="AS104" s="351"/>
      <c r="AT104" s="352"/>
      <c r="AU104" s="352"/>
      <c r="AV104" s="352"/>
      <c r="AW104" s="352"/>
      <c r="AX104" s="352"/>
      <c r="AY104" s="69"/>
      <c r="AZ104" s="69"/>
      <c r="BA104" s="69"/>
      <c r="BB104" s="69"/>
      <c r="BC104" s="373"/>
      <c r="BD104" s="360"/>
      <c r="BE104" s="376"/>
      <c r="BF104" s="376"/>
      <c r="BG104" s="376"/>
      <c r="BH104" s="376"/>
      <c r="BI104" s="376"/>
      <c r="BJ104" s="376"/>
      <c r="BK104" s="376"/>
      <c r="BL104" s="376"/>
      <c r="BM104" s="69"/>
      <c r="BN104" s="69"/>
    </row>
    <row r="105" spans="1:66" s="311" customFormat="1" ht="15.75" customHeight="1" x14ac:dyDescent="0.3">
      <c r="A105" s="340"/>
      <c r="B105" s="377"/>
      <c r="C105" s="364"/>
      <c r="D105" s="353"/>
      <c r="E105" s="353"/>
      <c r="F105" s="353"/>
      <c r="G105" s="353"/>
      <c r="H105" s="353"/>
      <c r="I105" s="353"/>
      <c r="J105" s="353"/>
      <c r="K105" s="353"/>
      <c r="L105" s="183"/>
      <c r="M105" s="353"/>
      <c r="N105" s="361"/>
      <c r="O105" s="361"/>
      <c r="P105" s="69"/>
      <c r="Q105" s="69"/>
      <c r="R105" s="69"/>
      <c r="S105" s="69"/>
      <c r="T105" s="347"/>
      <c r="U105" s="347"/>
      <c r="V105" s="347"/>
      <c r="W105" s="336"/>
      <c r="X105" s="336"/>
      <c r="Y105" s="366"/>
      <c r="Z105" s="366"/>
      <c r="AA105" s="358"/>
      <c r="AB105" s="358"/>
      <c r="AC105" s="358"/>
      <c r="AD105" s="358"/>
      <c r="AE105" s="358"/>
      <c r="AF105" s="358"/>
      <c r="AG105" s="358"/>
      <c r="AH105" s="358"/>
      <c r="AI105" s="358"/>
      <c r="AJ105" s="358"/>
      <c r="AK105" s="358"/>
      <c r="AL105" s="357"/>
      <c r="AM105" s="340"/>
      <c r="AN105" s="340"/>
      <c r="AO105" s="357"/>
      <c r="AQ105" s="69"/>
      <c r="AR105" s="69"/>
      <c r="AS105" s="69"/>
      <c r="AT105" s="346"/>
      <c r="AU105" s="69"/>
      <c r="AV105" s="69"/>
      <c r="AW105" s="183"/>
      <c r="AX105" s="69"/>
      <c r="AY105" s="69"/>
      <c r="AZ105" s="69"/>
      <c r="BA105" s="183"/>
      <c r="BB105" s="183"/>
      <c r="BC105" s="69"/>
      <c r="BD105" s="69"/>
      <c r="BE105" s="69"/>
      <c r="BF105" s="69"/>
      <c r="BG105" s="69"/>
      <c r="BH105" s="69"/>
      <c r="BI105" s="69"/>
      <c r="BJ105" s="69"/>
      <c r="BK105" s="69"/>
      <c r="BL105" s="69"/>
      <c r="BM105" s="69"/>
      <c r="BN105" s="69"/>
    </row>
    <row r="106" spans="1:66" ht="17.399999999999999" x14ac:dyDescent="0.3"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183"/>
      <c r="R106" s="183"/>
      <c r="S106" s="69"/>
      <c r="AQ106" s="69"/>
      <c r="AR106" s="69"/>
      <c r="AS106" s="69"/>
      <c r="AT106" s="69"/>
      <c r="AU106" s="69"/>
      <c r="AV106" s="69"/>
      <c r="AW106" s="351"/>
      <c r="AX106" s="69"/>
      <c r="AY106" s="69"/>
      <c r="AZ106" s="69"/>
      <c r="BA106" s="69"/>
      <c r="BB106" s="69"/>
      <c r="BC106" s="69"/>
      <c r="BD106" s="69"/>
      <c r="BE106" s="69"/>
      <c r="BF106" s="69"/>
      <c r="BG106" s="69"/>
      <c r="BH106" s="69"/>
      <c r="BI106" s="69"/>
      <c r="BJ106" s="69"/>
      <c r="BK106" s="69"/>
      <c r="BL106" s="69"/>
      <c r="BM106" s="69"/>
      <c r="BN106" s="69"/>
    </row>
    <row r="107" spans="1:66" ht="21" x14ac:dyDescent="0.4">
      <c r="B107" s="378"/>
      <c r="C107" s="97"/>
      <c r="D107" s="97"/>
      <c r="E107" s="97"/>
      <c r="F107" s="378"/>
      <c r="G107" s="378"/>
      <c r="H107" s="69"/>
      <c r="I107" s="69"/>
      <c r="J107" s="69"/>
      <c r="K107" s="69"/>
      <c r="L107" s="69"/>
      <c r="M107" s="69"/>
      <c r="N107" s="69"/>
      <c r="O107" s="379"/>
      <c r="P107" s="379"/>
      <c r="Q107" s="69"/>
      <c r="R107" s="69"/>
      <c r="S107" s="69"/>
      <c r="AB107" s="60"/>
      <c r="AC107" s="60"/>
      <c r="AD107" s="60"/>
      <c r="AP107" s="351"/>
      <c r="AW107" s="94"/>
      <c r="AX107" s="94"/>
      <c r="AY107" s="94"/>
      <c r="AZ107" s="94"/>
      <c r="BA107" s="94"/>
      <c r="BB107" s="94"/>
      <c r="BC107" s="94"/>
      <c r="BD107" s="94"/>
      <c r="BE107" s="94"/>
      <c r="BF107" s="380"/>
      <c r="BG107" s="380"/>
      <c r="BH107" s="380"/>
      <c r="BI107" s="380"/>
      <c r="BJ107" s="380"/>
      <c r="BK107" s="94"/>
      <c r="BL107" s="94"/>
      <c r="BM107" s="94"/>
      <c r="BN107" s="94"/>
    </row>
    <row r="108" spans="1:66" ht="17.399999999999999" x14ac:dyDescent="0.3">
      <c r="B108" s="351"/>
      <c r="C108" s="351"/>
      <c r="D108" s="351"/>
      <c r="E108" s="351"/>
      <c r="F108" s="351"/>
      <c r="G108" s="351"/>
      <c r="H108" s="351"/>
      <c r="I108" s="351"/>
      <c r="J108" s="69"/>
      <c r="K108" s="69"/>
      <c r="L108" s="69"/>
      <c r="M108" s="70"/>
      <c r="N108" s="70"/>
      <c r="O108" s="69"/>
      <c r="P108" s="69"/>
      <c r="Q108" s="69"/>
      <c r="R108" s="69"/>
      <c r="S108" s="69"/>
      <c r="AB108" s="60"/>
      <c r="AC108" s="60"/>
      <c r="AD108" s="60"/>
      <c r="AW108" s="69"/>
      <c r="AZ108" s="69"/>
      <c r="BC108" s="381"/>
      <c r="BF108" s="381"/>
      <c r="BG108" s="381"/>
      <c r="BH108" s="381"/>
      <c r="BI108" s="381"/>
      <c r="BJ108" s="381"/>
      <c r="BK108" s="381"/>
      <c r="BL108" s="381"/>
      <c r="BN108" s="381"/>
    </row>
    <row r="109" spans="1:66" ht="17.399999999999999" x14ac:dyDescent="0.3">
      <c r="B109" s="351"/>
      <c r="C109" s="351"/>
      <c r="D109" s="351"/>
      <c r="E109" s="351"/>
      <c r="F109" s="351"/>
      <c r="G109" s="351"/>
      <c r="H109" s="351"/>
      <c r="I109" s="351"/>
      <c r="J109" s="69"/>
      <c r="K109" s="69"/>
      <c r="L109" s="69"/>
      <c r="M109" s="351"/>
      <c r="N109" s="351"/>
      <c r="O109" s="69"/>
      <c r="P109" s="69"/>
      <c r="Q109" s="183"/>
      <c r="R109" s="183"/>
      <c r="S109" s="69"/>
    </row>
    <row r="110" spans="1:66" ht="17.399999999999999" x14ac:dyDescent="0.3">
      <c r="B110" s="353"/>
      <c r="C110" s="353"/>
      <c r="D110" s="353"/>
      <c r="E110" s="354"/>
      <c r="F110" s="69"/>
      <c r="G110" s="69"/>
      <c r="H110" s="69"/>
      <c r="I110" s="373"/>
      <c r="J110" s="373"/>
      <c r="K110" s="356"/>
      <c r="L110" s="69"/>
      <c r="M110" s="69"/>
      <c r="N110" s="69"/>
      <c r="O110" s="379"/>
      <c r="P110" s="379"/>
      <c r="Q110" s="69"/>
      <c r="R110" s="69"/>
      <c r="S110" s="69"/>
      <c r="AW110" s="351"/>
      <c r="AY110" s="382"/>
    </row>
    <row r="111" spans="1:66" ht="17.399999999999999" x14ac:dyDescent="0.3">
      <c r="B111" s="353"/>
      <c r="C111" s="183"/>
      <c r="D111" s="353"/>
      <c r="E111" s="361"/>
      <c r="F111" s="361"/>
      <c r="G111" s="69"/>
      <c r="H111" s="69"/>
      <c r="I111" s="69"/>
      <c r="J111" s="69"/>
      <c r="K111" s="362"/>
      <c r="L111" s="69"/>
      <c r="M111" s="70"/>
      <c r="N111" s="70"/>
      <c r="O111" s="379"/>
      <c r="P111" s="379"/>
      <c r="Q111" s="69"/>
      <c r="R111" s="69"/>
      <c r="S111" s="69"/>
      <c r="AY111" s="382"/>
      <c r="BF111" s="382"/>
      <c r="BG111" s="382"/>
      <c r="BH111" s="382"/>
      <c r="BI111" s="382"/>
      <c r="BJ111" s="382"/>
    </row>
    <row r="112" spans="1:66" ht="17.399999999999999" x14ac:dyDescent="0.3"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70"/>
      <c r="N112" s="70"/>
      <c r="O112" s="379"/>
      <c r="P112" s="379"/>
      <c r="Q112" s="69"/>
      <c r="R112" s="69"/>
      <c r="S112" s="69"/>
    </row>
    <row r="114" spans="50:51" x14ac:dyDescent="0.25">
      <c r="AX114" s="382"/>
      <c r="AY114" s="382"/>
    </row>
  </sheetData>
  <sheetProtection algorithmName="SHA-512" hashValue="KUPfcXeE5+cls+LAnDxpQtVIP//7Djrnw2dMpNwdx8CrvdjJis7LCoKe4ECXeq9lPqcVtIQFKDjCuUBj/ZuW9A==" saltValue="kcms+v41mkMeBDf1yBYaQA==" spinCount="100000" sheet="1" formatCells="0" formatRows="0"/>
  <mergeCells count="103">
    <mergeCell ref="P9:X9"/>
    <mergeCell ref="AC8:AD8"/>
    <mergeCell ref="AE8:AP8"/>
    <mergeCell ref="AX17:BA17"/>
    <mergeCell ref="AU10:BA10"/>
    <mergeCell ref="AB40:AE40"/>
    <mergeCell ref="AF40:AH40"/>
    <mergeCell ref="AI40:AK40"/>
    <mergeCell ref="BC16:BJ16"/>
    <mergeCell ref="BG17:BH17"/>
    <mergeCell ref="AJ17:AN17"/>
    <mergeCell ref="AO17:AR17"/>
    <mergeCell ref="BE17:BF17"/>
    <mergeCell ref="AC10:AN10"/>
    <mergeCell ref="BL18:BM18"/>
    <mergeCell ref="AI39:AK39"/>
    <mergeCell ref="AI35:AK36"/>
    <mergeCell ref="AF37:AH37"/>
    <mergeCell ref="AI37:AK37"/>
    <mergeCell ref="BC17:BD17"/>
    <mergeCell ref="AS17:AW17"/>
    <mergeCell ref="BI17:BJ17"/>
    <mergeCell ref="AN39:AW40"/>
    <mergeCell ref="AN37:AW37"/>
    <mergeCell ref="AN35:AW36"/>
    <mergeCell ref="AX37:AZ37"/>
    <mergeCell ref="AX35:AZ36"/>
    <mergeCell ref="AN38:AW38"/>
    <mergeCell ref="AX38:AZ38"/>
    <mergeCell ref="AX39:AZ40"/>
    <mergeCell ref="AI38:AK38"/>
    <mergeCell ref="C35:F36"/>
    <mergeCell ref="P35:R36"/>
    <mergeCell ref="M35:O36"/>
    <mergeCell ref="A3:BA3"/>
    <mergeCell ref="A4:BA4"/>
    <mergeCell ref="A5:BA5"/>
    <mergeCell ref="AB17:AE17"/>
    <mergeCell ref="AF17:AI17"/>
    <mergeCell ref="F10:L10"/>
    <mergeCell ref="A15:AW15"/>
    <mergeCell ref="A17:A18"/>
    <mergeCell ref="Y10:AB10"/>
    <mergeCell ref="Y11:AB11"/>
    <mergeCell ref="AC11:AN11"/>
    <mergeCell ref="B17:E17"/>
    <mergeCell ref="F17:I17"/>
    <mergeCell ref="AC32:AG32"/>
    <mergeCell ref="X17:AA17"/>
    <mergeCell ref="S35:U36"/>
    <mergeCell ref="AB35:AE36"/>
    <mergeCell ref="AF35:AH36"/>
    <mergeCell ref="J6:AR6"/>
    <mergeCell ref="J7:AR7"/>
    <mergeCell ref="P8:X8"/>
    <mergeCell ref="AS1:AZ1"/>
    <mergeCell ref="A40:B40"/>
    <mergeCell ref="S39:U39"/>
    <mergeCell ref="P37:R37"/>
    <mergeCell ref="S37:U37"/>
    <mergeCell ref="J40:L40"/>
    <mergeCell ref="G40:I40"/>
    <mergeCell ref="J39:L39"/>
    <mergeCell ref="J38:L38"/>
    <mergeCell ref="G39:I39"/>
    <mergeCell ref="S38:U38"/>
    <mergeCell ref="M38:O38"/>
    <mergeCell ref="P40:R40"/>
    <mergeCell ref="P38:R38"/>
    <mergeCell ref="P39:R39"/>
    <mergeCell ref="M39:O39"/>
    <mergeCell ref="U13:V13"/>
    <mergeCell ref="S17:W17"/>
    <mergeCell ref="J17:N17"/>
    <mergeCell ref="J35:L36"/>
    <mergeCell ref="O17:R17"/>
    <mergeCell ref="G35:I36"/>
    <mergeCell ref="A35:B36"/>
    <mergeCell ref="A39:B39"/>
    <mergeCell ref="A41:B41"/>
    <mergeCell ref="M40:O40"/>
    <mergeCell ref="M41:O41"/>
    <mergeCell ref="C41:F41"/>
    <mergeCell ref="J41:L41"/>
    <mergeCell ref="G41:I41"/>
    <mergeCell ref="S41:U41"/>
    <mergeCell ref="P41:R41"/>
    <mergeCell ref="S40:U40"/>
    <mergeCell ref="C40:F40"/>
    <mergeCell ref="A37:B37"/>
    <mergeCell ref="C37:F37"/>
    <mergeCell ref="G37:I37"/>
    <mergeCell ref="J37:L37"/>
    <mergeCell ref="C39:F39"/>
    <mergeCell ref="AB38:AE38"/>
    <mergeCell ref="AF38:AH38"/>
    <mergeCell ref="AB37:AE37"/>
    <mergeCell ref="AB39:AE39"/>
    <mergeCell ref="M37:O37"/>
    <mergeCell ref="C38:F38"/>
    <mergeCell ref="G38:I38"/>
    <mergeCell ref="A38:B38"/>
    <mergeCell ref="AF39:AH39"/>
  </mergeCells>
  <phoneticPr fontId="0" type="noConversion"/>
  <pageMargins left="0.39370078740157483" right="0" top="0.39370078740157483" bottom="0.19685039370078741" header="0" footer="0"/>
  <pageSetup paperSize="9" scale="59" orientation="landscape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CD421"/>
  <sheetViews>
    <sheetView showZeros="0" tabSelected="1" view="pageBreakPreview" zoomScale="33" zoomScaleNormal="50" zoomScaleSheetLayoutView="33" workbookViewId="0">
      <pane ySplit="11" topLeftCell="A112" activePane="bottomLeft" state="frozen"/>
      <selection activeCell="B60" sqref="B60"/>
      <selection pane="bottomLeft" activeCell="B350" sqref="B350"/>
    </sheetView>
  </sheetViews>
  <sheetFormatPr defaultColWidth="5.88671875" defaultRowHeight="27.75" customHeight="1" x14ac:dyDescent="0.5"/>
  <cols>
    <col min="1" max="1" width="19.33203125" style="383" customWidth="1"/>
    <col min="2" max="2" width="83.109375" style="383" customWidth="1"/>
    <col min="3" max="3" width="13.6640625" style="383" customWidth="1"/>
    <col min="4" max="4" width="16.44140625" style="383" customWidth="1"/>
    <col min="5" max="5" width="11.88671875" style="383" customWidth="1"/>
    <col min="6" max="6" width="12.109375" style="383" bestFit="1" customWidth="1"/>
    <col min="7" max="7" width="14.5546875" style="383" bestFit="1" customWidth="1"/>
    <col min="8" max="8" width="15.5546875" style="383" customWidth="1"/>
    <col min="9" max="9" width="13.5546875" style="383" customWidth="1"/>
    <col min="10" max="10" width="13" style="383" customWidth="1"/>
    <col min="11" max="11" width="13.88671875" style="383" bestFit="1" customWidth="1"/>
    <col min="12" max="12" width="14.5546875" style="383" bestFit="1" customWidth="1"/>
    <col min="13" max="28" width="10.109375" style="383" customWidth="1"/>
    <col min="29" max="29" width="9.44140625" style="383" customWidth="1"/>
    <col min="30" max="30" width="22.6640625" style="55" bestFit="1" customWidth="1"/>
    <col min="31" max="16384" width="5.88671875" style="383"/>
  </cols>
  <sheetData>
    <row r="1" spans="1:30" ht="28.2" x14ac:dyDescent="0.5">
      <c r="A1" s="183">
        <f>'Основні дані'!A25</f>
        <v>0</v>
      </c>
      <c r="B1" s="47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826" t="str">
        <f>'Основні дані'!B1</f>
        <v>ХТ-225</v>
      </c>
      <c r="V1" s="826"/>
      <c r="W1" s="826"/>
      <c r="X1" s="826"/>
      <c r="Y1" s="826"/>
      <c r="Z1" s="826"/>
      <c r="AA1" s="826"/>
      <c r="AB1" s="826"/>
      <c r="AC1" s="826"/>
    </row>
    <row r="2" spans="1:30" ht="27.75" customHeight="1" x14ac:dyDescent="0.6">
      <c r="A2" s="667" t="s">
        <v>453</v>
      </c>
      <c r="B2" s="667"/>
      <c r="C2" s="667"/>
      <c r="D2" s="667"/>
      <c r="E2" s="667"/>
      <c r="F2" s="667"/>
      <c r="G2" s="667"/>
      <c r="H2" s="667"/>
      <c r="I2" s="667"/>
      <c r="J2" s="667"/>
      <c r="K2" s="667"/>
      <c r="L2" s="667"/>
      <c r="M2" s="667"/>
      <c r="N2" s="667"/>
      <c r="O2" s="667"/>
      <c r="P2" s="667"/>
      <c r="Q2" s="667"/>
      <c r="R2" s="667"/>
      <c r="S2" s="667"/>
      <c r="T2" s="667"/>
      <c r="U2" s="667"/>
      <c r="V2" s="667"/>
      <c r="W2" s="667"/>
      <c r="X2" s="667"/>
      <c r="Y2" s="667"/>
      <c r="Z2" s="667"/>
      <c r="AA2" s="667"/>
      <c r="AB2" s="667"/>
      <c r="AC2" s="667"/>
    </row>
    <row r="3" spans="1:30" s="384" customFormat="1" ht="27.75" customHeight="1" thickBot="1" x14ac:dyDescent="0.45">
      <c r="A3" s="48"/>
      <c r="B3" s="49"/>
      <c r="C3" s="49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</row>
    <row r="4" spans="1:30" ht="54" customHeight="1" thickBot="1" x14ac:dyDescent="0.55000000000000004">
      <c r="A4" s="668" t="s">
        <v>454</v>
      </c>
      <c r="B4" s="671" t="s">
        <v>455</v>
      </c>
      <c r="C4" s="674" t="s">
        <v>456</v>
      </c>
      <c r="D4" s="675"/>
      <c r="E4" s="676"/>
      <c r="F4" s="654" t="s">
        <v>457</v>
      </c>
      <c r="G4" s="644" t="s">
        <v>458</v>
      </c>
      <c r="H4" s="645"/>
      <c r="I4" s="645"/>
      <c r="J4" s="645"/>
      <c r="K4" s="645"/>
      <c r="L4" s="646"/>
      <c r="M4" s="674" t="s">
        <v>459</v>
      </c>
      <c r="N4" s="675"/>
      <c r="O4" s="675"/>
      <c r="P4" s="675"/>
      <c r="Q4" s="675"/>
      <c r="R4" s="675"/>
      <c r="S4" s="675"/>
      <c r="T4" s="675"/>
      <c r="U4" s="675"/>
      <c r="V4" s="675"/>
      <c r="W4" s="675"/>
      <c r="X4" s="675"/>
      <c r="Y4" s="675"/>
      <c r="Z4" s="675"/>
      <c r="AA4" s="675"/>
      <c r="AB4" s="676"/>
      <c r="AC4" s="654" t="s">
        <v>2</v>
      </c>
    </row>
    <row r="5" spans="1:30" ht="33.75" customHeight="1" thickBot="1" x14ac:dyDescent="0.55000000000000004">
      <c r="A5" s="669"/>
      <c r="B5" s="672"/>
      <c r="C5" s="654" t="s">
        <v>460</v>
      </c>
      <c r="D5" s="654" t="s">
        <v>461</v>
      </c>
      <c r="E5" s="654" t="s">
        <v>462</v>
      </c>
      <c r="F5" s="655"/>
      <c r="G5" s="654" t="s">
        <v>463</v>
      </c>
      <c r="H5" s="644" t="s">
        <v>464</v>
      </c>
      <c r="I5" s="645"/>
      <c r="J5" s="645"/>
      <c r="K5" s="646"/>
      <c r="L5" s="654" t="s">
        <v>465</v>
      </c>
      <c r="M5" s="644" t="s">
        <v>466</v>
      </c>
      <c r="N5" s="645"/>
      <c r="O5" s="645"/>
      <c r="P5" s="646"/>
      <c r="Q5" s="644" t="s">
        <v>467</v>
      </c>
      <c r="R5" s="645"/>
      <c r="S5" s="645"/>
      <c r="T5" s="646"/>
      <c r="U5" s="644" t="s">
        <v>468</v>
      </c>
      <c r="V5" s="645"/>
      <c r="W5" s="645"/>
      <c r="X5" s="646"/>
      <c r="Y5" s="644" t="s">
        <v>469</v>
      </c>
      <c r="Z5" s="645"/>
      <c r="AA5" s="645"/>
      <c r="AB5" s="646"/>
      <c r="AC5" s="655"/>
    </row>
    <row r="6" spans="1:30" ht="31.5" customHeight="1" thickBot="1" x14ac:dyDescent="0.55000000000000004">
      <c r="A6" s="669"/>
      <c r="B6" s="672"/>
      <c r="C6" s="655"/>
      <c r="D6" s="655"/>
      <c r="E6" s="655"/>
      <c r="F6" s="655"/>
      <c r="G6" s="655"/>
      <c r="H6" s="654" t="s">
        <v>435</v>
      </c>
      <c r="I6" s="657" t="s">
        <v>470</v>
      </c>
      <c r="J6" s="658"/>
      <c r="K6" s="659"/>
      <c r="L6" s="655"/>
      <c r="M6" s="647" t="s">
        <v>471</v>
      </c>
      <c r="N6" s="648"/>
      <c r="O6" s="648"/>
      <c r="P6" s="648"/>
      <c r="Q6" s="648"/>
      <c r="R6" s="648"/>
      <c r="S6" s="648"/>
      <c r="T6" s="648"/>
      <c r="U6" s="648"/>
      <c r="V6" s="648"/>
      <c r="W6" s="648"/>
      <c r="X6" s="648"/>
      <c r="Y6" s="648"/>
      <c r="Z6" s="648"/>
      <c r="AA6" s="648"/>
      <c r="AB6" s="649"/>
      <c r="AC6" s="655"/>
    </row>
    <row r="7" spans="1:30" ht="31.5" customHeight="1" thickBot="1" x14ac:dyDescent="0.55000000000000004">
      <c r="A7" s="669"/>
      <c r="B7" s="672"/>
      <c r="C7" s="655"/>
      <c r="D7" s="655"/>
      <c r="E7" s="655"/>
      <c r="F7" s="655"/>
      <c r="G7" s="655"/>
      <c r="H7" s="655"/>
      <c r="I7" s="660"/>
      <c r="J7" s="661"/>
      <c r="K7" s="662"/>
      <c r="L7" s="655"/>
      <c r="M7" s="650">
        <v>1</v>
      </c>
      <c r="N7" s="651"/>
      <c r="O7" s="650">
        <v>2</v>
      </c>
      <c r="P7" s="651"/>
      <c r="Q7" s="650">
        <v>3</v>
      </c>
      <c r="R7" s="651"/>
      <c r="S7" s="650">
        <v>4</v>
      </c>
      <c r="T7" s="651"/>
      <c r="U7" s="650">
        <v>5</v>
      </c>
      <c r="V7" s="651"/>
      <c r="W7" s="650">
        <v>6</v>
      </c>
      <c r="X7" s="651"/>
      <c r="Y7" s="650">
        <v>7</v>
      </c>
      <c r="Z7" s="651"/>
      <c r="AA7" s="650">
        <v>8</v>
      </c>
      <c r="AB7" s="651"/>
      <c r="AC7" s="655"/>
    </row>
    <row r="8" spans="1:30" ht="30" customHeight="1" thickBot="1" x14ac:dyDescent="0.55000000000000004">
      <c r="A8" s="669"/>
      <c r="B8" s="672"/>
      <c r="C8" s="655"/>
      <c r="D8" s="655"/>
      <c r="E8" s="655"/>
      <c r="F8" s="655"/>
      <c r="G8" s="655"/>
      <c r="H8" s="655"/>
      <c r="I8" s="654" t="s">
        <v>472</v>
      </c>
      <c r="J8" s="663" t="s">
        <v>473</v>
      </c>
      <c r="K8" s="654" t="s">
        <v>474</v>
      </c>
      <c r="L8" s="655"/>
      <c r="M8" s="644" t="s">
        <v>475</v>
      </c>
      <c r="N8" s="645"/>
      <c r="O8" s="645"/>
      <c r="P8" s="645"/>
      <c r="Q8" s="645"/>
      <c r="R8" s="645"/>
      <c r="S8" s="645"/>
      <c r="T8" s="645"/>
      <c r="U8" s="645"/>
      <c r="V8" s="645"/>
      <c r="W8" s="645"/>
      <c r="X8" s="645"/>
      <c r="Y8" s="645"/>
      <c r="Z8" s="645"/>
      <c r="AA8" s="645"/>
      <c r="AB8" s="646"/>
      <c r="AC8" s="655"/>
    </row>
    <row r="9" spans="1:30" ht="33" customHeight="1" thickBot="1" x14ac:dyDescent="0.55000000000000004">
      <c r="A9" s="669"/>
      <c r="B9" s="672"/>
      <c r="C9" s="655"/>
      <c r="D9" s="655"/>
      <c r="E9" s="655"/>
      <c r="F9" s="655"/>
      <c r="G9" s="655"/>
      <c r="H9" s="655"/>
      <c r="I9" s="655"/>
      <c r="J9" s="664"/>
      <c r="K9" s="655"/>
      <c r="L9" s="655"/>
      <c r="M9" s="827">
        <v>20</v>
      </c>
      <c r="N9" s="828"/>
      <c r="O9" s="827">
        <v>20</v>
      </c>
      <c r="P9" s="828"/>
      <c r="Q9" s="827">
        <v>20</v>
      </c>
      <c r="R9" s="828"/>
      <c r="S9" s="827">
        <v>20</v>
      </c>
      <c r="T9" s="828"/>
      <c r="U9" s="827">
        <v>10</v>
      </c>
      <c r="V9" s="828"/>
      <c r="W9" s="827">
        <v>20</v>
      </c>
      <c r="X9" s="828"/>
      <c r="Y9" s="827">
        <v>20</v>
      </c>
      <c r="Z9" s="828"/>
      <c r="AA9" s="827">
        <v>20</v>
      </c>
      <c r="AB9" s="828"/>
      <c r="AC9" s="655"/>
    </row>
    <row r="10" spans="1:30" ht="104.25" customHeight="1" thickBot="1" x14ac:dyDescent="0.55000000000000004">
      <c r="A10" s="670"/>
      <c r="B10" s="673"/>
      <c r="C10" s="656"/>
      <c r="D10" s="656"/>
      <c r="E10" s="656"/>
      <c r="F10" s="656"/>
      <c r="G10" s="656"/>
      <c r="H10" s="656"/>
      <c r="I10" s="656"/>
      <c r="J10" s="665"/>
      <c r="K10" s="656"/>
      <c r="L10" s="656"/>
      <c r="M10" s="50" t="s">
        <v>476</v>
      </c>
      <c r="N10" s="50" t="s">
        <v>477</v>
      </c>
      <c r="O10" s="50" t="s">
        <v>476</v>
      </c>
      <c r="P10" s="50" t="s">
        <v>477</v>
      </c>
      <c r="Q10" s="50" t="s">
        <v>476</v>
      </c>
      <c r="R10" s="50" t="s">
        <v>477</v>
      </c>
      <c r="S10" s="50" t="s">
        <v>476</v>
      </c>
      <c r="T10" s="50" t="s">
        <v>477</v>
      </c>
      <c r="U10" s="50" t="s">
        <v>476</v>
      </c>
      <c r="V10" s="50" t="s">
        <v>477</v>
      </c>
      <c r="W10" s="50" t="s">
        <v>476</v>
      </c>
      <c r="X10" s="50" t="s">
        <v>477</v>
      </c>
      <c r="Y10" s="50" t="s">
        <v>476</v>
      </c>
      <c r="Z10" s="50" t="s">
        <v>477</v>
      </c>
      <c r="AA10" s="50" t="s">
        <v>476</v>
      </c>
      <c r="AB10" s="50" t="s">
        <v>477</v>
      </c>
      <c r="AC10" s="656"/>
    </row>
    <row r="11" spans="1:30" s="385" customFormat="1" ht="22.5" customHeight="1" thickBot="1" x14ac:dyDescent="0.45">
      <c r="A11" s="95">
        <v>1</v>
      </c>
      <c r="B11" s="95">
        <v>2</v>
      </c>
      <c r="C11" s="95">
        <v>3</v>
      </c>
      <c r="D11" s="95">
        <v>4</v>
      </c>
      <c r="E11" s="95">
        <v>5</v>
      </c>
      <c r="F11" s="95">
        <v>6</v>
      </c>
      <c r="G11" s="95">
        <v>7</v>
      </c>
      <c r="H11" s="95">
        <v>8</v>
      </c>
      <c r="I11" s="95">
        <v>9</v>
      </c>
      <c r="J11" s="95">
        <v>10</v>
      </c>
      <c r="K11" s="95">
        <v>11</v>
      </c>
      <c r="L11" s="95">
        <v>12</v>
      </c>
      <c r="M11" s="95">
        <v>13</v>
      </c>
      <c r="N11" s="95">
        <v>14</v>
      </c>
      <c r="O11" s="95">
        <v>15</v>
      </c>
      <c r="P11" s="95">
        <v>16</v>
      </c>
      <c r="Q11" s="95">
        <v>17</v>
      </c>
      <c r="R11" s="95">
        <v>18</v>
      </c>
      <c r="S11" s="95">
        <v>19</v>
      </c>
      <c r="T11" s="95">
        <v>20</v>
      </c>
      <c r="U11" s="95">
        <v>21</v>
      </c>
      <c r="V11" s="95">
        <v>22</v>
      </c>
      <c r="W11" s="95">
        <v>23</v>
      </c>
      <c r="X11" s="95">
        <v>24</v>
      </c>
      <c r="Y11" s="95">
        <v>25</v>
      </c>
      <c r="Z11" s="95">
        <v>26</v>
      </c>
      <c r="AA11" s="95">
        <v>27</v>
      </c>
      <c r="AB11" s="95">
        <v>28</v>
      </c>
      <c r="AC11" s="96">
        <v>29</v>
      </c>
      <c r="AD11" s="97"/>
    </row>
    <row r="12" spans="1:30" s="386" customFormat="1" ht="30.6" thickBot="1" x14ac:dyDescent="0.5">
      <c r="A12" s="103">
        <v>1</v>
      </c>
      <c r="B12" s="104" t="s">
        <v>478</v>
      </c>
      <c r="C12" s="174"/>
      <c r="D12" s="174"/>
      <c r="E12" s="104"/>
      <c r="F12" s="111">
        <f>F13+F55</f>
        <v>152</v>
      </c>
      <c r="G12" s="111">
        <f t="shared" ref="G12:AB12" si="0">G13+G55</f>
        <v>4560</v>
      </c>
      <c r="H12" s="111">
        <f>H13+H55</f>
        <v>1864</v>
      </c>
      <c r="I12" s="111">
        <f t="shared" si="0"/>
        <v>748</v>
      </c>
      <c r="J12" s="111">
        <f t="shared" si="0"/>
        <v>404</v>
      </c>
      <c r="K12" s="111">
        <f t="shared" si="0"/>
        <v>712</v>
      </c>
      <c r="L12" s="111">
        <f t="shared" si="0"/>
        <v>2696</v>
      </c>
      <c r="M12" s="111">
        <f>M13+M55</f>
        <v>23</v>
      </c>
      <c r="N12" s="111">
        <f t="shared" si="0"/>
        <v>30</v>
      </c>
      <c r="O12" s="111">
        <f t="shared" si="0"/>
        <v>24</v>
      </c>
      <c r="P12" s="111">
        <f t="shared" si="0"/>
        <v>30</v>
      </c>
      <c r="Q12" s="111">
        <f t="shared" si="0"/>
        <v>20</v>
      </c>
      <c r="R12" s="111">
        <f t="shared" si="0"/>
        <v>26</v>
      </c>
      <c r="S12" s="111">
        <f t="shared" si="0"/>
        <v>13</v>
      </c>
      <c r="T12" s="111">
        <f t="shared" si="0"/>
        <v>17</v>
      </c>
      <c r="U12" s="111">
        <f t="shared" si="0"/>
        <v>13</v>
      </c>
      <c r="V12" s="111">
        <f t="shared" si="0"/>
        <v>16</v>
      </c>
      <c r="W12" s="111">
        <f t="shared" si="0"/>
        <v>8</v>
      </c>
      <c r="X12" s="111">
        <f t="shared" si="0"/>
        <v>8</v>
      </c>
      <c r="Y12" s="111">
        <f t="shared" si="0"/>
        <v>10</v>
      </c>
      <c r="Z12" s="111">
        <f t="shared" si="0"/>
        <v>13</v>
      </c>
      <c r="AA12" s="111">
        <f t="shared" si="0"/>
        <v>12</v>
      </c>
      <c r="AB12" s="111">
        <f t="shared" si="0"/>
        <v>12</v>
      </c>
      <c r="AC12" s="112"/>
      <c r="AD12" s="53" t="str">
        <f>'Основні дані'!$B$1</f>
        <v>ХТ-225</v>
      </c>
    </row>
    <row r="13" spans="1:30" s="386" customFormat="1" ht="28.8" thickBot="1" x14ac:dyDescent="0.5">
      <c r="A13" s="204" t="s">
        <v>479</v>
      </c>
      <c r="B13" s="387" t="s">
        <v>480</v>
      </c>
      <c r="C13" s="388"/>
      <c r="D13" s="388"/>
      <c r="E13" s="388"/>
      <c r="F13" s="201">
        <f>SUM(F14:F54)</f>
        <v>63</v>
      </c>
      <c r="G13" s="201">
        <f t="shared" ref="G13:AB13" si="1">SUM(G14:G54)</f>
        <v>1890</v>
      </c>
      <c r="H13" s="201">
        <f t="shared" si="1"/>
        <v>804</v>
      </c>
      <c r="I13" s="201">
        <f t="shared" si="1"/>
        <v>240</v>
      </c>
      <c r="J13" s="201">
        <f t="shared" si="1"/>
        <v>160</v>
      </c>
      <c r="K13" s="201">
        <f t="shared" si="1"/>
        <v>404</v>
      </c>
      <c r="L13" s="201">
        <f t="shared" si="1"/>
        <v>1086</v>
      </c>
      <c r="M13" s="201">
        <f t="shared" si="1"/>
        <v>18</v>
      </c>
      <c r="N13" s="201">
        <f t="shared" si="1"/>
        <v>23</v>
      </c>
      <c r="O13" s="201">
        <f t="shared" si="1"/>
        <v>22</v>
      </c>
      <c r="P13" s="201">
        <f t="shared" si="1"/>
        <v>27</v>
      </c>
      <c r="Q13" s="201">
        <f t="shared" si="1"/>
        <v>5</v>
      </c>
      <c r="R13" s="201">
        <f t="shared" si="1"/>
        <v>6</v>
      </c>
      <c r="S13" s="201">
        <f t="shared" si="1"/>
        <v>2</v>
      </c>
      <c r="T13" s="201">
        <f t="shared" si="1"/>
        <v>3</v>
      </c>
      <c r="U13" s="201">
        <f t="shared" si="1"/>
        <v>0</v>
      </c>
      <c r="V13" s="201">
        <f t="shared" si="1"/>
        <v>0</v>
      </c>
      <c r="W13" s="201">
        <f t="shared" si="1"/>
        <v>0</v>
      </c>
      <c r="X13" s="201">
        <f t="shared" si="1"/>
        <v>0</v>
      </c>
      <c r="Y13" s="201">
        <f t="shared" si="1"/>
        <v>2</v>
      </c>
      <c r="Z13" s="201">
        <f t="shared" si="1"/>
        <v>2</v>
      </c>
      <c r="AA13" s="201">
        <f t="shared" si="1"/>
        <v>2</v>
      </c>
      <c r="AB13" s="201">
        <f t="shared" si="1"/>
        <v>2</v>
      </c>
      <c r="AC13" s="389"/>
      <c r="AD13" s="53" t="str">
        <f>'Основні дані'!$B$1</f>
        <v>ХТ-225</v>
      </c>
    </row>
    <row r="14" spans="1:30" s="386" customFormat="1" ht="52.2" customHeight="1" x14ac:dyDescent="0.45">
      <c r="A14" s="581" t="s">
        <v>481</v>
      </c>
      <c r="B14" s="453" t="s">
        <v>485</v>
      </c>
      <c r="C14" s="454">
        <v>1</v>
      </c>
      <c r="D14" s="454"/>
      <c r="E14" s="454" t="s">
        <v>483</v>
      </c>
      <c r="F14" s="409">
        <f>N14+P14+R14+T14+V14+X14+Z14+AB14</f>
        <v>3</v>
      </c>
      <c r="G14" s="110">
        <f t="shared" ref="G14" si="2">F14*30</f>
        <v>90</v>
      </c>
      <c r="H14" s="109">
        <f>(M14*Титул!BC$19)+(O14*Титул!BD$19)+(Q14*Титул!BE$19)+(S14*Титул!BF$19)+(U14*Титул!BG$19)+(W14*Титул!BH$19)+(Y14*Титул!BI$19)+(AA14*Титул!BJ$19)</f>
        <v>32</v>
      </c>
      <c r="I14" s="458"/>
      <c r="J14" s="459"/>
      <c r="K14" s="460">
        <v>32</v>
      </c>
      <c r="L14" s="109">
        <f t="shared" ref="L14:L54" si="3">IF(H14=I14+J14+K14,G14-H14,"!Помилка!")</f>
        <v>58</v>
      </c>
      <c r="M14" s="458">
        <v>2</v>
      </c>
      <c r="N14" s="459">
        <v>3</v>
      </c>
      <c r="O14" s="458"/>
      <c r="P14" s="459"/>
      <c r="Q14" s="458"/>
      <c r="R14" s="459"/>
      <c r="S14" s="458"/>
      <c r="T14" s="459"/>
      <c r="U14" s="458"/>
      <c r="V14" s="459"/>
      <c r="W14" s="458"/>
      <c r="X14" s="459"/>
      <c r="Y14" s="458"/>
      <c r="Z14" s="459"/>
      <c r="AA14" s="458"/>
      <c r="AB14" s="459"/>
      <c r="AC14" s="461">
        <v>273</v>
      </c>
      <c r="AD14" s="53" t="str">
        <f>'Основні дані'!$B$1</f>
        <v>ХТ-225</v>
      </c>
    </row>
    <row r="15" spans="1:30" s="386" customFormat="1" ht="27.6" x14ac:dyDescent="0.45">
      <c r="A15" s="581" t="s">
        <v>484</v>
      </c>
      <c r="B15" s="455" t="s">
        <v>487</v>
      </c>
      <c r="C15" s="456">
        <v>3</v>
      </c>
      <c r="D15" s="456" t="s">
        <v>980</v>
      </c>
      <c r="E15" s="456"/>
      <c r="F15" s="409">
        <f>N15+P15+R15+T15+V15+X15+Z15+AB15</f>
        <v>12</v>
      </c>
      <c r="G15" s="110">
        <f t="shared" ref="G15:G32" si="4">F15*30</f>
        <v>360</v>
      </c>
      <c r="H15" s="109">
        <f>(M15*Титул!BC$19)+(O15*Титул!BD$19)+(Q15*Титул!BE$19)+(S15*Титул!BF$19)+(U15*Титул!BG$19)+(W15*Титул!BH$19)+(Y15*Титул!BI$19)+(AA15*Титул!BJ$19)</f>
        <v>164</v>
      </c>
      <c r="I15" s="458"/>
      <c r="J15" s="459"/>
      <c r="K15" s="460">
        <v>164</v>
      </c>
      <c r="L15" s="109">
        <f t="shared" si="3"/>
        <v>196</v>
      </c>
      <c r="M15" s="458">
        <v>3</v>
      </c>
      <c r="N15" s="459">
        <v>4</v>
      </c>
      <c r="O15" s="458">
        <v>2</v>
      </c>
      <c r="P15" s="459">
        <v>2</v>
      </c>
      <c r="Q15" s="458">
        <v>2</v>
      </c>
      <c r="R15" s="459">
        <v>2</v>
      </c>
      <c r="S15" s="458"/>
      <c r="T15" s="459"/>
      <c r="U15" s="458"/>
      <c r="V15" s="459"/>
      <c r="W15" s="458"/>
      <c r="X15" s="459"/>
      <c r="Y15" s="458">
        <v>2</v>
      </c>
      <c r="Z15" s="459">
        <v>2</v>
      </c>
      <c r="AA15" s="458">
        <v>2</v>
      </c>
      <c r="AB15" s="459">
        <v>2</v>
      </c>
      <c r="AC15" s="461">
        <v>276</v>
      </c>
      <c r="AD15" s="53" t="str">
        <f>'Основні дані'!$B$1</f>
        <v>ХТ-225</v>
      </c>
    </row>
    <row r="16" spans="1:30" s="386" customFormat="1" ht="28.2" x14ac:dyDescent="0.45">
      <c r="A16" s="581" t="s">
        <v>486</v>
      </c>
      <c r="B16" s="641" t="s">
        <v>981</v>
      </c>
      <c r="C16" s="456">
        <v>1</v>
      </c>
      <c r="D16" s="457"/>
      <c r="E16" s="456" t="s">
        <v>879</v>
      </c>
      <c r="F16" s="409">
        <f t="shared" ref="F16:F32" si="5">N16+P16+R16+T16+V16+X16+Z16+AB16</f>
        <v>4</v>
      </c>
      <c r="G16" s="110">
        <f t="shared" si="4"/>
        <v>120</v>
      </c>
      <c r="H16" s="109">
        <f>(M16*Титул!BC$19)+(O16*Титул!BD$19)+(Q16*Титул!BE$19)+(S16*Титул!BF$19)+(U16*Титул!BG$19)+(W16*Титул!BH$19)+(Y16*Титул!BI$19)+(AA16*Титул!BJ$19)</f>
        <v>48</v>
      </c>
      <c r="I16" s="458">
        <v>16</v>
      </c>
      <c r="J16" s="459"/>
      <c r="K16" s="460">
        <v>32</v>
      </c>
      <c r="L16" s="109">
        <f t="shared" si="3"/>
        <v>72</v>
      </c>
      <c r="M16" s="458">
        <v>3</v>
      </c>
      <c r="N16" s="459">
        <v>4</v>
      </c>
      <c r="O16" s="458"/>
      <c r="P16" s="459"/>
      <c r="Q16" s="458"/>
      <c r="R16" s="459"/>
      <c r="S16" s="458"/>
      <c r="T16" s="459"/>
      <c r="U16" s="458"/>
      <c r="V16" s="459"/>
      <c r="W16" s="458"/>
      <c r="X16" s="459"/>
      <c r="Y16" s="458"/>
      <c r="Z16" s="459"/>
      <c r="AA16" s="458"/>
      <c r="AB16" s="459"/>
      <c r="AC16" s="461">
        <v>155</v>
      </c>
      <c r="AD16" s="53" t="str">
        <f>'Основні дані'!$B$1</f>
        <v>ХТ-225</v>
      </c>
    </row>
    <row r="17" spans="1:30" s="386" customFormat="1" ht="28.2" x14ac:dyDescent="0.45">
      <c r="A17" s="581" t="s">
        <v>488</v>
      </c>
      <c r="B17" s="641" t="s">
        <v>982</v>
      </c>
      <c r="C17" s="456">
        <v>2</v>
      </c>
      <c r="D17" s="456"/>
      <c r="E17" s="456" t="s">
        <v>879</v>
      </c>
      <c r="F17" s="409">
        <f t="shared" si="5"/>
        <v>4</v>
      </c>
      <c r="G17" s="110">
        <f t="shared" si="4"/>
        <v>120</v>
      </c>
      <c r="H17" s="109">
        <f>(M17*Титул!BC$19)+(O17*Титул!BD$19)+(Q17*Титул!BE$19)+(S17*Титул!BF$19)+(U17*Титул!BG$19)+(W17*Титул!BH$19)+(Y17*Титул!BI$19)+(AA17*Титул!BJ$19)</f>
        <v>48</v>
      </c>
      <c r="I17" s="458">
        <v>16</v>
      </c>
      <c r="J17" s="459"/>
      <c r="K17" s="460">
        <v>32</v>
      </c>
      <c r="L17" s="109">
        <f t="shared" si="3"/>
        <v>72</v>
      </c>
      <c r="M17" s="458"/>
      <c r="N17" s="459"/>
      <c r="O17" s="458">
        <v>3</v>
      </c>
      <c r="P17" s="459">
        <v>4</v>
      </c>
      <c r="Q17" s="458"/>
      <c r="R17" s="459"/>
      <c r="S17" s="458"/>
      <c r="T17" s="459"/>
      <c r="U17" s="458"/>
      <c r="V17" s="459"/>
      <c r="W17" s="458"/>
      <c r="X17" s="459"/>
      <c r="Y17" s="458"/>
      <c r="Z17" s="459"/>
      <c r="AA17" s="458"/>
      <c r="AB17" s="459"/>
      <c r="AC17" s="461">
        <v>155</v>
      </c>
      <c r="AD17" s="53" t="str">
        <f>'Основні дані'!$B$1</f>
        <v>ХТ-225</v>
      </c>
    </row>
    <row r="18" spans="1:30" s="386" customFormat="1" ht="28.2" x14ac:dyDescent="0.45">
      <c r="A18" s="581" t="s">
        <v>489</v>
      </c>
      <c r="B18" s="641" t="s">
        <v>983</v>
      </c>
      <c r="C18" s="456">
        <v>1</v>
      </c>
      <c r="D18" s="456">
        <v>3</v>
      </c>
      <c r="E18" s="456" t="s">
        <v>879</v>
      </c>
      <c r="F18" s="409">
        <f t="shared" si="5"/>
        <v>4</v>
      </c>
      <c r="G18" s="110">
        <f t="shared" si="4"/>
        <v>120</v>
      </c>
      <c r="H18" s="109">
        <f>(M18*Титул!BC$19)+(O18*Титул!BD$19)+(Q18*Титул!BE$19)+(S18*Титул!BF$19)+(U18*Титул!BG$19)+(W18*Титул!BH$19)+(Y18*Титул!BI$19)+(AA18*Титул!BJ$19)</f>
        <v>48</v>
      </c>
      <c r="I18" s="458">
        <v>32</v>
      </c>
      <c r="J18" s="459">
        <v>16</v>
      </c>
      <c r="K18" s="460"/>
      <c r="L18" s="109">
        <f t="shared" si="3"/>
        <v>72</v>
      </c>
      <c r="M18" s="458">
        <v>3</v>
      </c>
      <c r="N18" s="459">
        <v>4</v>
      </c>
      <c r="O18" s="458"/>
      <c r="P18" s="459"/>
      <c r="Q18" s="458"/>
      <c r="R18" s="459"/>
      <c r="S18" s="458"/>
      <c r="T18" s="459"/>
      <c r="U18" s="458"/>
      <c r="V18" s="459"/>
      <c r="W18" s="458"/>
      <c r="X18" s="459"/>
      <c r="Y18" s="458"/>
      <c r="Z18" s="459"/>
      <c r="AA18" s="458"/>
      <c r="AB18" s="459"/>
      <c r="AC18" s="461">
        <v>168</v>
      </c>
      <c r="AD18" s="53" t="str">
        <f>'Основні дані'!$B$1</f>
        <v>ХТ-225</v>
      </c>
    </row>
    <row r="19" spans="1:30" s="386" customFormat="1" ht="28.2" x14ac:dyDescent="0.45">
      <c r="A19" s="581" t="s">
        <v>491</v>
      </c>
      <c r="B19" s="641" t="s">
        <v>984</v>
      </c>
      <c r="C19" s="456">
        <v>2</v>
      </c>
      <c r="D19" s="456"/>
      <c r="E19" s="456" t="s">
        <v>879</v>
      </c>
      <c r="F19" s="409">
        <f t="shared" ref="F19" si="6">N19+P19+R19+T19+V19+X19+Z19+AB19</f>
        <v>4</v>
      </c>
      <c r="G19" s="110">
        <f t="shared" ref="G19" si="7">F19*30</f>
        <v>120</v>
      </c>
      <c r="H19" s="109">
        <f>(M19*Титул!BC$19)+(O19*Титул!BD$19)+(Q19*Титул!BE$19)+(S19*Титул!BF$19)+(U19*Титул!BG$19)+(W19*Титул!BH$19)+(Y19*Титул!BI$19)+(AA19*Титул!BJ$19)</f>
        <v>48</v>
      </c>
      <c r="I19" s="458">
        <v>32</v>
      </c>
      <c r="J19" s="459">
        <v>16</v>
      </c>
      <c r="K19" s="460"/>
      <c r="L19" s="109">
        <f t="shared" si="3"/>
        <v>72</v>
      </c>
      <c r="M19" s="458"/>
      <c r="N19" s="459"/>
      <c r="O19" s="458">
        <v>3</v>
      </c>
      <c r="P19" s="459">
        <v>4</v>
      </c>
      <c r="Q19" s="458"/>
      <c r="R19" s="459"/>
      <c r="S19" s="458"/>
      <c r="T19" s="459"/>
      <c r="U19" s="458"/>
      <c r="V19" s="459"/>
      <c r="W19" s="458"/>
      <c r="X19" s="459"/>
      <c r="Y19" s="458"/>
      <c r="Z19" s="459"/>
      <c r="AA19" s="458"/>
      <c r="AB19" s="459"/>
      <c r="AC19" s="461">
        <v>168</v>
      </c>
      <c r="AD19" s="53" t="str">
        <f>'Основні дані'!$B$1</f>
        <v>ХТ-225</v>
      </c>
    </row>
    <row r="20" spans="1:30" s="386" customFormat="1" ht="28.2" x14ac:dyDescent="0.45">
      <c r="A20" s="581" t="s">
        <v>492</v>
      </c>
      <c r="B20" s="641" t="s">
        <v>986</v>
      </c>
      <c r="C20" s="456">
        <v>1</v>
      </c>
      <c r="D20" s="456"/>
      <c r="E20" s="456" t="s">
        <v>879</v>
      </c>
      <c r="F20" s="409">
        <f t="shared" si="5"/>
        <v>6</v>
      </c>
      <c r="G20" s="110">
        <f t="shared" si="4"/>
        <v>180</v>
      </c>
      <c r="H20" s="109">
        <f>(M20*Титул!BC$19)+(O20*Титул!BD$19)+(Q20*Титул!BE$19)+(S20*Титул!BF$19)+(U20*Титул!BG$19)+(W20*Титул!BH$19)+(Y20*Титул!BI$19)+(AA20*Титул!BJ$19)</f>
        <v>80</v>
      </c>
      <c r="I20" s="458">
        <v>32</v>
      </c>
      <c r="J20" s="459">
        <v>48</v>
      </c>
      <c r="K20" s="460"/>
      <c r="L20" s="109">
        <f t="shared" si="3"/>
        <v>100</v>
      </c>
      <c r="M20" s="458">
        <v>5</v>
      </c>
      <c r="N20" s="459">
        <v>6</v>
      </c>
      <c r="O20" s="458"/>
      <c r="P20" s="459"/>
      <c r="Q20" s="458"/>
      <c r="R20" s="459"/>
      <c r="S20" s="458"/>
      <c r="T20" s="459"/>
      <c r="U20" s="458"/>
      <c r="V20" s="459"/>
      <c r="W20" s="458"/>
      <c r="X20" s="459"/>
      <c r="Y20" s="458"/>
      <c r="Z20" s="459"/>
      <c r="AA20" s="458"/>
      <c r="AB20" s="459"/>
      <c r="AC20" s="461">
        <v>192</v>
      </c>
      <c r="AD20" s="53" t="str">
        <f>'Основні дані'!$B$1</f>
        <v>ХТ-225</v>
      </c>
    </row>
    <row r="21" spans="1:30" s="386" customFormat="1" ht="28.2" x14ac:dyDescent="0.45">
      <c r="A21" s="581" t="s">
        <v>493</v>
      </c>
      <c r="B21" s="641" t="s">
        <v>985</v>
      </c>
      <c r="C21" s="456">
        <v>2</v>
      </c>
      <c r="D21" s="457"/>
      <c r="E21" s="456" t="s">
        <v>879</v>
      </c>
      <c r="F21" s="409">
        <f t="shared" si="5"/>
        <v>6</v>
      </c>
      <c r="G21" s="110">
        <f t="shared" si="4"/>
        <v>180</v>
      </c>
      <c r="H21" s="109">
        <f>(M21*Титул!BC$19)+(O21*Титул!BD$19)+(Q21*Титул!BE$19)+(S21*Титул!BF$19)+(U21*Титул!BG$19)+(W21*Титул!BH$19)+(Y21*Титул!BI$19)+(AA21*Титул!BJ$19)</f>
        <v>80</v>
      </c>
      <c r="I21" s="458">
        <v>32</v>
      </c>
      <c r="J21" s="459">
        <v>48</v>
      </c>
      <c r="K21" s="460"/>
      <c r="L21" s="109">
        <f t="shared" si="3"/>
        <v>100</v>
      </c>
      <c r="M21" s="458"/>
      <c r="N21" s="459"/>
      <c r="O21" s="458">
        <v>5</v>
      </c>
      <c r="P21" s="459">
        <v>6</v>
      </c>
      <c r="Q21" s="458"/>
      <c r="R21" s="459"/>
      <c r="S21" s="458"/>
      <c r="T21" s="459"/>
      <c r="U21" s="458"/>
      <c r="V21" s="459"/>
      <c r="W21" s="458"/>
      <c r="X21" s="459"/>
      <c r="Y21" s="458"/>
      <c r="Z21" s="459"/>
      <c r="AA21" s="458"/>
      <c r="AB21" s="459"/>
      <c r="AC21" s="461">
        <v>192</v>
      </c>
      <c r="AD21" s="53" t="str">
        <f>'Основні дані'!$B$1</f>
        <v>ХТ-225</v>
      </c>
    </row>
    <row r="22" spans="1:30" s="386" customFormat="1" ht="28.2" x14ac:dyDescent="0.45">
      <c r="A22" s="581" t="s">
        <v>494</v>
      </c>
      <c r="B22" s="641" t="s">
        <v>987</v>
      </c>
      <c r="C22" s="456">
        <v>2</v>
      </c>
      <c r="D22" s="456"/>
      <c r="E22" s="456" t="s">
        <v>879</v>
      </c>
      <c r="F22" s="409">
        <f t="shared" si="5"/>
        <v>5</v>
      </c>
      <c r="G22" s="110">
        <f t="shared" si="4"/>
        <v>150</v>
      </c>
      <c r="H22" s="109">
        <f>(M22*Титул!BC$19)+(O22*Титул!BD$19)+(Q22*Титул!BE$19)+(S22*Титул!BF$19)+(U22*Титул!BG$19)+(W22*Титул!BH$19)+(Y22*Титул!BI$19)+(AA22*Титул!BJ$19)</f>
        <v>64</v>
      </c>
      <c r="I22" s="458">
        <v>32</v>
      </c>
      <c r="J22" s="459">
        <v>32</v>
      </c>
      <c r="K22" s="460"/>
      <c r="L22" s="109">
        <f t="shared" si="3"/>
        <v>86</v>
      </c>
      <c r="M22" s="458"/>
      <c r="N22" s="459"/>
      <c r="O22" s="458">
        <v>4</v>
      </c>
      <c r="P22" s="459">
        <v>5</v>
      </c>
      <c r="Q22" s="458"/>
      <c r="R22" s="459"/>
      <c r="S22" s="458"/>
      <c r="T22" s="459"/>
      <c r="U22" s="458"/>
      <c r="V22" s="459"/>
      <c r="W22" s="458"/>
      <c r="X22" s="459"/>
      <c r="Y22" s="458"/>
      <c r="Z22" s="459"/>
      <c r="AA22" s="458"/>
      <c r="AB22" s="459"/>
      <c r="AC22" s="461">
        <v>193</v>
      </c>
      <c r="AD22" s="53" t="str">
        <f>'Основні дані'!$B$1</f>
        <v>ХТ-225</v>
      </c>
    </row>
    <row r="23" spans="1:30" s="386" customFormat="1" ht="28.2" x14ac:dyDescent="0.45">
      <c r="A23" s="581" t="s">
        <v>495</v>
      </c>
      <c r="B23" s="641" t="s">
        <v>482</v>
      </c>
      <c r="C23" s="456">
        <v>2</v>
      </c>
      <c r="D23" s="456"/>
      <c r="E23" s="456" t="s">
        <v>483</v>
      </c>
      <c r="F23" s="409">
        <f t="shared" si="5"/>
        <v>4</v>
      </c>
      <c r="G23" s="110">
        <f t="shared" si="4"/>
        <v>120</v>
      </c>
      <c r="H23" s="109">
        <f>(M23*Титул!BC$19)+(O23*Титул!BD$19)+(Q23*Титул!BE$19)+(S23*Титул!BF$19)+(U23*Титул!BG$19)+(W23*Титул!BH$19)+(Y23*Титул!BI$19)+(AA23*Титул!BJ$19)</f>
        <v>48</v>
      </c>
      <c r="I23" s="458">
        <v>16</v>
      </c>
      <c r="J23" s="459"/>
      <c r="K23" s="460">
        <v>32</v>
      </c>
      <c r="L23" s="109">
        <f t="shared" si="3"/>
        <v>72</v>
      </c>
      <c r="M23" s="458"/>
      <c r="N23" s="459"/>
      <c r="O23" s="458">
        <v>3</v>
      </c>
      <c r="P23" s="459">
        <v>4</v>
      </c>
      <c r="Q23" s="458"/>
      <c r="R23" s="459"/>
      <c r="S23" s="458"/>
      <c r="T23" s="459"/>
      <c r="U23" s="458"/>
      <c r="V23" s="459"/>
      <c r="W23" s="458"/>
      <c r="X23" s="459"/>
      <c r="Y23" s="458"/>
      <c r="Z23" s="459"/>
      <c r="AA23" s="458"/>
      <c r="AB23" s="459"/>
      <c r="AC23" s="461">
        <v>310</v>
      </c>
      <c r="AD23" s="53" t="str">
        <f>'Основні дані'!$B$1</f>
        <v>ХТ-225</v>
      </c>
    </row>
    <row r="24" spans="1:30" s="386" customFormat="1" ht="28.2" x14ac:dyDescent="0.45">
      <c r="A24" s="581" t="s">
        <v>496</v>
      </c>
      <c r="B24" s="641" t="s">
        <v>490</v>
      </c>
      <c r="C24" s="456"/>
      <c r="D24" s="456">
        <v>3</v>
      </c>
      <c r="E24" s="456" t="s">
        <v>483</v>
      </c>
      <c r="F24" s="409">
        <f t="shared" si="5"/>
        <v>4</v>
      </c>
      <c r="G24" s="110">
        <f t="shared" si="4"/>
        <v>120</v>
      </c>
      <c r="H24" s="109">
        <f>(M24*Титул!BC$19)+(O24*Титул!BD$19)+(Q24*Титул!BE$19)+(S24*Титул!BF$19)+(U24*Титул!BG$19)+(W24*Титул!BH$19)+(Y24*Титул!BI$19)+(AA24*Титул!BJ$19)</f>
        <v>48</v>
      </c>
      <c r="I24" s="458">
        <v>16</v>
      </c>
      <c r="J24" s="459"/>
      <c r="K24" s="460">
        <v>32</v>
      </c>
      <c r="L24" s="109">
        <f t="shared" si="3"/>
        <v>72</v>
      </c>
      <c r="M24" s="458"/>
      <c r="N24" s="459"/>
      <c r="O24" s="458"/>
      <c r="P24" s="459"/>
      <c r="Q24" s="458">
        <v>3</v>
      </c>
      <c r="R24" s="459">
        <v>4</v>
      </c>
      <c r="S24" s="458"/>
      <c r="T24" s="459"/>
      <c r="U24" s="458"/>
      <c r="V24" s="459"/>
      <c r="W24" s="458"/>
      <c r="X24" s="459"/>
      <c r="Y24" s="458"/>
      <c r="Z24" s="459"/>
      <c r="AA24" s="458"/>
      <c r="AB24" s="459"/>
      <c r="AC24" s="461">
        <v>306</v>
      </c>
      <c r="AD24" s="53" t="str">
        <f>'Основні дані'!$B$1</f>
        <v>ХТ-225</v>
      </c>
    </row>
    <row r="25" spans="1:30" s="386" customFormat="1" ht="28.2" x14ac:dyDescent="0.45">
      <c r="A25" s="581" t="s">
        <v>497</v>
      </c>
      <c r="B25" s="641" t="s">
        <v>89</v>
      </c>
      <c r="C25" s="456">
        <v>4</v>
      </c>
      <c r="D25" s="456"/>
      <c r="E25" s="456" t="s">
        <v>483</v>
      </c>
      <c r="F25" s="409">
        <f t="shared" si="5"/>
        <v>3</v>
      </c>
      <c r="G25" s="110">
        <f t="shared" si="4"/>
        <v>90</v>
      </c>
      <c r="H25" s="109">
        <f>(M25*Титул!BC$19)+(O25*Титул!BD$19)+(Q25*Титул!BE$19)+(S25*Титул!BF$19)+(U25*Титул!BG$19)+(W25*Титул!BH$19)+(Y25*Титул!BI$19)+(AA25*Титул!BJ$19)</f>
        <v>32</v>
      </c>
      <c r="I25" s="458">
        <v>16</v>
      </c>
      <c r="J25" s="459"/>
      <c r="K25" s="460">
        <v>16</v>
      </c>
      <c r="L25" s="109">
        <f t="shared" si="3"/>
        <v>58</v>
      </c>
      <c r="M25" s="458"/>
      <c r="N25" s="459"/>
      <c r="O25" s="458"/>
      <c r="P25" s="459"/>
      <c r="Q25" s="458"/>
      <c r="R25" s="459"/>
      <c r="S25" s="458">
        <v>2</v>
      </c>
      <c r="T25" s="459">
        <v>3</v>
      </c>
      <c r="U25" s="458"/>
      <c r="V25" s="459"/>
      <c r="W25" s="458"/>
      <c r="X25" s="459"/>
      <c r="Y25" s="458"/>
      <c r="Z25" s="459"/>
      <c r="AA25" s="458"/>
      <c r="AB25" s="459"/>
      <c r="AC25" s="461">
        <v>307</v>
      </c>
      <c r="AD25" s="53" t="str">
        <f>'Основні дані'!$B$1</f>
        <v>ХТ-225</v>
      </c>
    </row>
    <row r="26" spans="1:30" s="386" customFormat="1" ht="28.2" hidden="1" x14ac:dyDescent="0.45">
      <c r="A26" s="581" t="s">
        <v>498</v>
      </c>
      <c r="B26" s="641"/>
      <c r="C26" s="456"/>
      <c r="D26" s="457"/>
      <c r="E26" s="456"/>
      <c r="F26" s="409">
        <f t="shared" si="5"/>
        <v>0</v>
      </c>
      <c r="G26" s="110">
        <f t="shared" si="4"/>
        <v>0</v>
      </c>
      <c r="H26" s="109">
        <f>(M26*Титул!BC$19)+(O26*Титул!BD$19)+(Q26*Титул!BE$19)+(S26*Титул!BF$19)+(U26*Титул!BG$19)+(W26*Титул!BH$19)+(Y26*Титул!BI$19)+(AA26*Титул!BJ$19)</f>
        <v>0</v>
      </c>
      <c r="I26" s="458"/>
      <c r="J26" s="459"/>
      <c r="K26" s="460"/>
      <c r="L26" s="109">
        <f t="shared" si="3"/>
        <v>0</v>
      </c>
      <c r="M26" s="458"/>
      <c r="N26" s="459"/>
      <c r="O26" s="458"/>
      <c r="P26" s="459"/>
      <c r="Q26" s="458"/>
      <c r="R26" s="459"/>
      <c r="S26" s="458"/>
      <c r="T26" s="459"/>
      <c r="U26" s="458"/>
      <c r="V26" s="459"/>
      <c r="W26" s="458"/>
      <c r="X26" s="459"/>
      <c r="Y26" s="458"/>
      <c r="Z26" s="459"/>
      <c r="AA26" s="458"/>
      <c r="AB26" s="459"/>
      <c r="AC26" s="461"/>
      <c r="AD26" s="53" t="str">
        <f>'Основні дані'!$B$1</f>
        <v>ХТ-225</v>
      </c>
    </row>
    <row r="27" spans="1:30" s="386" customFormat="1" ht="28.2" hidden="1" x14ac:dyDescent="0.45">
      <c r="A27" s="581" t="s">
        <v>499</v>
      </c>
      <c r="B27" s="641"/>
      <c r="C27" s="456"/>
      <c r="D27" s="456"/>
      <c r="E27" s="456"/>
      <c r="F27" s="409">
        <f t="shared" si="5"/>
        <v>0</v>
      </c>
      <c r="G27" s="110">
        <f t="shared" si="4"/>
        <v>0</v>
      </c>
      <c r="H27" s="109">
        <f>(M27*Титул!BC$19)+(O27*Титул!BD$19)+(Q27*Титул!BE$19)+(S27*Титул!BF$19)+(U27*Титул!BG$19)+(W27*Титул!BH$19)+(Y27*Титул!BI$19)+(AA27*Титул!BJ$19)</f>
        <v>0</v>
      </c>
      <c r="I27" s="458"/>
      <c r="J27" s="541"/>
      <c r="K27" s="542"/>
      <c r="L27" s="109">
        <f t="shared" si="3"/>
        <v>0</v>
      </c>
      <c r="M27" s="458"/>
      <c r="N27" s="459"/>
      <c r="O27" s="458"/>
      <c r="P27" s="459"/>
      <c r="Q27" s="458"/>
      <c r="R27" s="459"/>
      <c r="S27" s="458"/>
      <c r="T27" s="459"/>
      <c r="U27" s="458"/>
      <c r="V27" s="459"/>
      <c r="W27" s="458"/>
      <c r="X27" s="459"/>
      <c r="Y27" s="458"/>
      <c r="Z27" s="459"/>
      <c r="AA27" s="458"/>
      <c r="AB27" s="459"/>
      <c r="AC27" s="543"/>
      <c r="AD27" s="53" t="str">
        <f>'Основні дані'!$B$1</f>
        <v>ХТ-225</v>
      </c>
    </row>
    <row r="28" spans="1:30" s="386" customFormat="1" ht="28.2" hidden="1" x14ac:dyDescent="0.45">
      <c r="A28" s="581" t="s">
        <v>500</v>
      </c>
      <c r="B28" s="641"/>
      <c r="C28" s="456"/>
      <c r="D28" s="456"/>
      <c r="E28" s="456"/>
      <c r="F28" s="409">
        <f t="shared" si="5"/>
        <v>0</v>
      </c>
      <c r="G28" s="110">
        <f t="shared" si="4"/>
        <v>0</v>
      </c>
      <c r="H28" s="109">
        <f>(M28*Титул!BC$19)+(O28*Титул!BD$19)+(Q28*Титул!BE$19)+(S28*Титул!BF$19)+(U28*Титул!BG$19)+(W28*Титул!BH$19)+(Y28*Титул!BI$19)+(AA28*Титул!BJ$19)</f>
        <v>0</v>
      </c>
      <c r="I28" s="458"/>
      <c r="J28" s="541"/>
      <c r="K28" s="542"/>
      <c r="L28" s="109">
        <f t="shared" si="3"/>
        <v>0</v>
      </c>
      <c r="M28" s="458"/>
      <c r="N28" s="459"/>
      <c r="O28" s="458"/>
      <c r="P28" s="459"/>
      <c r="Q28" s="458"/>
      <c r="R28" s="459"/>
      <c r="S28" s="458"/>
      <c r="T28" s="459"/>
      <c r="U28" s="458"/>
      <c r="V28" s="459"/>
      <c r="W28" s="458"/>
      <c r="X28" s="459"/>
      <c r="Y28" s="458"/>
      <c r="Z28" s="459"/>
      <c r="AA28" s="458"/>
      <c r="AB28" s="459"/>
      <c r="AC28" s="543"/>
      <c r="AD28" s="53" t="str">
        <f>'Основні дані'!$B$1</f>
        <v>ХТ-225</v>
      </c>
    </row>
    <row r="29" spans="1:30" s="386" customFormat="1" ht="28.2" hidden="1" x14ac:dyDescent="0.45">
      <c r="A29" s="581" t="s">
        <v>501</v>
      </c>
      <c r="B29" s="641"/>
      <c r="C29" s="456"/>
      <c r="D29" s="456"/>
      <c r="E29" s="456"/>
      <c r="F29" s="409">
        <f t="shared" si="5"/>
        <v>0</v>
      </c>
      <c r="G29" s="110">
        <f t="shared" si="4"/>
        <v>0</v>
      </c>
      <c r="H29" s="109">
        <f>(M29*Титул!BC$19)+(O29*Титул!BD$19)+(Q29*Титул!BE$19)+(S29*Титул!BF$19)+(U29*Титул!BG$19)+(W29*Титул!BH$19)+(Y29*Титул!BI$19)+(AA29*Титул!BJ$19)</f>
        <v>0</v>
      </c>
      <c r="I29" s="458"/>
      <c r="J29" s="541"/>
      <c r="K29" s="542"/>
      <c r="L29" s="109">
        <f t="shared" si="3"/>
        <v>0</v>
      </c>
      <c r="M29" s="458"/>
      <c r="N29" s="459"/>
      <c r="O29" s="458"/>
      <c r="P29" s="459"/>
      <c r="Q29" s="458"/>
      <c r="R29" s="459"/>
      <c r="S29" s="458"/>
      <c r="T29" s="459"/>
      <c r="U29" s="458"/>
      <c r="V29" s="459"/>
      <c r="W29" s="458"/>
      <c r="X29" s="459"/>
      <c r="Y29" s="458"/>
      <c r="Z29" s="459"/>
      <c r="AA29" s="458"/>
      <c r="AB29" s="459"/>
      <c r="AC29" s="543"/>
      <c r="AD29" s="53" t="str">
        <f>'Основні дані'!$B$1</f>
        <v>ХТ-225</v>
      </c>
    </row>
    <row r="30" spans="1:30" s="386" customFormat="1" ht="28.2" hidden="1" x14ac:dyDescent="0.45">
      <c r="A30" s="581" t="s">
        <v>502</v>
      </c>
      <c r="B30" s="641"/>
      <c r="C30" s="456"/>
      <c r="D30" s="456"/>
      <c r="E30" s="456"/>
      <c r="F30" s="409">
        <f t="shared" si="5"/>
        <v>0</v>
      </c>
      <c r="G30" s="110">
        <f t="shared" si="4"/>
        <v>0</v>
      </c>
      <c r="H30" s="109">
        <f>(M30*Титул!BC$19)+(O30*Титул!BD$19)+(Q30*Титул!BE$19)+(S30*Титул!BF$19)+(U30*Титул!BG$19)+(W30*Титул!BH$19)+(Y30*Титул!BI$19)+(AA30*Титул!BJ$19)</f>
        <v>0</v>
      </c>
      <c r="I30" s="458"/>
      <c r="J30" s="541"/>
      <c r="K30" s="542"/>
      <c r="L30" s="109">
        <f t="shared" si="3"/>
        <v>0</v>
      </c>
      <c r="M30" s="458"/>
      <c r="N30" s="459"/>
      <c r="O30" s="458"/>
      <c r="P30" s="459"/>
      <c r="Q30" s="458"/>
      <c r="R30" s="459"/>
      <c r="S30" s="458"/>
      <c r="T30" s="459"/>
      <c r="U30" s="458"/>
      <c r="V30" s="459"/>
      <c r="W30" s="458"/>
      <c r="X30" s="459"/>
      <c r="Y30" s="458"/>
      <c r="Z30" s="459"/>
      <c r="AA30" s="458"/>
      <c r="AB30" s="459"/>
      <c r="AC30" s="543"/>
      <c r="AD30" s="53" t="str">
        <f>'Основні дані'!$B$1</f>
        <v>ХТ-225</v>
      </c>
    </row>
    <row r="31" spans="1:30" s="386" customFormat="1" ht="28.2" hidden="1" x14ac:dyDescent="0.45">
      <c r="A31" s="581" t="s">
        <v>503</v>
      </c>
      <c r="B31" s="641"/>
      <c r="C31" s="456"/>
      <c r="D31" s="457"/>
      <c r="E31" s="456"/>
      <c r="F31" s="409">
        <f t="shared" si="5"/>
        <v>0</v>
      </c>
      <c r="G31" s="110">
        <f t="shared" si="4"/>
        <v>0</v>
      </c>
      <c r="H31" s="109">
        <f>(M31*Титул!BC$19)+(O31*Титул!BD$19)+(Q31*Титул!BE$19)+(S31*Титул!BF$19)+(U31*Титул!BG$19)+(W31*Титул!BH$19)+(Y31*Титул!BI$19)+(AA31*Титул!BJ$19)</f>
        <v>0</v>
      </c>
      <c r="I31" s="458"/>
      <c r="J31" s="541"/>
      <c r="K31" s="542"/>
      <c r="L31" s="109">
        <f t="shared" si="3"/>
        <v>0</v>
      </c>
      <c r="M31" s="458"/>
      <c r="N31" s="459"/>
      <c r="O31" s="458"/>
      <c r="P31" s="459"/>
      <c r="Q31" s="458"/>
      <c r="R31" s="459"/>
      <c r="S31" s="458"/>
      <c r="T31" s="459"/>
      <c r="U31" s="458"/>
      <c r="V31" s="459"/>
      <c r="W31" s="458"/>
      <c r="X31" s="459"/>
      <c r="Y31" s="458"/>
      <c r="Z31" s="459"/>
      <c r="AA31" s="458"/>
      <c r="AB31" s="459"/>
      <c r="AC31" s="543"/>
      <c r="AD31" s="53" t="str">
        <f>'Основні дані'!$B$1</f>
        <v>ХТ-225</v>
      </c>
    </row>
    <row r="32" spans="1:30" s="386" customFormat="1" ht="28.2" hidden="1" x14ac:dyDescent="0.45">
      <c r="A32" s="581" t="s">
        <v>504</v>
      </c>
      <c r="B32" s="641"/>
      <c r="C32" s="456"/>
      <c r="D32" s="456"/>
      <c r="E32" s="456"/>
      <c r="F32" s="409">
        <f t="shared" si="5"/>
        <v>0</v>
      </c>
      <c r="G32" s="110">
        <f t="shared" si="4"/>
        <v>0</v>
      </c>
      <c r="H32" s="109">
        <f>(M32*Титул!BC$19)+(O32*Титул!BD$19)+(Q32*Титул!BE$19)+(S32*Титул!BF$19)+(U32*Титул!BG$19)+(W32*Титул!BH$19)+(Y32*Титул!BI$19)+(AA32*Титул!BJ$19)</f>
        <v>0</v>
      </c>
      <c r="I32" s="458"/>
      <c r="J32" s="541"/>
      <c r="K32" s="542"/>
      <c r="L32" s="109">
        <f t="shared" si="3"/>
        <v>0</v>
      </c>
      <c r="M32" s="458"/>
      <c r="N32" s="459"/>
      <c r="O32" s="458"/>
      <c r="P32" s="459"/>
      <c r="Q32" s="458"/>
      <c r="R32" s="459"/>
      <c r="S32" s="458"/>
      <c r="T32" s="459"/>
      <c r="U32" s="458"/>
      <c r="V32" s="459"/>
      <c r="W32" s="458"/>
      <c r="X32" s="459"/>
      <c r="Y32" s="458"/>
      <c r="Z32" s="459"/>
      <c r="AA32" s="458"/>
      <c r="AB32" s="459"/>
      <c r="AC32" s="543"/>
      <c r="AD32" s="53" t="str">
        <f>'Основні дані'!$B$1</f>
        <v>ХТ-225</v>
      </c>
    </row>
    <row r="33" spans="1:30" s="386" customFormat="1" ht="28.2" hidden="1" x14ac:dyDescent="0.45">
      <c r="A33" s="581" t="s">
        <v>505</v>
      </c>
      <c r="B33" s="641"/>
      <c r="C33" s="456"/>
      <c r="D33" s="456"/>
      <c r="E33" s="456"/>
      <c r="F33" s="409">
        <f t="shared" ref="F33:F52" si="8">N33+P33+R33+T33+V33+X33+Z33+AB33</f>
        <v>0</v>
      </c>
      <c r="G33" s="110">
        <f t="shared" ref="G33:G52" si="9">F33*30</f>
        <v>0</v>
      </c>
      <c r="H33" s="109">
        <f>(M33*Титул!BC$19)+(O33*Титул!BD$19)+(Q33*Титул!BE$19)+(S33*Титул!BF$19)+(U33*Титул!BG$19)+(W33*Титул!BH$19)+(Y33*Титул!BI$19)+(AA33*Титул!BJ$19)</f>
        <v>0</v>
      </c>
      <c r="I33" s="458"/>
      <c r="J33" s="541"/>
      <c r="K33" s="542"/>
      <c r="L33" s="109">
        <f t="shared" si="3"/>
        <v>0</v>
      </c>
      <c r="M33" s="458"/>
      <c r="N33" s="459"/>
      <c r="O33" s="458"/>
      <c r="P33" s="459"/>
      <c r="Q33" s="458"/>
      <c r="R33" s="459"/>
      <c r="S33" s="458"/>
      <c r="T33" s="459"/>
      <c r="U33" s="458"/>
      <c r="V33" s="459"/>
      <c r="W33" s="458"/>
      <c r="X33" s="459"/>
      <c r="Y33" s="458"/>
      <c r="Z33" s="459"/>
      <c r="AA33" s="458"/>
      <c r="AB33" s="459"/>
      <c r="AC33" s="543"/>
      <c r="AD33" s="53" t="str">
        <f>'Основні дані'!$B$1</f>
        <v>ХТ-225</v>
      </c>
    </row>
    <row r="34" spans="1:30" s="386" customFormat="1" ht="28.2" hidden="1" x14ac:dyDescent="0.45">
      <c r="A34" s="581" t="s">
        <v>506</v>
      </c>
      <c r="B34" s="641"/>
      <c r="C34" s="456"/>
      <c r="D34" s="456"/>
      <c r="E34" s="456"/>
      <c r="F34" s="409">
        <f t="shared" si="8"/>
        <v>0</v>
      </c>
      <c r="G34" s="110">
        <f t="shared" si="9"/>
        <v>0</v>
      </c>
      <c r="H34" s="109">
        <f>(M34*Титул!BC$19)+(O34*Титул!BD$19)+(Q34*Титул!BE$19)+(S34*Титул!BF$19)+(U34*Титул!BG$19)+(W34*Титул!BH$19)+(Y34*Титул!BI$19)+(AA34*Титул!BJ$19)</f>
        <v>0</v>
      </c>
      <c r="I34" s="458"/>
      <c r="J34" s="541"/>
      <c r="K34" s="542"/>
      <c r="L34" s="109">
        <f t="shared" si="3"/>
        <v>0</v>
      </c>
      <c r="M34" s="458"/>
      <c r="N34" s="459"/>
      <c r="O34" s="458"/>
      <c r="P34" s="459"/>
      <c r="Q34" s="458"/>
      <c r="R34" s="459"/>
      <c r="S34" s="458"/>
      <c r="T34" s="459"/>
      <c r="U34" s="458"/>
      <c r="V34" s="459"/>
      <c r="W34" s="458"/>
      <c r="X34" s="459"/>
      <c r="Y34" s="458"/>
      <c r="Z34" s="459"/>
      <c r="AA34" s="458"/>
      <c r="AB34" s="459"/>
      <c r="AC34" s="543"/>
      <c r="AD34" s="53" t="str">
        <f>'Основні дані'!$B$1</f>
        <v>ХТ-225</v>
      </c>
    </row>
    <row r="35" spans="1:30" s="386" customFormat="1" ht="28.2" hidden="1" x14ac:dyDescent="0.45">
      <c r="A35" s="581" t="s">
        <v>507</v>
      </c>
      <c r="B35" s="641"/>
      <c r="C35" s="456"/>
      <c r="D35" s="456"/>
      <c r="E35" s="456"/>
      <c r="F35" s="409">
        <f t="shared" si="8"/>
        <v>0</v>
      </c>
      <c r="G35" s="110">
        <f t="shared" si="9"/>
        <v>0</v>
      </c>
      <c r="H35" s="109">
        <f>(M35*Титул!BC$19)+(O35*Титул!BD$19)+(Q35*Титул!BE$19)+(S35*Титул!BF$19)+(U35*Титул!BG$19)+(W35*Титул!BH$19)+(Y35*Титул!BI$19)+(AA35*Титул!BJ$19)</f>
        <v>0</v>
      </c>
      <c r="I35" s="458"/>
      <c r="J35" s="541"/>
      <c r="K35" s="542"/>
      <c r="L35" s="109">
        <f t="shared" si="3"/>
        <v>0</v>
      </c>
      <c r="M35" s="458"/>
      <c r="N35" s="459"/>
      <c r="O35" s="458"/>
      <c r="P35" s="459"/>
      <c r="Q35" s="458"/>
      <c r="R35" s="459"/>
      <c r="S35" s="458"/>
      <c r="T35" s="459"/>
      <c r="U35" s="458"/>
      <c r="V35" s="459"/>
      <c r="W35" s="458"/>
      <c r="X35" s="459"/>
      <c r="Y35" s="458"/>
      <c r="Z35" s="459"/>
      <c r="AA35" s="458"/>
      <c r="AB35" s="459"/>
      <c r="AC35" s="543"/>
      <c r="AD35" s="53" t="str">
        <f>'Основні дані'!$B$1</f>
        <v>ХТ-225</v>
      </c>
    </row>
    <row r="36" spans="1:30" s="386" customFormat="1" ht="28.2" hidden="1" x14ac:dyDescent="0.45">
      <c r="A36" s="581" t="s">
        <v>508</v>
      </c>
      <c r="B36" s="641"/>
      <c r="C36" s="456"/>
      <c r="D36" s="457"/>
      <c r="E36" s="456"/>
      <c r="F36" s="409">
        <f t="shared" si="8"/>
        <v>0</v>
      </c>
      <c r="G36" s="110">
        <f t="shared" si="9"/>
        <v>0</v>
      </c>
      <c r="H36" s="109">
        <f>(M36*Титул!BC$19)+(O36*Титул!BD$19)+(Q36*Титул!BE$19)+(S36*Титул!BF$19)+(U36*Титул!BG$19)+(W36*Титул!BH$19)+(Y36*Титул!BI$19)+(AA36*Титул!BJ$19)</f>
        <v>0</v>
      </c>
      <c r="I36" s="458"/>
      <c r="J36" s="541"/>
      <c r="K36" s="542"/>
      <c r="L36" s="109">
        <f t="shared" si="3"/>
        <v>0</v>
      </c>
      <c r="M36" s="458"/>
      <c r="N36" s="459"/>
      <c r="O36" s="458"/>
      <c r="P36" s="459"/>
      <c r="Q36" s="458"/>
      <c r="R36" s="459"/>
      <c r="S36" s="458"/>
      <c r="T36" s="459"/>
      <c r="U36" s="458"/>
      <c r="V36" s="459"/>
      <c r="W36" s="458"/>
      <c r="X36" s="459"/>
      <c r="Y36" s="458"/>
      <c r="Z36" s="459"/>
      <c r="AA36" s="458"/>
      <c r="AB36" s="459"/>
      <c r="AC36" s="543"/>
      <c r="AD36" s="53" t="str">
        <f>'Основні дані'!$B$1</f>
        <v>ХТ-225</v>
      </c>
    </row>
    <row r="37" spans="1:30" s="386" customFormat="1" ht="28.2" hidden="1" x14ac:dyDescent="0.45">
      <c r="A37" s="581" t="s">
        <v>509</v>
      </c>
      <c r="B37" s="641"/>
      <c r="C37" s="456"/>
      <c r="D37" s="456"/>
      <c r="E37" s="456"/>
      <c r="F37" s="409">
        <f t="shared" si="8"/>
        <v>0</v>
      </c>
      <c r="G37" s="110">
        <f t="shared" si="9"/>
        <v>0</v>
      </c>
      <c r="H37" s="109">
        <f>(M37*Титул!BC$19)+(O37*Титул!BD$19)+(Q37*Титул!BE$19)+(S37*Титул!BF$19)+(U37*Титул!BG$19)+(W37*Титул!BH$19)+(Y37*Титул!BI$19)+(AA37*Титул!BJ$19)</f>
        <v>0</v>
      </c>
      <c r="I37" s="458"/>
      <c r="J37" s="541"/>
      <c r="K37" s="542"/>
      <c r="L37" s="109">
        <f t="shared" si="3"/>
        <v>0</v>
      </c>
      <c r="M37" s="458"/>
      <c r="N37" s="459"/>
      <c r="O37" s="458"/>
      <c r="P37" s="459"/>
      <c r="Q37" s="458"/>
      <c r="R37" s="459"/>
      <c r="S37" s="458"/>
      <c r="T37" s="459"/>
      <c r="U37" s="458"/>
      <c r="V37" s="459"/>
      <c r="W37" s="458"/>
      <c r="X37" s="459"/>
      <c r="Y37" s="458"/>
      <c r="Z37" s="459"/>
      <c r="AA37" s="458"/>
      <c r="AB37" s="459"/>
      <c r="AC37" s="543"/>
      <c r="AD37" s="53" t="str">
        <f>'Основні дані'!$B$1</f>
        <v>ХТ-225</v>
      </c>
    </row>
    <row r="38" spans="1:30" s="386" customFormat="1" ht="28.2" hidden="1" x14ac:dyDescent="0.45">
      <c r="A38" s="581" t="s">
        <v>510</v>
      </c>
      <c r="B38" s="641"/>
      <c r="C38" s="456"/>
      <c r="D38" s="456"/>
      <c r="E38" s="456"/>
      <c r="F38" s="409">
        <f t="shared" si="8"/>
        <v>0</v>
      </c>
      <c r="G38" s="110">
        <f t="shared" si="9"/>
        <v>0</v>
      </c>
      <c r="H38" s="109">
        <f>(M38*Титул!BC$19)+(O38*Титул!BD$19)+(Q38*Титул!BE$19)+(S38*Титул!BF$19)+(U38*Титул!BG$19)+(W38*Титул!BH$19)+(Y38*Титул!BI$19)+(AA38*Титул!BJ$19)</f>
        <v>0</v>
      </c>
      <c r="I38" s="458"/>
      <c r="J38" s="541"/>
      <c r="K38" s="542"/>
      <c r="L38" s="109">
        <f t="shared" si="3"/>
        <v>0</v>
      </c>
      <c r="M38" s="458"/>
      <c r="N38" s="459"/>
      <c r="O38" s="458"/>
      <c r="P38" s="459"/>
      <c r="Q38" s="458"/>
      <c r="R38" s="459"/>
      <c r="S38" s="458"/>
      <c r="T38" s="459"/>
      <c r="U38" s="458"/>
      <c r="V38" s="459"/>
      <c r="W38" s="458"/>
      <c r="X38" s="459"/>
      <c r="Y38" s="458"/>
      <c r="Z38" s="459"/>
      <c r="AA38" s="458"/>
      <c r="AB38" s="459"/>
      <c r="AC38" s="543"/>
      <c r="AD38" s="53" t="str">
        <f>'Основні дані'!$B$1</f>
        <v>ХТ-225</v>
      </c>
    </row>
    <row r="39" spans="1:30" s="386" customFormat="1" ht="28.2" hidden="1" x14ac:dyDescent="0.45">
      <c r="A39" s="581" t="s">
        <v>511</v>
      </c>
      <c r="B39" s="641"/>
      <c r="C39" s="456"/>
      <c r="D39" s="456"/>
      <c r="E39" s="456"/>
      <c r="F39" s="409">
        <f t="shared" si="8"/>
        <v>0</v>
      </c>
      <c r="G39" s="110">
        <f t="shared" si="9"/>
        <v>0</v>
      </c>
      <c r="H39" s="109">
        <f>(M39*Титул!BC$19)+(O39*Титул!BD$19)+(Q39*Титул!BE$19)+(S39*Титул!BF$19)+(U39*Титул!BG$19)+(W39*Титул!BH$19)+(Y39*Титул!BI$19)+(AA39*Титул!BJ$19)</f>
        <v>0</v>
      </c>
      <c r="I39" s="458"/>
      <c r="J39" s="541"/>
      <c r="K39" s="542"/>
      <c r="L39" s="109">
        <f t="shared" si="3"/>
        <v>0</v>
      </c>
      <c r="M39" s="458"/>
      <c r="N39" s="459"/>
      <c r="O39" s="458"/>
      <c r="P39" s="459"/>
      <c r="Q39" s="458"/>
      <c r="R39" s="459"/>
      <c r="S39" s="458"/>
      <c r="T39" s="459"/>
      <c r="U39" s="458"/>
      <c r="V39" s="459"/>
      <c r="W39" s="458"/>
      <c r="X39" s="459"/>
      <c r="Y39" s="458"/>
      <c r="Z39" s="459"/>
      <c r="AA39" s="458"/>
      <c r="AB39" s="459"/>
      <c r="AC39" s="543"/>
      <c r="AD39" s="53" t="str">
        <f>'Основні дані'!$B$1</f>
        <v>ХТ-225</v>
      </c>
    </row>
    <row r="40" spans="1:30" s="386" customFormat="1" ht="28.2" hidden="1" x14ac:dyDescent="0.45">
      <c r="A40" s="581" t="s">
        <v>512</v>
      </c>
      <c r="B40" s="641"/>
      <c r="C40" s="456"/>
      <c r="D40" s="456"/>
      <c r="E40" s="456"/>
      <c r="F40" s="409">
        <f t="shared" si="8"/>
        <v>0</v>
      </c>
      <c r="G40" s="110">
        <f t="shared" si="9"/>
        <v>0</v>
      </c>
      <c r="H40" s="109">
        <f>(M40*Титул!BC$19)+(O40*Титул!BD$19)+(Q40*Титул!BE$19)+(S40*Титул!BF$19)+(U40*Титул!BG$19)+(W40*Титул!BH$19)+(Y40*Титул!BI$19)+(AA40*Титул!BJ$19)</f>
        <v>0</v>
      </c>
      <c r="I40" s="458"/>
      <c r="J40" s="541"/>
      <c r="K40" s="542"/>
      <c r="L40" s="109">
        <f t="shared" si="3"/>
        <v>0</v>
      </c>
      <c r="M40" s="458"/>
      <c r="N40" s="459"/>
      <c r="O40" s="458"/>
      <c r="P40" s="459"/>
      <c r="Q40" s="458"/>
      <c r="R40" s="459"/>
      <c r="S40" s="458"/>
      <c r="T40" s="459"/>
      <c r="U40" s="458"/>
      <c r="V40" s="459"/>
      <c r="W40" s="458"/>
      <c r="X40" s="459"/>
      <c r="Y40" s="458"/>
      <c r="Z40" s="459"/>
      <c r="AA40" s="458"/>
      <c r="AB40" s="459"/>
      <c r="AC40" s="543"/>
      <c r="AD40" s="53" t="str">
        <f>'Основні дані'!$B$1</f>
        <v>ХТ-225</v>
      </c>
    </row>
    <row r="41" spans="1:30" s="386" customFormat="1" ht="28.2" hidden="1" x14ac:dyDescent="0.45">
      <c r="A41" s="581" t="s">
        <v>513</v>
      </c>
      <c r="B41" s="641"/>
      <c r="C41" s="456"/>
      <c r="D41" s="457"/>
      <c r="E41" s="456"/>
      <c r="F41" s="409">
        <f t="shared" si="8"/>
        <v>0</v>
      </c>
      <c r="G41" s="110">
        <f t="shared" si="9"/>
        <v>0</v>
      </c>
      <c r="H41" s="109">
        <f>(M41*Титул!BC$19)+(O41*Титул!BD$19)+(Q41*Титул!BE$19)+(S41*Титул!BF$19)+(U41*Титул!BG$19)+(W41*Титул!BH$19)+(Y41*Титул!BI$19)+(AA41*Титул!BJ$19)</f>
        <v>0</v>
      </c>
      <c r="I41" s="458"/>
      <c r="J41" s="541"/>
      <c r="K41" s="542"/>
      <c r="L41" s="109">
        <f t="shared" si="3"/>
        <v>0</v>
      </c>
      <c r="M41" s="458"/>
      <c r="N41" s="459"/>
      <c r="O41" s="458"/>
      <c r="P41" s="459"/>
      <c r="Q41" s="458"/>
      <c r="R41" s="459"/>
      <c r="S41" s="458"/>
      <c r="T41" s="459"/>
      <c r="U41" s="458"/>
      <c r="V41" s="459"/>
      <c r="W41" s="458"/>
      <c r="X41" s="459"/>
      <c r="Y41" s="458"/>
      <c r="Z41" s="459"/>
      <c r="AA41" s="458"/>
      <c r="AB41" s="459"/>
      <c r="AC41" s="543"/>
      <c r="AD41" s="53" t="str">
        <f>'Основні дані'!$B$1</f>
        <v>ХТ-225</v>
      </c>
    </row>
    <row r="42" spans="1:30" s="386" customFormat="1" ht="28.2" hidden="1" x14ac:dyDescent="0.45">
      <c r="A42" s="581" t="s">
        <v>514</v>
      </c>
      <c r="B42" s="641"/>
      <c r="C42" s="456"/>
      <c r="D42" s="456"/>
      <c r="E42" s="456"/>
      <c r="F42" s="409">
        <f t="shared" si="8"/>
        <v>0</v>
      </c>
      <c r="G42" s="110">
        <f t="shared" si="9"/>
        <v>0</v>
      </c>
      <c r="H42" s="109">
        <f>(M42*Титул!BC$19)+(O42*Титул!BD$19)+(Q42*Титул!BE$19)+(S42*Титул!BF$19)+(U42*Титул!BG$19)+(W42*Титул!BH$19)+(Y42*Титул!BI$19)+(AA42*Титул!BJ$19)</f>
        <v>0</v>
      </c>
      <c r="I42" s="458"/>
      <c r="J42" s="541"/>
      <c r="K42" s="542"/>
      <c r="L42" s="109">
        <f t="shared" si="3"/>
        <v>0</v>
      </c>
      <c r="M42" s="458"/>
      <c r="N42" s="459"/>
      <c r="O42" s="458"/>
      <c r="P42" s="459"/>
      <c r="Q42" s="458"/>
      <c r="R42" s="459"/>
      <c r="S42" s="458"/>
      <c r="T42" s="459"/>
      <c r="U42" s="458"/>
      <c r="V42" s="459"/>
      <c r="W42" s="458"/>
      <c r="X42" s="459"/>
      <c r="Y42" s="458"/>
      <c r="Z42" s="459"/>
      <c r="AA42" s="458"/>
      <c r="AB42" s="459"/>
      <c r="AC42" s="543"/>
      <c r="AD42" s="53" t="str">
        <f>'Основні дані'!$B$1</f>
        <v>ХТ-225</v>
      </c>
    </row>
    <row r="43" spans="1:30" s="386" customFormat="1" ht="28.2" hidden="1" x14ac:dyDescent="0.45">
      <c r="A43" s="581" t="s">
        <v>515</v>
      </c>
      <c r="B43" s="641"/>
      <c r="C43" s="456"/>
      <c r="D43" s="456"/>
      <c r="E43" s="456"/>
      <c r="F43" s="409">
        <f t="shared" si="8"/>
        <v>0</v>
      </c>
      <c r="G43" s="110">
        <f t="shared" si="9"/>
        <v>0</v>
      </c>
      <c r="H43" s="109">
        <f>(M43*Титул!BC$19)+(O43*Титул!BD$19)+(Q43*Титул!BE$19)+(S43*Титул!BF$19)+(U43*Титул!BG$19)+(W43*Титул!BH$19)+(Y43*Титул!BI$19)+(AA43*Титул!BJ$19)</f>
        <v>0</v>
      </c>
      <c r="I43" s="458"/>
      <c r="J43" s="541"/>
      <c r="K43" s="542"/>
      <c r="L43" s="109">
        <f t="shared" si="3"/>
        <v>0</v>
      </c>
      <c r="M43" s="458"/>
      <c r="N43" s="459"/>
      <c r="O43" s="458"/>
      <c r="P43" s="459"/>
      <c r="Q43" s="458"/>
      <c r="R43" s="459"/>
      <c r="S43" s="458"/>
      <c r="T43" s="459"/>
      <c r="U43" s="458"/>
      <c r="V43" s="459"/>
      <c r="W43" s="458"/>
      <c r="X43" s="459"/>
      <c r="Y43" s="458"/>
      <c r="Z43" s="459"/>
      <c r="AA43" s="458"/>
      <c r="AB43" s="459"/>
      <c r="AC43" s="543"/>
      <c r="AD43" s="53" t="str">
        <f>'Основні дані'!$B$1</f>
        <v>ХТ-225</v>
      </c>
    </row>
    <row r="44" spans="1:30" s="386" customFormat="1" ht="28.2" hidden="1" x14ac:dyDescent="0.45">
      <c r="A44" s="581" t="s">
        <v>516</v>
      </c>
      <c r="B44" s="641"/>
      <c r="C44" s="456"/>
      <c r="D44" s="456"/>
      <c r="E44" s="456"/>
      <c r="F44" s="409">
        <f t="shared" si="8"/>
        <v>0</v>
      </c>
      <c r="G44" s="110">
        <f t="shared" si="9"/>
        <v>0</v>
      </c>
      <c r="H44" s="109">
        <f>(M44*Титул!BC$19)+(O44*Титул!BD$19)+(Q44*Титул!BE$19)+(S44*Титул!BF$19)+(U44*Титул!BG$19)+(W44*Титул!BH$19)+(Y44*Титул!BI$19)+(AA44*Титул!BJ$19)</f>
        <v>0</v>
      </c>
      <c r="I44" s="458"/>
      <c r="J44" s="541"/>
      <c r="K44" s="542"/>
      <c r="L44" s="109">
        <f t="shared" si="3"/>
        <v>0</v>
      </c>
      <c r="M44" s="458"/>
      <c r="N44" s="459"/>
      <c r="O44" s="458"/>
      <c r="P44" s="459"/>
      <c r="Q44" s="458"/>
      <c r="R44" s="459"/>
      <c r="S44" s="458"/>
      <c r="T44" s="459"/>
      <c r="U44" s="458"/>
      <c r="V44" s="459"/>
      <c r="W44" s="458"/>
      <c r="X44" s="459"/>
      <c r="Y44" s="458"/>
      <c r="Z44" s="459"/>
      <c r="AA44" s="458"/>
      <c r="AB44" s="459"/>
      <c r="AC44" s="543"/>
      <c r="AD44" s="53" t="str">
        <f>'Основні дані'!$B$1</f>
        <v>ХТ-225</v>
      </c>
    </row>
    <row r="45" spans="1:30" s="386" customFormat="1" ht="28.2" hidden="1" x14ac:dyDescent="0.45">
      <c r="A45" s="581" t="s">
        <v>517</v>
      </c>
      <c r="B45" s="641"/>
      <c r="C45" s="456"/>
      <c r="D45" s="456"/>
      <c r="E45" s="456"/>
      <c r="F45" s="409">
        <f t="shared" si="8"/>
        <v>0</v>
      </c>
      <c r="G45" s="110">
        <f t="shared" si="9"/>
        <v>0</v>
      </c>
      <c r="H45" s="109">
        <f>(M45*Титул!BC$19)+(O45*Титул!BD$19)+(Q45*Титул!BE$19)+(S45*Титул!BF$19)+(U45*Титул!BG$19)+(W45*Титул!BH$19)+(Y45*Титул!BI$19)+(AA45*Титул!BJ$19)</f>
        <v>0</v>
      </c>
      <c r="I45" s="458"/>
      <c r="J45" s="541"/>
      <c r="K45" s="542"/>
      <c r="L45" s="109">
        <f t="shared" si="3"/>
        <v>0</v>
      </c>
      <c r="M45" s="458"/>
      <c r="N45" s="459"/>
      <c r="O45" s="458"/>
      <c r="P45" s="459"/>
      <c r="Q45" s="458"/>
      <c r="R45" s="459"/>
      <c r="S45" s="458"/>
      <c r="T45" s="459"/>
      <c r="U45" s="458"/>
      <c r="V45" s="459"/>
      <c r="W45" s="458"/>
      <c r="X45" s="459"/>
      <c r="Y45" s="458"/>
      <c r="Z45" s="459"/>
      <c r="AA45" s="458"/>
      <c r="AB45" s="459"/>
      <c r="AC45" s="543"/>
      <c r="AD45" s="53" t="str">
        <f>'Основні дані'!$B$1</f>
        <v>ХТ-225</v>
      </c>
    </row>
    <row r="46" spans="1:30" s="386" customFormat="1" ht="28.2" hidden="1" x14ac:dyDescent="0.45">
      <c r="A46" s="581" t="s">
        <v>518</v>
      </c>
      <c r="B46" s="641"/>
      <c r="C46" s="456"/>
      <c r="D46" s="457"/>
      <c r="E46" s="456"/>
      <c r="F46" s="409">
        <f t="shared" si="8"/>
        <v>0</v>
      </c>
      <c r="G46" s="110">
        <f t="shared" si="9"/>
        <v>0</v>
      </c>
      <c r="H46" s="109">
        <f>(M46*Титул!BC$19)+(O46*Титул!BD$19)+(Q46*Титул!BE$19)+(S46*Титул!BF$19)+(U46*Титул!BG$19)+(W46*Титул!BH$19)+(Y46*Титул!BI$19)+(AA46*Титул!BJ$19)</f>
        <v>0</v>
      </c>
      <c r="I46" s="458"/>
      <c r="J46" s="541"/>
      <c r="K46" s="542"/>
      <c r="L46" s="109">
        <f t="shared" si="3"/>
        <v>0</v>
      </c>
      <c r="M46" s="458"/>
      <c r="N46" s="459"/>
      <c r="O46" s="458"/>
      <c r="P46" s="459"/>
      <c r="Q46" s="458"/>
      <c r="R46" s="459"/>
      <c r="S46" s="458"/>
      <c r="T46" s="459"/>
      <c r="U46" s="458"/>
      <c r="V46" s="459"/>
      <c r="W46" s="458"/>
      <c r="X46" s="459"/>
      <c r="Y46" s="458"/>
      <c r="Z46" s="459"/>
      <c r="AA46" s="458"/>
      <c r="AB46" s="459"/>
      <c r="AC46" s="543"/>
      <c r="AD46" s="53" t="str">
        <f>'Основні дані'!$B$1</f>
        <v>ХТ-225</v>
      </c>
    </row>
    <row r="47" spans="1:30" s="386" customFormat="1" ht="28.2" hidden="1" x14ac:dyDescent="0.45">
      <c r="A47" s="581" t="s">
        <v>519</v>
      </c>
      <c r="B47" s="641"/>
      <c r="C47" s="456"/>
      <c r="D47" s="456"/>
      <c r="E47" s="456"/>
      <c r="F47" s="409">
        <f t="shared" si="8"/>
        <v>0</v>
      </c>
      <c r="G47" s="110">
        <f t="shared" si="9"/>
        <v>0</v>
      </c>
      <c r="H47" s="109">
        <f>(M47*Титул!BC$19)+(O47*Титул!BD$19)+(Q47*Титул!BE$19)+(S47*Титул!BF$19)+(U47*Титул!BG$19)+(W47*Титул!BH$19)+(Y47*Титул!BI$19)+(AA47*Титул!BJ$19)</f>
        <v>0</v>
      </c>
      <c r="I47" s="458"/>
      <c r="J47" s="541"/>
      <c r="K47" s="542"/>
      <c r="L47" s="109">
        <f t="shared" si="3"/>
        <v>0</v>
      </c>
      <c r="M47" s="458"/>
      <c r="N47" s="459"/>
      <c r="O47" s="458"/>
      <c r="P47" s="459"/>
      <c r="Q47" s="458"/>
      <c r="R47" s="459"/>
      <c r="S47" s="458"/>
      <c r="T47" s="459"/>
      <c r="U47" s="458"/>
      <c r="V47" s="459"/>
      <c r="W47" s="458"/>
      <c r="X47" s="459"/>
      <c r="Y47" s="458"/>
      <c r="Z47" s="459"/>
      <c r="AA47" s="458"/>
      <c r="AB47" s="459"/>
      <c r="AC47" s="543"/>
      <c r="AD47" s="53" t="str">
        <f>'Основні дані'!$B$1</f>
        <v>ХТ-225</v>
      </c>
    </row>
    <row r="48" spans="1:30" s="386" customFormat="1" ht="28.2" hidden="1" x14ac:dyDescent="0.45">
      <c r="A48" s="581" t="s">
        <v>520</v>
      </c>
      <c r="B48" s="641"/>
      <c r="C48" s="456"/>
      <c r="D48" s="456"/>
      <c r="E48" s="456"/>
      <c r="F48" s="409">
        <f t="shared" si="8"/>
        <v>0</v>
      </c>
      <c r="G48" s="110">
        <f t="shared" si="9"/>
        <v>0</v>
      </c>
      <c r="H48" s="109">
        <f>(M48*Титул!BC$19)+(O48*Титул!BD$19)+(Q48*Титул!BE$19)+(S48*Титул!BF$19)+(U48*Титул!BG$19)+(W48*Титул!BH$19)+(Y48*Титул!BI$19)+(AA48*Титул!BJ$19)</f>
        <v>0</v>
      </c>
      <c r="I48" s="458"/>
      <c r="J48" s="541"/>
      <c r="K48" s="542"/>
      <c r="L48" s="109">
        <f t="shared" si="3"/>
        <v>0</v>
      </c>
      <c r="M48" s="458"/>
      <c r="N48" s="459"/>
      <c r="O48" s="458"/>
      <c r="P48" s="459"/>
      <c r="Q48" s="458"/>
      <c r="R48" s="459"/>
      <c r="S48" s="458"/>
      <c r="T48" s="459"/>
      <c r="U48" s="458"/>
      <c r="V48" s="459"/>
      <c r="W48" s="458"/>
      <c r="X48" s="459"/>
      <c r="Y48" s="458"/>
      <c r="Z48" s="459"/>
      <c r="AA48" s="458"/>
      <c r="AB48" s="459"/>
      <c r="AC48" s="543"/>
      <c r="AD48" s="53" t="str">
        <f>'Основні дані'!$B$1</f>
        <v>ХТ-225</v>
      </c>
    </row>
    <row r="49" spans="1:30" s="386" customFormat="1" ht="28.2" hidden="1" x14ac:dyDescent="0.45">
      <c r="A49" s="581" t="s">
        <v>521</v>
      </c>
      <c r="B49" s="641"/>
      <c r="C49" s="456"/>
      <c r="D49" s="456"/>
      <c r="E49" s="456"/>
      <c r="F49" s="409">
        <f t="shared" si="8"/>
        <v>0</v>
      </c>
      <c r="G49" s="110">
        <f t="shared" si="9"/>
        <v>0</v>
      </c>
      <c r="H49" s="109">
        <f>(M49*Титул!BC$19)+(O49*Титул!BD$19)+(Q49*Титул!BE$19)+(S49*Титул!BF$19)+(U49*Титул!BG$19)+(W49*Титул!BH$19)+(Y49*Титул!BI$19)+(AA49*Титул!BJ$19)</f>
        <v>0</v>
      </c>
      <c r="I49" s="458"/>
      <c r="J49" s="541"/>
      <c r="K49" s="542"/>
      <c r="L49" s="109">
        <f t="shared" si="3"/>
        <v>0</v>
      </c>
      <c r="M49" s="458"/>
      <c r="N49" s="459"/>
      <c r="O49" s="458"/>
      <c r="P49" s="459"/>
      <c r="Q49" s="458"/>
      <c r="R49" s="459"/>
      <c r="S49" s="458"/>
      <c r="T49" s="459"/>
      <c r="U49" s="458"/>
      <c r="V49" s="459"/>
      <c r="W49" s="458"/>
      <c r="X49" s="459"/>
      <c r="Y49" s="458"/>
      <c r="Z49" s="459"/>
      <c r="AA49" s="458"/>
      <c r="AB49" s="459"/>
      <c r="AC49" s="543"/>
      <c r="AD49" s="53" t="str">
        <f>'Основні дані'!$B$1</f>
        <v>ХТ-225</v>
      </c>
    </row>
    <row r="50" spans="1:30" s="386" customFormat="1" ht="28.2" hidden="1" x14ac:dyDescent="0.45">
      <c r="A50" s="581" t="s">
        <v>522</v>
      </c>
      <c r="B50" s="641"/>
      <c r="C50" s="456"/>
      <c r="D50" s="456"/>
      <c r="E50" s="456"/>
      <c r="F50" s="409">
        <f t="shared" si="8"/>
        <v>0</v>
      </c>
      <c r="G50" s="110">
        <f t="shared" si="9"/>
        <v>0</v>
      </c>
      <c r="H50" s="109">
        <f>(M50*Титул!BC$19)+(O50*Титул!BD$19)+(Q50*Титул!BE$19)+(S50*Титул!BF$19)+(U50*Титул!BG$19)+(W50*Титул!BH$19)+(Y50*Титул!BI$19)+(AA50*Титул!BJ$19)</f>
        <v>0</v>
      </c>
      <c r="I50" s="458"/>
      <c r="J50" s="541"/>
      <c r="K50" s="542"/>
      <c r="L50" s="109">
        <f t="shared" si="3"/>
        <v>0</v>
      </c>
      <c r="M50" s="458"/>
      <c r="N50" s="459"/>
      <c r="O50" s="458"/>
      <c r="P50" s="459"/>
      <c r="Q50" s="458"/>
      <c r="R50" s="459"/>
      <c r="S50" s="458"/>
      <c r="T50" s="459"/>
      <c r="U50" s="458"/>
      <c r="V50" s="459"/>
      <c r="W50" s="458"/>
      <c r="X50" s="459"/>
      <c r="Y50" s="458"/>
      <c r="Z50" s="459"/>
      <c r="AA50" s="458"/>
      <c r="AB50" s="459"/>
      <c r="AC50" s="543"/>
      <c r="AD50" s="53" t="str">
        <f>'Основні дані'!$B$1</f>
        <v>ХТ-225</v>
      </c>
    </row>
    <row r="51" spans="1:30" s="386" customFormat="1" ht="28.2" hidden="1" x14ac:dyDescent="0.45">
      <c r="A51" s="581" t="s">
        <v>523</v>
      </c>
      <c r="B51" s="641"/>
      <c r="C51" s="456"/>
      <c r="D51" s="457"/>
      <c r="E51" s="456"/>
      <c r="F51" s="409">
        <f t="shared" si="8"/>
        <v>0</v>
      </c>
      <c r="G51" s="110">
        <f t="shared" si="9"/>
        <v>0</v>
      </c>
      <c r="H51" s="109">
        <f>(M51*Титул!BC$19)+(O51*Титул!BD$19)+(Q51*Титул!BE$19)+(S51*Титул!BF$19)+(U51*Титул!BG$19)+(W51*Титул!BH$19)+(Y51*Титул!BI$19)+(AA51*Титул!BJ$19)</f>
        <v>0</v>
      </c>
      <c r="I51" s="458"/>
      <c r="J51" s="541"/>
      <c r="K51" s="542"/>
      <c r="L51" s="109">
        <f t="shared" si="3"/>
        <v>0</v>
      </c>
      <c r="M51" s="458"/>
      <c r="N51" s="459"/>
      <c r="O51" s="458"/>
      <c r="P51" s="459"/>
      <c r="Q51" s="458"/>
      <c r="R51" s="459"/>
      <c r="S51" s="458"/>
      <c r="T51" s="459"/>
      <c r="U51" s="458"/>
      <c r="V51" s="459"/>
      <c r="W51" s="458"/>
      <c r="X51" s="459"/>
      <c r="Y51" s="458"/>
      <c r="Z51" s="459"/>
      <c r="AA51" s="458"/>
      <c r="AB51" s="459"/>
      <c r="AC51" s="543"/>
      <c r="AD51" s="53" t="str">
        <f>'Основні дані'!$B$1</f>
        <v>ХТ-225</v>
      </c>
    </row>
    <row r="52" spans="1:30" s="386" customFormat="1" ht="28.2" hidden="1" x14ac:dyDescent="0.45">
      <c r="A52" s="581" t="s">
        <v>524</v>
      </c>
      <c r="B52" s="641"/>
      <c r="C52" s="456"/>
      <c r="D52" s="456"/>
      <c r="E52" s="456"/>
      <c r="F52" s="409">
        <f t="shared" si="8"/>
        <v>0</v>
      </c>
      <c r="G52" s="110">
        <f t="shared" si="9"/>
        <v>0</v>
      </c>
      <c r="H52" s="109">
        <f>(M52*Титул!BC$19)+(O52*Титул!BD$19)+(Q52*Титул!BE$19)+(S52*Титул!BF$19)+(U52*Титул!BG$19)+(W52*Титул!BH$19)+(Y52*Титул!BI$19)+(AA52*Титул!BJ$19)</f>
        <v>0</v>
      </c>
      <c r="I52" s="458"/>
      <c r="J52" s="541"/>
      <c r="K52" s="542"/>
      <c r="L52" s="109">
        <f t="shared" si="3"/>
        <v>0</v>
      </c>
      <c r="M52" s="458"/>
      <c r="N52" s="459"/>
      <c r="O52" s="458"/>
      <c r="P52" s="459"/>
      <c r="Q52" s="458"/>
      <c r="R52" s="459"/>
      <c r="S52" s="458"/>
      <c r="T52" s="459"/>
      <c r="U52" s="458"/>
      <c r="V52" s="459"/>
      <c r="W52" s="458"/>
      <c r="X52" s="459"/>
      <c r="Y52" s="458"/>
      <c r="Z52" s="459"/>
      <c r="AA52" s="458"/>
      <c r="AB52" s="459"/>
      <c r="AC52" s="543"/>
      <c r="AD52" s="53" t="str">
        <f>'Основні дані'!$B$1</f>
        <v>ХТ-225</v>
      </c>
    </row>
    <row r="53" spans="1:30" s="386" customFormat="1" ht="28.2" hidden="1" x14ac:dyDescent="0.45">
      <c r="A53" s="581" t="s">
        <v>525</v>
      </c>
      <c r="B53" s="641"/>
      <c r="C53" s="456"/>
      <c r="D53" s="456"/>
      <c r="E53" s="456"/>
      <c r="F53" s="409">
        <f>N53+P53+R53+T53+V53+X53+Z53+AB53</f>
        <v>0</v>
      </c>
      <c r="G53" s="110">
        <f>F53*30</f>
        <v>0</v>
      </c>
      <c r="H53" s="109">
        <f>(M53*Титул!BC$19)+(O53*Титул!BD$19)+(Q53*Титул!BE$19)+(S53*Титул!BF$19)+(U53*Титул!BG$19)+(W53*Титул!BH$19)+(Y53*Титул!BI$19)+(AA53*Титул!BJ$19)</f>
        <v>0</v>
      </c>
      <c r="I53" s="458"/>
      <c r="J53" s="541"/>
      <c r="K53" s="542"/>
      <c r="L53" s="109">
        <f t="shared" si="3"/>
        <v>0</v>
      </c>
      <c r="M53" s="458"/>
      <c r="N53" s="459"/>
      <c r="O53" s="458"/>
      <c r="P53" s="459"/>
      <c r="Q53" s="458"/>
      <c r="R53" s="459"/>
      <c r="S53" s="458"/>
      <c r="T53" s="459"/>
      <c r="U53" s="458"/>
      <c r="V53" s="459"/>
      <c r="W53" s="458"/>
      <c r="X53" s="459"/>
      <c r="Y53" s="458"/>
      <c r="Z53" s="459"/>
      <c r="AA53" s="458"/>
      <c r="AB53" s="459"/>
      <c r="AC53" s="543"/>
      <c r="AD53" s="53" t="str">
        <f>'Основні дані'!$B$1</f>
        <v>ХТ-225</v>
      </c>
    </row>
    <row r="54" spans="1:30" s="394" customFormat="1" ht="28.2" thickBot="1" x14ac:dyDescent="0.5">
      <c r="A54" s="528" t="s">
        <v>498</v>
      </c>
      <c r="B54" s="472" t="s">
        <v>84</v>
      </c>
      <c r="C54" s="391"/>
      <c r="D54" s="391" t="s">
        <v>526</v>
      </c>
      <c r="E54" s="391"/>
      <c r="F54" s="172">
        <f>N54+P54+R54+T54+V54+X54+Z54+AB54</f>
        <v>4</v>
      </c>
      <c r="G54" s="173">
        <f>F54*30</f>
        <v>120</v>
      </c>
      <c r="H54" s="467">
        <f>(M54*Титул!BC$19)+(O54*Титул!BD$19)+(Q54*Титул!BE$19)+(S54*Титул!BF$19)+(U54*Титул!BG$19)+(W54*Титул!BH$19)+(Y54*Титул!BI$19)+(AA54*Титул!BJ$19)</f>
        <v>64</v>
      </c>
      <c r="I54" s="392"/>
      <c r="J54" s="172"/>
      <c r="K54" s="173">
        <f>H54</f>
        <v>64</v>
      </c>
      <c r="L54" s="172">
        <f t="shared" si="3"/>
        <v>56</v>
      </c>
      <c r="M54" s="392">
        <v>2</v>
      </c>
      <c r="N54" s="172">
        <v>2</v>
      </c>
      <c r="O54" s="393">
        <v>2</v>
      </c>
      <c r="P54" s="393">
        <v>2</v>
      </c>
      <c r="Q54" s="393"/>
      <c r="R54" s="393"/>
      <c r="S54" s="393"/>
      <c r="T54" s="393"/>
      <c r="U54" s="393"/>
      <c r="V54" s="393"/>
      <c r="W54" s="393"/>
      <c r="X54" s="393"/>
      <c r="Y54" s="393"/>
      <c r="Z54" s="393"/>
      <c r="AA54" s="393"/>
      <c r="AB54" s="393"/>
      <c r="AC54" s="432">
        <v>302</v>
      </c>
      <c r="AD54" s="53" t="str">
        <f>'Основні дані'!$B$1</f>
        <v>ХТ-225</v>
      </c>
    </row>
    <row r="55" spans="1:30" s="386" customFormat="1" ht="30.6" thickBot="1" x14ac:dyDescent="0.5">
      <c r="A55" s="582" t="s">
        <v>527</v>
      </c>
      <c r="B55" s="387" t="s">
        <v>528</v>
      </c>
      <c r="C55" s="199"/>
      <c r="D55" s="199"/>
      <c r="E55" s="199"/>
      <c r="F55" s="200">
        <f t="shared" ref="F55:AB55" si="10">SUM(F56:F95)</f>
        <v>89</v>
      </c>
      <c r="G55" s="200">
        <f t="shared" si="10"/>
        <v>2670</v>
      </c>
      <c r="H55" s="200">
        <f t="shared" si="10"/>
        <v>1060</v>
      </c>
      <c r="I55" s="200">
        <f t="shared" si="10"/>
        <v>508</v>
      </c>
      <c r="J55" s="200">
        <f t="shared" si="10"/>
        <v>244</v>
      </c>
      <c r="K55" s="200">
        <f t="shared" si="10"/>
        <v>308</v>
      </c>
      <c r="L55" s="200">
        <f t="shared" si="10"/>
        <v>1610</v>
      </c>
      <c r="M55" s="200">
        <f t="shared" si="10"/>
        <v>5</v>
      </c>
      <c r="N55" s="200">
        <f t="shared" si="10"/>
        <v>7</v>
      </c>
      <c r="O55" s="200">
        <f t="shared" si="10"/>
        <v>2</v>
      </c>
      <c r="P55" s="200">
        <f t="shared" si="10"/>
        <v>3</v>
      </c>
      <c r="Q55" s="200">
        <f t="shared" si="10"/>
        <v>15</v>
      </c>
      <c r="R55" s="200">
        <f t="shared" si="10"/>
        <v>20</v>
      </c>
      <c r="S55" s="200">
        <f t="shared" si="10"/>
        <v>11</v>
      </c>
      <c r="T55" s="200">
        <f t="shared" si="10"/>
        <v>14</v>
      </c>
      <c r="U55" s="200">
        <f t="shared" si="10"/>
        <v>13</v>
      </c>
      <c r="V55" s="200">
        <f t="shared" si="10"/>
        <v>16</v>
      </c>
      <c r="W55" s="200">
        <f t="shared" si="10"/>
        <v>8</v>
      </c>
      <c r="X55" s="200">
        <f t="shared" si="10"/>
        <v>8</v>
      </c>
      <c r="Y55" s="200">
        <f t="shared" si="10"/>
        <v>8</v>
      </c>
      <c r="Z55" s="200">
        <f t="shared" si="10"/>
        <v>11</v>
      </c>
      <c r="AA55" s="200">
        <f t="shared" si="10"/>
        <v>10</v>
      </c>
      <c r="AB55" s="200">
        <f t="shared" si="10"/>
        <v>10</v>
      </c>
      <c r="AC55" s="433"/>
      <c r="AD55" s="53" t="str">
        <f>'Основні дані'!$B$1</f>
        <v>ХТ-225</v>
      </c>
    </row>
    <row r="56" spans="1:30" s="386" customFormat="1" ht="56.4" x14ac:dyDescent="0.45">
      <c r="A56" s="581" t="s">
        <v>529</v>
      </c>
      <c r="B56" s="642" t="s">
        <v>988</v>
      </c>
      <c r="C56" s="406"/>
      <c r="D56" s="456">
        <v>1</v>
      </c>
      <c r="E56" s="456" t="s">
        <v>483</v>
      </c>
      <c r="F56" s="409">
        <f>N56+P56+R56+T56+V56+X56+Z56+AB56</f>
        <v>4</v>
      </c>
      <c r="G56" s="110">
        <f t="shared" ref="G56" si="11">F56*30</f>
        <v>120</v>
      </c>
      <c r="H56" s="109">
        <f>(M56*Титул!BC$19)+(O56*Титул!BD$19)+(Q56*Титул!BE$19)+(S56*Титул!BF$19)+(U56*Титул!BG$19)+(W56*Титул!BH$19)+(Y56*Титул!BI$19)+(AA56*Титул!BJ$19)</f>
        <v>48</v>
      </c>
      <c r="I56" s="540">
        <v>32</v>
      </c>
      <c r="J56" s="541"/>
      <c r="K56" s="542">
        <v>16</v>
      </c>
      <c r="L56" s="109">
        <f t="shared" ref="L56" si="12">IF(H56=I56+J56+K56,G56-H56,"!Помилка!")</f>
        <v>72</v>
      </c>
      <c r="M56" s="540">
        <v>3</v>
      </c>
      <c r="N56" s="541">
        <v>4</v>
      </c>
      <c r="O56" s="540"/>
      <c r="P56" s="541"/>
      <c r="Q56" s="540"/>
      <c r="R56" s="541"/>
      <c r="S56" s="540"/>
      <c r="T56" s="541"/>
      <c r="U56" s="540"/>
      <c r="V56" s="541"/>
      <c r="W56" s="540"/>
      <c r="X56" s="541"/>
      <c r="Y56" s="540"/>
      <c r="Z56" s="541"/>
      <c r="AA56" s="540"/>
      <c r="AB56" s="541"/>
      <c r="AC56" s="543">
        <v>184</v>
      </c>
      <c r="AD56" s="53" t="str">
        <f>'Основні дані'!$B$1</f>
        <v>ХТ-225</v>
      </c>
    </row>
    <row r="57" spans="1:30" s="386" customFormat="1" ht="28.2" x14ac:dyDescent="0.45">
      <c r="A57" s="581" t="s">
        <v>530</v>
      </c>
      <c r="B57" s="642" t="s">
        <v>989</v>
      </c>
      <c r="C57" s="406"/>
      <c r="D57" s="456">
        <v>1</v>
      </c>
      <c r="E57" s="406" t="s">
        <v>881</v>
      </c>
      <c r="F57" s="409">
        <f>N57+P57+R57+T57+V57+X57+Z57+AB57</f>
        <v>3</v>
      </c>
      <c r="G57" s="110">
        <f t="shared" ref="G57:G86" si="13">F57*30</f>
        <v>90</v>
      </c>
      <c r="H57" s="109">
        <f>(M57*Титул!BC$19)+(O57*Титул!BD$19)+(Q57*Титул!BE$19)+(S57*Титул!BF$19)+(U57*Титул!BG$19)+(W57*Титул!BH$19)+(Y57*Титул!BI$19)+(AA57*Титул!BJ$19)</f>
        <v>32</v>
      </c>
      <c r="I57" s="540">
        <v>16</v>
      </c>
      <c r="J57" s="541"/>
      <c r="K57" s="542">
        <v>16</v>
      </c>
      <c r="L57" s="109">
        <f t="shared" ref="L57:L95" si="14">IF(H57=I57+J57+K57,G57-H57,"!Помилка!")</f>
        <v>58</v>
      </c>
      <c r="M57" s="540">
        <v>2</v>
      </c>
      <c r="N57" s="541">
        <v>3</v>
      </c>
      <c r="O57" s="540"/>
      <c r="P57" s="541"/>
      <c r="Q57" s="540"/>
      <c r="R57" s="541"/>
      <c r="S57" s="540"/>
      <c r="T57" s="541"/>
      <c r="U57" s="540"/>
      <c r="V57" s="541"/>
      <c r="W57" s="540"/>
      <c r="X57" s="541"/>
      <c r="Y57" s="540"/>
      <c r="Z57" s="541"/>
      <c r="AA57" s="540"/>
      <c r="AB57" s="541"/>
      <c r="AC57" s="543">
        <v>163</v>
      </c>
      <c r="AD57" s="53" t="str">
        <f>'Основні дані'!$B$1</f>
        <v>ХТ-225</v>
      </c>
    </row>
    <row r="58" spans="1:30" s="386" customFormat="1" ht="28.2" x14ac:dyDescent="0.45">
      <c r="A58" s="581" t="s">
        <v>531</v>
      </c>
      <c r="B58" s="642" t="s">
        <v>990</v>
      </c>
      <c r="C58" s="406"/>
      <c r="D58" s="456">
        <v>2</v>
      </c>
      <c r="E58" s="406" t="s">
        <v>483</v>
      </c>
      <c r="F58" s="409">
        <f t="shared" ref="F58:F86" si="15">N58+P58+R58+T58+V58+X58+Z58+AB58</f>
        <v>3</v>
      </c>
      <c r="G58" s="110">
        <f t="shared" si="13"/>
        <v>90</v>
      </c>
      <c r="H58" s="109">
        <f>(M58*Титул!BC$19)+(O58*Титул!BD$19)+(Q58*Титул!BE$19)+(S58*Титул!BF$19)+(U58*Титул!BG$19)+(W58*Титул!BH$19)+(Y58*Титул!BI$19)+(AA58*Титул!BJ$19)</f>
        <v>32</v>
      </c>
      <c r="I58" s="540">
        <v>16</v>
      </c>
      <c r="J58" s="541"/>
      <c r="K58" s="542">
        <v>16</v>
      </c>
      <c r="L58" s="109">
        <f t="shared" si="14"/>
        <v>58</v>
      </c>
      <c r="M58" s="540"/>
      <c r="N58" s="541"/>
      <c r="O58" s="540">
        <v>2</v>
      </c>
      <c r="P58" s="541">
        <v>3</v>
      </c>
      <c r="Q58" s="540"/>
      <c r="R58" s="541"/>
      <c r="S58" s="540"/>
      <c r="T58" s="541"/>
      <c r="U58" s="540"/>
      <c r="V58" s="541"/>
      <c r="W58" s="540"/>
      <c r="X58" s="541"/>
      <c r="Y58" s="540"/>
      <c r="Z58" s="541"/>
      <c r="AA58" s="540"/>
      <c r="AB58" s="541"/>
      <c r="AC58" s="543">
        <v>154</v>
      </c>
      <c r="AD58" s="53" t="str">
        <f>'Основні дані'!$B$1</f>
        <v>ХТ-225</v>
      </c>
    </row>
    <row r="59" spans="1:30" s="386" customFormat="1" ht="28.2" x14ac:dyDescent="0.45">
      <c r="A59" s="581" t="s">
        <v>532</v>
      </c>
      <c r="B59" s="642" t="s">
        <v>991</v>
      </c>
      <c r="C59" s="406"/>
      <c r="D59" s="456">
        <v>3</v>
      </c>
      <c r="E59" s="406" t="s">
        <v>879</v>
      </c>
      <c r="F59" s="409">
        <f t="shared" si="15"/>
        <v>3</v>
      </c>
      <c r="G59" s="110">
        <f t="shared" si="13"/>
        <v>90</v>
      </c>
      <c r="H59" s="109">
        <f>(M59*Титул!BC$19)+(O59*Титул!BD$19)+(Q59*Титул!BE$19)+(S59*Титул!BF$19)+(U59*Титул!BG$19)+(W59*Титул!BH$19)+(Y59*Титул!BI$19)+(AA59*Титул!BJ$19)</f>
        <v>32</v>
      </c>
      <c r="I59" s="540">
        <v>16</v>
      </c>
      <c r="J59" s="541">
        <v>16</v>
      </c>
      <c r="K59" s="542"/>
      <c r="L59" s="109">
        <f t="shared" si="14"/>
        <v>58</v>
      </c>
      <c r="M59" s="540"/>
      <c r="N59" s="541"/>
      <c r="O59" s="540"/>
      <c r="P59" s="541"/>
      <c r="Q59" s="540">
        <v>2</v>
      </c>
      <c r="R59" s="541">
        <v>3</v>
      </c>
      <c r="S59" s="540"/>
      <c r="T59" s="541"/>
      <c r="U59" s="540"/>
      <c r="V59" s="541"/>
      <c r="W59" s="540"/>
      <c r="X59" s="541"/>
      <c r="Y59" s="540"/>
      <c r="Z59" s="541"/>
      <c r="AA59" s="540"/>
      <c r="AB59" s="541"/>
      <c r="AC59" s="543">
        <v>188</v>
      </c>
      <c r="AD59" s="53" t="str">
        <f>'Основні дані'!$B$1</f>
        <v>ХТ-225</v>
      </c>
    </row>
    <row r="60" spans="1:30" s="386" customFormat="1" ht="28.2" x14ac:dyDescent="0.45">
      <c r="A60" s="581" t="s">
        <v>533</v>
      </c>
      <c r="B60" s="642" t="s">
        <v>992</v>
      </c>
      <c r="C60" s="456">
        <v>3</v>
      </c>
      <c r="D60" s="406"/>
      <c r="E60" s="406" t="s">
        <v>879</v>
      </c>
      <c r="F60" s="409">
        <f t="shared" si="15"/>
        <v>5</v>
      </c>
      <c r="G60" s="110">
        <f t="shared" si="13"/>
        <v>150</v>
      </c>
      <c r="H60" s="109">
        <f>(M60*Титул!BC$19)+(O60*Титул!BD$19)+(Q60*Титул!BE$19)+(S60*Титул!BF$19)+(U60*Титул!BG$19)+(W60*Титул!BH$19)+(Y60*Титул!BI$19)+(AA60*Титул!BJ$19)</f>
        <v>64</v>
      </c>
      <c r="I60" s="540">
        <v>32</v>
      </c>
      <c r="J60" s="541">
        <v>32</v>
      </c>
      <c r="K60" s="542"/>
      <c r="L60" s="109">
        <f t="shared" si="14"/>
        <v>86</v>
      </c>
      <c r="M60" s="540"/>
      <c r="N60" s="541"/>
      <c r="O60" s="540"/>
      <c r="P60" s="541"/>
      <c r="Q60" s="540">
        <v>4</v>
      </c>
      <c r="R60" s="541">
        <v>5</v>
      </c>
      <c r="S60" s="540"/>
      <c r="T60" s="541"/>
      <c r="U60" s="540"/>
      <c r="V60" s="541"/>
      <c r="W60" s="540"/>
      <c r="X60" s="541"/>
      <c r="Y60" s="540"/>
      <c r="Z60" s="541"/>
      <c r="AA60" s="540"/>
      <c r="AB60" s="541"/>
      <c r="AC60" s="543">
        <v>194</v>
      </c>
      <c r="AD60" s="53" t="str">
        <f>'Основні дані'!$B$1</f>
        <v>ХТ-225</v>
      </c>
    </row>
    <row r="61" spans="1:30" s="386" customFormat="1" ht="56.4" x14ac:dyDescent="0.45">
      <c r="A61" s="581" t="s">
        <v>534</v>
      </c>
      <c r="B61" s="642" t="s">
        <v>993</v>
      </c>
      <c r="C61" s="406"/>
      <c r="D61" s="456">
        <v>3</v>
      </c>
      <c r="E61" s="406" t="s">
        <v>879</v>
      </c>
      <c r="F61" s="409">
        <f t="shared" si="15"/>
        <v>4</v>
      </c>
      <c r="G61" s="110">
        <f t="shared" si="13"/>
        <v>120</v>
      </c>
      <c r="H61" s="109">
        <f>(M61*Титул!BC$19)+(O61*Титул!BD$19)+(Q61*Титул!BE$19)+(S61*Титул!BF$19)+(U61*Титул!BG$19)+(W61*Титул!BH$19)+(Y61*Титул!BI$19)+(AA61*Титул!BJ$19)</f>
        <v>48</v>
      </c>
      <c r="I61" s="540">
        <v>16</v>
      </c>
      <c r="J61" s="541">
        <v>32</v>
      </c>
      <c r="K61" s="542"/>
      <c r="L61" s="109">
        <f t="shared" si="14"/>
        <v>72</v>
      </c>
      <c r="M61" s="540"/>
      <c r="N61" s="541"/>
      <c r="O61" s="540"/>
      <c r="P61" s="541"/>
      <c r="Q61" s="540">
        <v>3</v>
      </c>
      <c r="R61" s="541">
        <v>4</v>
      </c>
      <c r="S61" s="540"/>
      <c r="T61" s="541"/>
      <c r="U61" s="540"/>
      <c r="V61" s="541"/>
      <c r="W61" s="540"/>
      <c r="X61" s="541"/>
      <c r="Y61" s="540"/>
      <c r="Z61" s="541"/>
      <c r="AA61" s="540"/>
      <c r="AB61" s="541"/>
      <c r="AC61" s="543">
        <v>191</v>
      </c>
      <c r="AD61" s="53" t="str">
        <f>'Основні дані'!$B$1</f>
        <v>ХТ-225</v>
      </c>
    </row>
    <row r="62" spans="1:30" s="386" customFormat="1" ht="56.4" x14ac:dyDescent="0.45">
      <c r="A62" s="581" t="s">
        <v>535</v>
      </c>
      <c r="B62" s="642" t="s">
        <v>994</v>
      </c>
      <c r="C62" s="456">
        <v>3</v>
      </c>
      <c r="D62" s="456"/>
      <c r="E62" s="406" t="s">
        <v>879</v>
      </c>
      <c r="F62" s="409">
        <f t="shared" si="15"/>
        <v>5</v>
      </c>
      <c r="G62" s="110">
        <f t="shared" si="13"/>
        <v>150</v>
      </c>
      <c r="H62" s="109">
        <f>(M62*Титул!BC$19)+(O62*Титул!BD$19)+(Q62*Титул!BE$19)+(S62*Титул!BF$19)+(U62*Титул!BG$19)+(W62*Титул!BH$19)+(Y62*Титул!BI$19)+(AA62*Титул!BJ$19)</f>
        <v>64</v>
      </c>
      <c r="I62" s="540">
        <v>32</v>
      </c>
      <c r="J62" s="541">
        <v>16</v>
      </c>
      <c r="K62" s="542">
        <v>16</v>
      </c>
      <c r="L62" s="109">
        <f t="shared" si="14"/>
        <v>86</v>
      </c>
      <c r="M62" s="540"/>
      <c r="N62" s="541"/>
      <c r="O62" s="540"/>
      <c r="P62" s="541"/>
      <c r="Q62" s="540">
        <v>4</v>
      </c>
      <c r="R62" s="541">
        <v>5</v>
      </c>
      <c r="S62" s="540"/>
      <c r="T62" s="541"/>
      <c r="U62" s="540"/>
      <c r="V62" s="541"/>
      <c r="W62" s="540"/>
      <c r="X62" s="541"/>
      <c r="Y62" s="540"/>
      <c r="Z62" s="541"/>
      <c r="AA62" s="540"/>
      <c r="AB62" s="541"/>
      <c r="AC62" s="543">
        <v>191</v>
      </c>
      <c r="AD62" s="53" t="str">
        <f>'Основні дані'!$B$1</f>
        <v>ХТ-225</v>
      </c>
    </row>
    <row r="63" spans="1:30" s="386" customFormat="1" ht="28.2" x14ac:dyDescent="0.45">
      <c r="A63" s="581" t="s">
        <v>536</v>
      </c>
      <c r="B63" s="642" t="s">
        <v>995</v>
      </c>
      <c r="C63" s="406"/>
      <c r="D63" s="456">
        <v>3</v>
      </c>
      <c r="E63" s="406" t="s">
        <v>483</v>
      </c>
      <c r="F63" s="409">
        <f t="shared" si="15"/>
        <v>3</v>
      </c>
      <c r="G63" s="110">
        <f t="shared" si="13"/>
        <v>90</v>
      </c>
      <c r="H63" s="109">
        <f>(M63*Титул!BC$19)+(O63*Титул!BD$19)+(Q63*Титул!BE$19)+(S63*Титул!BF$19)+(U63*Титул!BG$19)+(W63*Титул!BH$19)+(Y63*Титул!BI$19)+(AA63*Титул!BJ$19)</f>
        <v>32</v>
      </c>
      <c r="I63" s="540">
        <v>16</v>
      </c>
      <c r="J63" s="541"/>
      <c r="K63" s="542">
        <v>16</v>
      </c>
      <c r="L63" s="109">
        <f t="shared" si="14"/>
        <v>58</v>
      </c>
      <c r="M63" s="540"/>
      <c r="N63" s="541"/>
      <c r="O63" s="540"/>
      <c r="P63" s="541"/>
      <c r="Q63" s="540">
        <v>2</v>
      </c>
      <c r="R63" s="541">
        <v>3</v>
      </c>
      <c r="S63" s="540"/>
      <c r="T63" s="541"/>
      <c r="U63" s="540"/>
      <c r="V63" s="541"/>
      <c r="W63" s="540"/>
      <c r="X63" s="541"/>
      <c r="Y63" s="540"/>
      <c r="Z63" s="541"/>
      <c r="AA63" s="540"/>
      <c r="AB63" s="541"/>
      <c r="AC63" s="543">
        <v>184</v>
      </c>
      <c r="AD63" s="53" t="str">
        <f>'Основні дані'!$B$1</f>
        <v>ХТ-225</v>
      </c>
    </row>
    <row r="64" spans="1:30" s="386" customFormat="1" ht="56.4" x14ac:dyDescent="0.45">
      <c r="A64" s="581" t="s">
        <v>537</v>
      </c>
      <c r="B64" s="642" t="s">
        <v>996</v>
      </c>
      <c r="C64" s="456">
        <v>4</v>
      </c>
      <c r="D64" s="406"/>
      <c r="E64" s="406" t="s">
        <v>884</v>
      </c>
      <c r="F64" s="409">
        <f t="shared" si="15"/>
        <v>6</v>
      </c>
      <c r="G64" s="110">
        <f t="shared" si="13"/>
        <v>180</v>
      </c>
      <c r="H64" s="109">
        <f>(M64*Титул!BC$19)+(O64*Титул!BD$19)+(Q64*Титул!BE$19)+(S64*Титул!BF$19)+(U64*Титул!BG$19)+(W64*Титул!BH$19)+(Y64*Титул!BI$19)+(AA64*Титул!BJ$19)</f>
        <v>80</v>
      </c>
      <c r="I64" s="540">
        <v>32</v>
      </c>
      <c r="J64" s="541">
        <v>16</v>
      </c>
      <c r="K64" s="542">
        <v>32</v>
      </c>
      <c r="L64" s="109">
        <f t="shared" si="14"/>
        <v>100</v>
      </c>
      <c r="M64" s="540"/>
      <c r="N64" s="541"/>
      <c r="O64" s="540"/>
      <c r="P64" s="541"/>
      <c r="Q64" s="540"/>
      <c r="R64" s="541"/>
      <c r="S64" s="540">
        <v>5</v>
      </c>
      <c r="T64" s="541">
        <v>6</v>
      </c>
      <c r="U64" s="540"/>
      <c r="V64" s="541"/>
      <c r="W64" s="540"/>
      <c r="X64" s="541"/>
      <c r="Y64" s="540"/>
      <c r="Z64" s="541"/>
      <c r="AA64" s="540"/>
      <c r="AB64" s="541"/>
      <c r="AC64" s="543">
        <v>191</v>
      </c>
      <c r="AD64" s="53" t="str">
        <f>'Основні дані'!$B$1</f>
        <v>ХТ-225</v>
      </c>
    </row>
    <row r="65" spans="1:30" s="386" customFormat="1" ht="40.200000000000003" customHeight="1" x14ac:dyDescent="0.45">
      <c r="A65" s="581" t="s">
        <v>538</v>
      </c>
      <c r="B65" s="642" t="s">
        <v>997</v>
      </c>
      <c r="C65" s="456">
        <v>4</v>
      </c>
      <c r="D65" s="406"/>
      <c r="E65" s="406" t="s">
        <v>879</v>
      </c>
      <c r="F65" s="409">
        <f t="shared" si="15"/>
        <v>4</v>
      </c>
      <c r="G65" s="110">
        <f t="shared" si="13"/>
        <v>120</v>
      </c>
      <c r="H65" s="109">
        <f>(M65*Титул!BC$19)+(O65*Титул!BD$19)+(Q65*Титул!BE$19)+(S65*Титул!BF$19)+(U65*Титул!BG$19)+(W65*Титул!BH$19)+(Y65*Титул!BI$19)+(AA65*Титул!BJ$19)</f>
        <v>48</v>
      </c>
      <c r="I65" s="540">
        <v>16</v>
      </c>
      <c r="J65" s="541">
        <v>16</v>
      </c>
      <c r="K65" s="542">
        <v>16</v>
      </c>
      <c r="L65" s="109">
        <f t="shared" si="14"/>
        <v>72</v>
      </c>
      <c r="M65" s="540"/>
      <c r="N65" s="541"/>
      <c r="O65" s="540"/>
      <c r="P65" s="541"/>
      <c r="Q65" s="540"/>
      <c r="R65" s="541"/>
      <c r="S65" s="540">
        <v>3</v>
      </c>
      <c r="T65" s="541">
        <v>4</v>
      </c>
      <c r="U65" s="540"/>
      <c r="V65" s="541"/>
      <c r="W65" s="540"/>
      <c r="X65" s="541"/>
      <c r="Y65" s="540"/>
      <c r="Z65" s="541"/>
      <c r="AA65" s="540"/>
      <c r="AB65" s="541"/>
      <c r="AC65" s="543">
        <v>191</v>
      </c>
      <c r="AD65" s="53" t="str">
        <f>'Основні дані'!$B$1</f>
        <v>ХТ-225</v>
      </c>
    </row>
    <row r="66" spans="1:30" s="386" customFormat="1" ht="40.200000000000003" customHeight="1" x14ac:dyDescent="0.45">
      <c r="A66" s="581" t="s">
        <v>539</v>
      </c>
      <c r="B66" s="642" t="s">
        <v>998</v>
      </c>
      <c r="C66" s="406"/>
      <c r="D66" s="456">
        <v>4</v>
      </c>
      <c r="E66" s="406" t="s">
        <v>879</v>
      </c>
      <c r="F66" s="409">
        <f t="shared" si="15"/>
        <v>4</v>
      </c>
      <c r="G66" s="110">
        <f t="shared" si="13"/>
        <v>120</v>
      </c>
      <c r="H66" s="109">
        <f>(M66*Титул!BC$19)+(O66*Титул!BD$19)+(Q66*Титул!BE$19)+(S66*Титул!BF$19)+(U66*Титул!BG$19)+(W66*Титул!BH$19)+(Y66*Титул!BI$19)+(AA66*Титул!BJ$19)</f>
        <v>48</v>
      </c>
      <c r="I66" s="540">
        <v>32</v>
      </c>
      <c r="J66" s="541"/>
      <c r="K66" s="542">
        <v>16</v>
      </c>
      <c r="L66" s="109">
        <f t="shared" si="14"/>
        <v>72</v>
      </c>
      <c r="M66" s="540"/>
      <c r="N66" s="541"/>
      <c r="O66" s="540"/>
      <c r="P66" s="541"/>
      <c r="Q66" s="540"/>
      <c r="R66" s="541"/>
      <c r="S66" s="540">
        <v>3</v>
      </c>
      <c r="T66" s="541">
        <v>4</v>
      </c>
      <c r="U66" s="540"/>
      <c r="V66" s="541"/>
      <c r="W66" s="540"/>
      <c r="X66" s="541"/>
      <c r="Y66" s="540"/>
      <c r="Z66" s="541"/>
      <c r="AA66" s="540"/>
      <c r="AB66" s="541"/>
      <c r="AC66" s="543">
        <v>321</v>
      </c>
      <c r="AD66" s="53" t="str">
        <f>'Основні дані'!$B$1</f>
        <v>ХТ-225</v>
      </c>
    </row>
    <row r="67" spans="1:30" s="386" customFormat="1" ht="87" customHeight="1" x14ac:dyDescent="0.45">
      <c r="A67" s="581" t="s">
        <v>540</v>
      </c>
      <c r="B67" s="642" t="s">
        <v>999</v>
      </c>
      <c r="C67" s="406"/>
      <c r="D67" s="456">
        <v>5</v>
      </c>
      <c r="E67" s="406" t="s">
        <v>879</v>
      </c>
      <c r="F67" s="409">
        <f t="shared" si="15"/>
        <v>4</v>
      </c>
      <c r="G67" s="110">
        <f t="shared" si="13"/>
        <v>120</v>
      </c>
      <c r="H67" s="109">
        <f>(M67*Титул!BC$19)+(O67*Титул!BD$19)+(Q67*Титул!BE$19)+(S67*Титул!BF$19)+(U67*Титул!BG$19)+(W67*Титул!BH$19)+(Y67*Титул!BI$19)+(AA67*Титул!BJ$19)</f>
        <v>48</v>
      </c>
      <c r="I67" s="540">
        <v>16</v>
      </c>
      <c r="J67" s="541">
        <v>32</v>
      </c>
      <c r="K67" s="542"/>
      <c r="L67" s="109">
        <f t="shared" si="14"/>
        <v>72</v>
      </c>
      <c r="M67" s="540"/>
      <c r="N67" s="541"/>
      <c r="O67" s="540"/>
      <c r="P67" s="541"/>
      <c r="Q67" s="540"/>
      <c r="R67" s="541"/>
      <c r="S67" s="540"/>
      <c r="T67" s="541"/>
      <c r="U67" s="540">
        <v>3</v>
      </c>
      <c r="V67" s="541">
        <v>4</v>
      </c>
      <c r="W67" s="540"/>
      <c r="X67" s="541"/>
      <c r="Y67" s="540"/>
      <c r="Z67" s="541"/>
      <c r="AA67" s="540"/>
      <c r="AB67" s="541"/>
      <c r="AC67" s="543">
        <v>191</v>
      </c>
      <c r="AD67" s="53" t="str">
        <f>'Основні дані'!$B$1</f>
        <v>ХТ-225</v>
      </c>
    </row>
    <row r="68" spans="1:30" s="386" customFormat="1" ht="56.4" x14ac:dyDescent="0.45">
      <c r="A68" s="581" t="s">
        <v>541</v>
      </c>
      <c r="B68" s="642" t="s">
        <v>1000</v>
      </c>
      <c r="C68" s="456">
        <v>5</v>
      </c>
      <c r="D68" s="406"/>
      <c r="E68" s="406" t="s">
        <v>483</v>
      </c>
      <c r="F68" s="409">
        <f t="shared" si="15"/>
        <v>6</v>
      </c>
      <c r="G68" s="110">
        <f t="shared" si="13"/>
        <v>180</v>
      </c>
      <c r="H68" s="109">
        <f>(M68*Титул!BC$19)+(O68*Титул!BD$19)+(Q68*Титул!BE$19)+(S68*Титул!BF$19)+(U68*Титул!BG$19)+(W68*Титул!BH$19)+(Y68*Титул!BI$19)+(AA68*Титул!BJ$19)</f>
        <v>80</v>
      </c>
      <c r="I68" s="540">
        <v>32</v>
      </c>
      <c r="J68" s="541">
        <v>16</v>
      </c>
      <c r="K68" s="542">
        <v>32</v>
      </c>
      <c r="L68" s="109">
        <f t="shared" si="14"/>
        <v>100</v>
      </c>
      <c r="M68" s="540"/>
      <c r="N68" s="541"/>
      <c r="O68" s="540"/>
      <c r="P68" s="541"/>
      <c r="Q68" s="540"/>
      <c r="R68" s="541"/>
      <c r="S68" s="540"/>
      <c r="T68" s="541"/>
      <c r="U68" s="540">
        <v>5</v>
      </c>
      <c r="V68" s="541">
        <v>6</v>
      </c>
      <c r="W68" s="540"/>
      <c r="X68" s="541"/>
      <c r="Y68" s="540"/>
      <c r="Z68" s="541"/>
      <c r="AA68" s="540"/>
      <c r="AB68" s="541"/>
      <c r="AC68" s="543">
        <v>184</v>
      </c>
      <c r="AD68" s="53" t="str">
        <f>'Основні дані'!$B$1</f>
        <v>ХТ-225</v>
      </c>
    </row>
    <row r="69" spans="1:30" s="386" customFormat="1" ht="63" customHeight="1" x14ac:dyDescent="0.45">
      <c r="A69" s="581" t="s">
        <v>542</v>
      </c>
      <c r="B69" s="642" t="s">
        <v>1001</v>
      </c>
      <c r="C69" s="456">
        <v>5</v>
      </c>
      <c r="D69" s="406"/>
      <c r="E69" s="406" t="s">
        <v>879</v>
      </c>
      <c r="F69" s="409">
        <f t="shared" si="15"/>
        <v>6</v>
      </c>
      <c r="G69" s="110">
        <f t="shared" si="13"/>
        <v>180</v>
      </c>
      <c r="H69" s="109">
        <f>(M69*Титул!BC$19)+(O69*Титул!BD$19)+(Q69*Титул!BE$19)+(S69*Титул!BF$19)+(U69*Титул!BG$19)+(W69*Титул!BH$19)+(Y69*Титул!BI$19)+(AA69*Титул!BJ$19)</f>
        <v>80</v>
      </c>
      <c r="I69" s="540">
        <v>32</v>
      </c>
      <c r="J69" s="541">
        <v>16</v>
      </c>
      <c r="K69" s="542">
        <v>32</v>
      </c>
      <c r="L69" s="109">
        <f t="shared" si="14"/>
        <v>100</v>
      </c>
      <c r="M69" s="540"/>
      <c r="N69" s="541"/>
      <c r="O69" s="540"/>
      <c r="P69" s="541"/>
      <c r="Q69" s="540"/>
      <c r="R69" s="541"/>
      <c r="S69" s="540"/>
      <c r="T69" s="541"/>
      <c r="U69" s="540">
        <v>5</v>
      </c>
      <c r="V69" s="541">
        <v>6</v>
      </c>
      <c r="W69" s="540"/>
      <c r="X69" s="541"/>
      <c r="Y69" s="540"/>
      <c r="Z69" s="541"/>
      <c r="AA69" s="540"/>
      <c r="AB69" s="541"/>
      <c r="AC69" s="543">
        <v>184</v>
      </c>
      <c r="AD69" s="53" t="str">
        <f>'Основні дані'!$B$1</f>
        <v>ХТ-225</v>
      </c>
    </row>
    <row r="70" spans="1:30" s="386" customFormat="1" ht="56.4" x14ac:dyDescent="0.45">
      <c r="A70" s="581" t="s">
        <v>543</v>
      </c>
      <c r="B70" s="642" t="s">
        <v>1002</v>
      </c>
      <c r="C70" s="406"/>
      <c r="D70" s="456">
        <v>6</v>
      </c>
      <c r="E70" s="406" t="s">
        <v>879</v>
      </c>
      <c r="F70" s="409">
        <f t="shared" si="15"/>
        <v>3</v>
      </c>
      <c r="G70" s="110">
        <f t="shared" si="13"/>
        <v>90</v>
      </c>
      <c r="H70" s="109">
        <f>(M70*Титул!BC$19)+(O70*Титул!BD$19)+(Q70*Титул!BE$19)+(S70*Титул!BF$19)+(U70*Титул!BG$19)+(W70*Титул!BH$19)+(Y70*Титул!BI$19)+(AA70*Титул!BJ$19)</f>
        <v>36</v>
      </c>
      <c r="I70" s="540">
        <v>12</v>
      </c>
      <c r="J70" s="541">
        <v>24</v>
      </c>
      <c r="K70" s="542"/>
      <c r="L70" s="109">
        <f t="shared" si="14"/>
        <v>54</v>
      </c>
      <c r="M70" s="540"/>
      <c r="N70" s="541"/>
      <c r="O70" s="540"/>
      <c r="P70" s="541"/>
      <c r="Q70" s="540"/>
      <c r="R70" s="541"/>
      <c r="S70" s="540"/>
      <c r="T70" s="541"/>
      <c r="U70" s="540"/>
      <c r="V70" s="541"/>
      <c r="W70" s="540">
        <v>3</v>
      </c>
      <c r="X70" s="541">
        <v>3</v>
      </c>
      <c r="Y70" s="540"/>
      <c r="Z70" s="541"/>
      <c r="AA70" s="540"/>
      <c r="AB70" s="541"/>
      <c r="AC70" s="543">
        <v>174</v>
      </c>
      <c r="AD70" s="53" t="str">
        <f>'Основні дані'!$B$1</f>
        <v>ХТ-225</v>
      </c>
    </row>
    <row r="71" spans="1:30" s="386" customFormat="1" ht="28.2" x14ac:dyDescent="0.45">
      <c r="A71" s="581" t="s">
        <v>544</v>
      </c>
      <c r="B71" s="642" t="s">
        <v>1003</v>
      </c>
      <c r="C71" s="456">
        <v>6</v>
      </c>
      <c r="D71" s="406"/>
      <c r="E71" s="406" t="s">
        <v>483</v>
      </c>
      <c r="F71" s="409">
        <f t="shared" si="15"/>
        <v>5</v>
      </c>
      <c r="G71" s="110">
        <f t="shared" si="13"/>
        <v>150</v>
      </c>
      <c r="H71" s="109">
        <f>(M71*Титул!BC$19)+(O71*Титул!BD$19)+(Q71*Титул!BE$19)+(S71*Титул!BF$19)+(U71*Титул!BG$19)+(W71*Титул!BH$19)+(Y71*Титул!BI$19)+(AA71*Титул!BJ$19)</f>
        <v>60</v>
      </c>
      <c r="I71" s="540">
        <v>32</v>
      </c>
      <c r="J71" s="541">
        <v>12</v>
      </c>
      <c r="K71" s="542">
        <v>16</v>
      </c>
      <c r="L71" s="109">
        <f t="shared" si="14"/>
        <v>90</v>
      </c>
      <c r="M71" s="540"/>
      <c r="N71" s="541"/>
      <c r="O71" s="540"/>
      <c r="P71" s="541"/>
      <c r="Q71" s="540"/>
      <c r="R71" s="541"/>
      <c r="S71" s="540"/>
      <c r="T71" s="541"/>
      <c r="U71" s="540"/>
      <c r="V71" s="541"/>
      <c r="W71" s="540">
        <v>5</v>
      </c>
      <c r="X71" s="541">
        <v>5</v>
      </c>
      <c r="Y71" s="540"/>
      <c r="Z71" s="541"/>
      <c r="AA71" s="540"/>
      <c r="AB71" s="541"/>
      <c r="AC71" s="543">
        <v>184</v>
      </c>
      <c r="AD71" s="53" t="str">
        <f>'Основні дані'!$B$1</f>
        <v>ХТ-225</v>
      </c>
    </row>
    <row r="72" spans="1:30" s="386" customFormat="1" ht="56.4" x14ac:dyDescent="0.45">
      <c r="A72" s="581" t="s">
        <v>545</v>
      </c>
      <c r="B72" s="642" t="s">
        <v>1006</v>
      </c>
      <c r="C72" s="456">
        <v>7</v>
      </c>
      <c r="D72" s="406"/>
      <c r="E72" s="406" t="s">
        <v>884</v>
      </c>
      <c r="F72" s="409">
        <f t="shared" si="15"/>
        <v>5</v>
      </c>
      <c r="G72" s="110">
        <f t="shared" si="13"/>
        <v>150</v>
      </c>
      <c r="H72" s="109">
        <f>(M72*Титул!BC$19)+(O72*Титул!BD$19)+(Q72*Титул!BE$19)+(S72*Титул!BF$19)+(U72*Титул!BG$19)+(W72*Титул!BH$19)+(Y72*Титул!BI$19)+(AA72*Титул!BJ$19)</f>
        <v>64</v>
      </c>
      <c r="I72" s="540">
        <v>32</v>
      </c>
      <c r="J72" s="541"/>
      <c r="K72" s="542">
        <v>32</v>
      </c>
      <c r="L72" s="109">
        <f t="shared" si="14"/>
        <v>86</v>
      </c>
      <c r="M72" s="540"/>
      <c r="N72" s="541"/>
      <c r="O72" s="540"/>
      <c r="P72" s="541"/>
      <c r="Q72" s="540"/>
      <c r="R72" s="541"/>
      <c r="S72" s="540"/>
      <c r="T72" s="541"/>
      <c r="U72" s="540"/>
      <c r="V72" s="541"/>
      <c r="W72" s="540"/>
      <c r="X72" s="541"/>
      <c r="Y72" s="540">
        <v>4</v>
      </c>
      <c r="Z72" s="541">
        <v>5</v>
      </c>
      <c r="AA72" s="540"/>
      <c r="AB72" s="541"/>
      <c r="AC72" s="543">
        <v>184</v>
      </c>
      <c r="AD72" s="53" t="str">
        <f>'Основні дані'!$B$1</f>
        <v>ХТ-225</v>
      </c>
    </row>
    <row r="73" spans="1:30" s="386" customFormat="1" ht="28.2" x14ac:dyDescent="0.45">
      <c r="A73" s="581" t="s">
        <v>546</v>
      </c>
      <c r="B73" s="642" t="s">
        <v>1004</v>
      </c>
      <c r="C73" s="406"/>
      <c r="D73" s="456">
        <v>7</v>
      </c>
      <c r="E73" s="406"/>
      <c r="F73" s="409">
        <f t="shared" si="15"/>
        <v>3</v>
      </c>
      <c r="G73" s="110">
        <f t="shared" si="13"/>
        <v>90</v>
      </c>
      <c r="H73" s="109">
        <f>(M73*Титул!BC$19)+(O73*Титул!BD$19)+(Q73*Титул!BE$19)+(S73*Титул!BF$19)+(U73*Титул!BG$19)+(W73*Титул!BH$19)+(Y73*Титул!BI$19)+(AA73*Титул!BJ$19)</f>
        <v>32</v>
      </c>
      <c r="I73" s="540">
        <v>16</v>
      </c>
      <c r="J73" s="541"/>
      <c r="K73" s="542">
        <v>16</v>
      </c>
      <c r="L73" s="109">
        <f t="shared" si="14"/>
        <v>58</v>
      </c>
      <c r="M73" s="540"/>
      <c r="N73" s="541"/>
      <c r="O73" s="540"/>
      <c r="P73" s="541"/>
      <c r="Q73" s="540"/>
      <c r="R73" s="541"/>
      <c r="S73" s="540"/>
      <c r="T73" s="541"/>
      <c r="U73" s="540"/>
      <c r="V73" s="541"/>
      <c r="W73" s="540"/>
      <c r="X73" s="541"/>
      <c r="Y73" s="540">
        <v>2</v>
      </c>
      <c r="Z73" s="541">
        <v>3</v>
      </c>
      <c r="AA73" s="540"/>
      <c r="AB73" s="541"/>
      <c r="AC73" s="543">
        <v>202</v>
      </c>
      <c r="AD73" s="53" t="str">
        <f>'Основні дані'!$B$1</f>
        <v>ХТ-225</v>
      </c>
    </row>
    <row r="74" spans="1:30" s="386" customFormat="1" ht="43.2" customHeight="1" x14ac:dyDescent="0.45">
      <c r="A74" s="581" t="s">
        <v>547</v>
      </c>
      <c r="B74" s="642" t="s">
        <v>279</v>
      </c>
      <c r="C74" s="406"/>
      <c r="D74" s="456">
        <v>7</v>
      </c>
      <c r="E74" s="406"/>
      <c r="F74" s="409">
        <f t="shared" si="15"/>
        <v>3</v>
      </c>
      <c r="G74" s="110">
        <f t="shared" si="13"/>
        <v>90</v>
      </c>
      <c r="H74" s="109">
        <f>(M74*Титул!BC$19)+(O74*Титул!BD$19)+(Q74*Титул!BE$19)+(S74*Титул!BF$19)+(U74*Титул!BG$19)+(W74*Титул!BH$19)+(Y74*Титул!BI$19)+(AA74*Титул!BJ$19)</f>
        <v>32</v>
      </c>
      <c r="I74" s="540">
        <v>16</v>
      </c>
      <c r="J74" s="541">
        <v>16</v>
      </c>
      <c r="K74" s="542"/>
      <c r="L74" s="109">
        <f t="shared" si="14"/>
        <v>58</v>
      </c>
      <c r="M74" s="540"/>
      <c r="N74" s="541"/>
      <c r="O74" s="540"/>
      <c r="P74" s="541"/>
      <c r="Q74" s="540"/>
      <c r="R74" s="541"/>
      <c r="S74" s="540"/>
      <c r="T74" s="541"/>
      <c r="U74" s="540"/>
      <c r="V74" s="541"/>
      <c r="W74" s="540"/>
      <c r="X74" s="541"/>
      <c r="Y74" s="540">
        <v>2</v>
      </c>
      <c r="Z74" s="541">
        <v>3</v>
      </c>
      <c r="AA74" s="540"/>
      <c r="AB74" s="541"/>
      <c r="AC74" s="543">
        <v>144</v>
      </c>
      <c r="AD74" s="53" t="str">
        <f>'Основні дані'!$B$1</f>
        <v>ХТ-225</v>
      </c>
    </row>
    <row r="75" spans="1:30" s="386" customFormat="1" ht="38.4" customHeight="1" x14ac:dyDescent="0.45">
      <c r="A75" s="581" t="s">
        <v>548</v>
      </c>
      <c r="B75" s="642" t="s">
        <v>1005</v>
      </c>
      <c r="C75" s="406"/>
      <c r="D75" s="456">
        <v>8</v>
      </c>
      <c r="E75" s="406"/>
      <c r="F75" s="409">
        <f t="shared" si="15"/>
        <v>5</v>
      </c>
      <c r="G75" s="110">
        <f t="shared" si="13"/>
        <v>150</v>
      </c>
      <c r="H75" s="109">
        <f>(M75*Титул!BC$19)+(O75*Титул!BD$19)+(Q75*Титул!BE$19)+(S75*Титул!BF$19)+(U75*Титул!BG$19)+(W75*Титул!BH$19)+(Y75*Титул!BI$19)+(AA75*Титул!BJ$19)</f>
        <v>50</v>
      </c>
      <c r="I75" s="540">
        <v>32</v>
      </c>
      <c r="J75" s="541"/>
      <c r="K75" s="542">
        <v>18</v>
      </c>
      <c r="L75" s="109">
        <f t="shared" si="14"/>
        <v>100</v>
      </c>
      <c r="M75" s="540"/>
      <c r="N75" s="541"/>
      <c r="O75" s="540"/>
      <c r="P75" s="541"/>
      <c r="Q75" s="540"/>
      <c r="R75" s="541"/>
      <c r="S75" s="540"/>
      <c r="T75" s="541"/>
      <c r="U75" s="540"/>
      <c r="V75" s="541"/>
      <c r="W75" s="540"/>
      <c r="X75" s="541"/>
      <c r="Y75" s="540"/>
      <c r="Z75" s="541"/>
      <c r="AA75" s="540">
        <v>5</v>
      </c>
      <c r="AB75" s="541">
        <v>5</v>
      </c>
      <c r="AC75" s="543">
        <v>184</v>
      </c>
      <c r="AD75" s="53" t="str">
        <f>'Основні дані'!$B$1</f>
        <v>ХТ-225</v>
      </c>
    </row>
    <row r="76" spans="1:30" s="386" customFormat="1" ht="85.2" thickBot="1" x14ac:dyDescent="0.5">
      <c r="A76" s="581" t="s">
        <v>549</v>
      </c>
      <c r="B76" s="642" t="s">
        <v>1007</v>
      </c>
      <c r="C76" s="456">
        <v>8</v>
      </c>
      <c r="D76" s="406"/>
      <c r="E76" s="406"/>
      <c r="F76" s="409">
        <f t="shared" si="15"/>
        <v>5</v>
      </c>
      <c r="G76" s="110">
        <f t="shared" si="13"/>
        <v>150</v>
      </c>
      <c r="H76" s="109">
        <f>(M76*Титул!BC$19)+(O76*Титул!BD$19)+(Q76*Титул!BE$19)+(S76*Титул!BF$19)+(U76*Титул!BG$19)+(W76*Титул!BH$19)+(Y76*Титул!BI$19)+(AA76*Титул!BJ$19)</f>
        <v>50</v>
      </c>
      <c r="I76" s="540">
        <v>32</v>
      </c>
      <c r="J76" s="541"/>
      <c r="K76" s="542">
        <v>18</v>
      </c>
      <c r="L76" s="109">
        <f t="shared" si="14"/>
        <v>100</v>
      </c>
      <c r="M76" s="540"/>
      <c r="N76" s="541"/>
      <c r="O76" s="540"/>
      <c r="P76" s="541"/>
      <c r="Q76" s="540"/>
      <c r="R76" s="541"/>
      <c r="S76" s="540"/>
      <c r="T76" s="541"/>
      <c r="U76" s="540"/>
      <c r="V76" s="541"/>
      <c r="W76" s="540"/>
      <c r="X76" s="541"/>
      <c r="Y76" s="540"/>
      <c r="Z76" s="541"/>
      <c r="AA76" s="540">
        <v>5</v>
      </c>
      <c r="AB76" s="541">
        <v>5</v>
      </c>
      <c r="AC76" s="543">
        <v>184</v>
      </c>
      <c r="AD76" s="53" t="str">
        <f>'Основні дані'!$B$1</f>
        <v>ХТ-225</v>
      </c>
    </row>
    <row r="77" spans="1:30" s="386" customFormat="1" ht="26.4" hidden="1" x14ac:dyDescent="0.45">
      <c r="A77" s="581" t="s">
        <v>550</v>
      </c>
      <c r="B77" s="619"/>
      <c r="C77" s="406"/>
      <c r="D77" s="406"/>
      <c r="E77" s="406"/>
      <c r="F77" s="409">
        <f t="shared" si="15"/>
        <v>0</v>
      </c>
      <c r="G77" s="110">
        <f t="shared" si="13"/>
        <v>0</v>
      </c>
      <c r="H77" s="109">
        <f>(M77*Титул!BC$19)+(O77*Титул!BD$19)+(Q77*Титул!BE$19)+(S77*Титул!BF$19)+(U77*Титул!BG$19)+(W77*Титул!BH$19)+(Y77*Титул!BI$19)+(AA77*Титул!BJ$19)</f>
        <v>0</v>
      </c>
      <c r="I77" s="540"/>
      <c r="J77" s="541"/>
      <c r="K77" s="542"/>
      <c r="L77" s="109">
        <f t="shared" si="14"/>
        <v>0</v>
      </c>
      <c r="M77" s="540"/>
      <c r="N77" s="541"/>
      <c r="O77" s="540"/>
      <c r="P77" s="541"/>
      <c r="Q77" s="540"/>
      <c r="R77" s="541"/>
      <c r="S77" s="540"/>
      <c r="T77" s="541"/>
      <c r="U77" s="540"/>
      <c r="V77" s="541"/>
      <c r="W77" s="540"/>
      <c r="X77" s="541"/>
      <c r="Y77" s="540"/>
      <c r="Z77" s="541"/>
      <c r="AA77" s="540"/>
      <c r="AB77" s="541"/>
      <c r="AC77" s="543"/>
      <c r="AD77" s="53" t="str">
        <f>'Основні дані'!$B$1</f>
        <v>ХТ-225</v>
      </c>
    </row>
    <row r="78" spans="1:30" s="386" customFormat="1" ht="30" hidden="1" x14ac:dyDescent="0.45">
      <c r="A78" s="581" t="s">
        <v>551</v>
      </c>
      <c r="B78" s="469"/>
      <c r="C78" s="406"/>
      <c r="D78" s="406"/>
      <c r="E78" s="406"/>
      <c r="F78" s="409">
        <f t="shared" si="15"/>
        <v>0</v>
      </c>
      <c r="G78" s="110">
        <f t="shared" si="13"/>
        <v>0</v>
      </c>
      <c r="H78" s="109">
        <f>(M78*Титул!BC$19)+(O78*Титул!BD$19)+(Q78*Титул!BE$19)+(S78*Титул!BF$19)+(U78*Титул!BG$19)+(W78*Титул!BH$19)+(Y78*Титул!BI$19)+(AA78*Титул!BJ$19)</f>
        <v>0</v>
      </c>
      <c r="I78" s="540"/>
      <c r="J78" s="541"/>
      <c r="K78" s="542"/>
      <c r="L78" s="109">
        <f t="shared" si="14"/>
        <v>0</v>
      </c>
      <c r="M78" s="540"/>
      <c r="N78" s="541"/>
      <c r="O78" s="540"/>
      <c r="P78" s="541"/>
      <c r="Q78" s="540"/>
      <c r="R78" s="541"/>
      <c r="S78" s="540"/>
      <c r="T78" s="541"/>
      <c r="U78" s="540"/>
      <c r="V78" s="541"/>
      <c r="W78" s="540"/>
      <c r="X78" s="541"/>
      <c r="Y78" s="540"/>
      <c r="Z78" s="541"/>
      <c r="AA78" s="540"/>
      <c r="AB78" s="541"/>
      <c r="AC78" s="543"/>
      <c r="AD78" s="53" t="str">
        <f>'Основні дані'!$B$1</f>
        <v>ХТ-225</v>
      </c>
    </row>
    <row r="79" spans="1:30" s="386" customFormat="1" ht="30" hidden="1" x14ac:dyDescent="0.45">
      <c r="A79" s="581" t="s">
        <v>552</v>
      </c>
      <c r="B79" s="469"/>
      <c r="C79" s="406"/>
      <c r="D79" s="406"/>
      <c r="E79" s="406"/>
      <c r="F79" s="409">
        <f t="shared" si="15"/>
        <v>0</v>
      </c>
      <c r="G79" s="110">
        <f t="shared" si="13"/>
        <v>0</v>
      </c>
      <c r="H79" s="109">
        <f>(M79*Титул!BC$19)+(O79*Титул!BD$19)+(Q79*Титул!BE$19)+(S79*Титул!BF$19)+(U79*Титул!BG$19)+(W79*Титул!BH$19)+(Y79*Титул!BI$19)+(AA79*Титул!BJ$19)</f>
        <v>0</v>
      </c>
      <c r="I79" s="540"/>
      <c r="J79" s="541"/>
      <c r="K79" s="542"/>
      <c r="L79" s="109">
        <f t="shared" si="14"/>
        <v>0</v>
      </c>
      <c r="M79" s="540"/>
      <c r="N79" s="541"/>
      <c r="O79" s="540"/>
      <c r="P79" s="541"/>
      <c r="Q79" s="540"/>
      <c r="R79" s="541"/>
      <c r="S79" s="540"/>
      <c r="T79" s="541"/>
      <c r="U79" s="540"/>
      <c r="V79" s="541"/>
      <c r="W79" s="540"/>
      <c r="X79" s="541"/>
      <c r="Y79" s="540"/>
      <c r="Z79" s="541"/>
      <c r="AA79" s="540"/>
      <c r="AB79" s="541"/>
      <c r="AC79" s="543"/>
      <c r="AD79" s="53" t="str">
        <f>'Основні дані'!$B$1</f>
        <v>ХТ-225</v>
      </c>
    </row>
    <row r="80" spans="1:30" s="386" customFormat="1" ht="30" hidden="1" x14ac:dyDescent="0.45">
      <c r="A80" s="581" t="s">
        <v>553</v>
      </c>
      <c r="B80" s="469"/>
      <c r="C80" s="406"/>
      <c r="D80" s="406"/>
      <c r="E80" s="406"/>
      <c r="F80" s="409">
        <f t="shared" si="15"/>
        <v>0</v>
      </c>
      <c r="G80" s="110">
        <f t="shared" si="13"/>
        <v>0</v>
      </c>
      <c r="H80" s="109">
        <f>(M80*Титул!BC$19)+(O80*Титул!BD$19)+(Q80*Титул!BE$19)+(S80*Титул!BF$19)+(U80*Титул!BG$19)+(W80*Титул!BH$19)+(Y80*Титул!BI$19)+(AA80*Титул!BJ$19)</f>
        <v>0</v>
      </c>
      <c r="I80" s="540"/>
      <c r="J80" s="541"/>
      <c r="K80" s="542"/>
      <c r="L80" s="109">
        <f t="shared" si="14"/>
        <v>0</v>
      </c>
      <c r="M80" s="540"/>
      <c r="N80" s="541"/>
      <c r="O80" s="540"/>
      <c r="P80" s="541"/>
      <c r="Q80" s="540"/>
      <c r="R80" s="541"/>
      <c r="S80" s="540"/>
      <c r="T80" s="541"/>
      <c r="U80" s="540"/>
      <c r="V80" s="541"/>
      <c r="W80" s="540"/>
      <c r="X80" s="541"/>
      <c r="Y80" s="540"/>
      <c r="Z80" s="541"/>
      <c r="AA80" s="540"/>
      <c r="AB80" s="541"/>
      <c r="AC80" s="543"/>
      <c r="AD80" s="53" t="str">
        <f>'Основні дані'!$B$1</f>
        <v>ХТ-225</v>
      </c>
    </row>
    <row r="81" spans="1:30" s="386" customFormat="1" ht="30" hidden="1" x14ac:dyDescent="0.45">
      <c r="A81" s="581" t="s">
        <v>554</v>
      </c>
      <c r="B81" s="469"/>
      <c r="C81" s="406"/>
      <c r="D81" s="406"/>
      <c r="E81" s="406"/>
      <c r="F81" s="409">
        <f t="shared" si="15"/>
        <v>0</v>
      </c>
      <c r="G81" s="110">
        <f t="shared" si="13"/>
        <v>0</v>
      </c>
      <c r="H81" s="109">
        <f>(M81*Титул!BC$19)+(O81*Титул!BD$19)+(Q81*Титул!BE$19)+(S81*Титул!BF$19)+(U81*Титул!BG$19)+(W81*Титул!BH$19)+(Y81*Титул!BI$19)+(AA81*Титул!BJ$19)</f>
        <v>0</v>
      </c>
      <c r="I81" s="540"/>
      <c r="J81" s="541"/>
      <c r="K81" s="542"/>
      <c r="L81" s="109">
        <f t="shared" si="14"/>
        <v>0</v>
      </c>
      <c r="M81" s="540"/>
      <c r="N81" s="541"/>
      <c r="O81" s="540"/>
      <c r="P81" s="541"/>
      <c r="Q81" s="540"/>
      <c r="R81" s="541"/>
      <c r="S81" s="540"/>
      <c r="T81" s="541"/>
      <c r="U81" s="540"/>
      <c r="V81" s="541"/>
      <c r="W81" s="540"/>
      <c r="X81" s="541"/>
      <c r="Y81" s="540"/>
      <c r="Z81" s="541"/>
      <c r="AA81" s="540"/>
      <c r="AB81" s="541"/>
      <c r="AC81" s="543"/>
      <c r="AD81" s="53" t="str">
        <f>'Основні дані'!$B$1</f>
        <v>ХТ-225</v>
      </c>
    </row>
    <row r="82" spans="1:30" s="386" customFormat="1" ht="30" hidden="1" x14ac:dyDescent="0.45">
      <c r="A82" s="581" t="s">
        <v>555</v>
      </c>
      <c r="B82" s="469"/>
      <c r="C82" s="406"/>
      <c r="D82" s="406"/>
      <c r="E82" s="406"/>
      <c r="F82" s="409">
        <f t="shared" si="15"/>
        <v>0</v>
      </c>
      <c r="G82" s="110">
        <f t="shared" si="13"/>
        <v>0</v>
      </c>
      <c r="H82" s="109">
        <f>(M82*Титул!BC$19)+(O82*Титул!BD$19)+(Q82*Титул!BE$19)+(S82*Титул!BF$19)+(U82*Титул!BG$19)+(W82*Титул!BH$19)+(Y82*Титул!BI$19)+(AA82*Титул!BJ$19)</f>
        <v>0</v>
      </c>
      <c r="I82" s="540"/>
      <c r="J82" s="541"/>
      <c r="K82" s="542"/>
      <c r="L82" s="109">
        <f t="shared" si="14"/>
        <v>0</v>
      </c>
      <c r="M82" s="540"/>
      <c r="N82" s="541"/>
      <c r="O82" s="540"/>
      <c r="P82" s="541"/>
      <c r="Q82" s="540"/>
      <c r="R82" s="541"/>
      <c r="S82" s="540"/>
      <c r="T82" s="541"/>
      <c r="U82" s="540"/>
      <c r="V82" s="541"/>
      <c r="W82" s="540"/>
      <c r="X82" s="541"/>
      <c r="Y82" s="540"/>
      <c r="Z82" s="541"/>
      <c r="AA82" s="540"/>
      <c r="AB82" s="541"/>
      <c r="AC82" s="543"/>
      <c r="AD82" s="53" t="str">
        <f>'Основні дані'!$B$1</f>
        <v>ХТ-225</v>
      </c>
    </row>
    <row r="83" spans="1:30" s="386" customFormat="1" ht="30" hidden="1" x14ac:dyDescent="0.45">
      <c r="A83" s="581" t="s">
        <v>556</v>
      </c>
      <c r="B83" s="469"/>
      <c r="C83" s="406"/>
      <c r="D83" s="406"/>
      <c r="E83" s="406"/>
      <c r="F83" s="409">
        <f t="shared" si="15"/>
        <v>0</v>
      </c>
      <c r="G83" s="110">
        <f t="shared" si="13"/>
        <v>0</v>
      </c>
      <c r="H83" s="109">
        <f>(M83*Титул!BC$19)+(O83*Титул!BD$19)+(Q83*Титул!BE$19)+(S83*Титул!BF$19)+(U83*Титул!BG$19)+(W83*Титул!BH$19)+(Y83*Титул!BI$19)+(AA83*Титул!BJ$19)</f>
        <v>0</v>
      </c>
      <c r="I83" s="540"/>
      <c r="J83" s="541"/>
      <c r="K83" s="542"/>
      <c r="L83" s="109">
        <f t="shared" si="14"/>
        <v>0</v>
      </c>
      <c r="M83" s="540"/>
      <c r="N83" s="541"/>
      <c r="O83" s="540"/>
      <c r="P83" s="541"/>
      <c r="Q83" s="540"/>
      <c r="R83" s="541"/>
      <c r="S83" s="540"/>
      <c r="T83" s="541"/>
      <c r="U83" s="540"/>
      <c r="V83" s="541"/>
      <c r="W83" s="540"/>
      <c r="X83" s="541"/>
      <c r="Y83" s="540"/>
      <c r="Z83" s="541"/>
      <c r="AA83" s="540"/>
      <c r="AB83" s="541"/>
      <c r="AC83" s="543"/>
      <c r="AD83" s="53" t="str">
        <f>'Основні дані'!$B$1</f>
        <v>ХТ-225</v>
      </c>
    </row>
    <row r="84" spans="1:30" s="386" customFormat="1" ht="30" hidden="1" x14ac:dyDescent="0.45">
      <c r="A84" s="581" t="s">
        <v>557</v>
      </c>
      <c r="B84" s="469"/>
      <c r="C84" s="406"/>
      <c r="D84" s="406"/>
      <c r="E84" s="406"/>
      <c r="F84" s="409">
        <f t="shared" si="15"/>
        <v>0</v>
      </c>
      <c r="G84" s="110">
        <f t="shared" si="13"/>
        <v>0</v>
      </c>
      <c r="H84" s="109">
        <f>(M84*Титул!BC$19)+(O84*Титул!BD$19)+(Q84*Титул!BE$19)+(S84*Титул!BF$19)+(U84*Титул!BG$19)+(W84*Титул!BH$19)+(Y84*Титул!BI$19)+(AA84*Титул!BJ$19)</f>
        <v>0</v>
      </c>
      <c r="I84" s="540"/>
      <c r="J84" s="541"/>
      <c r="K84" s="542"/>
      <c r="L84" s="109">
        <f t="shared" si="14"/>
        <v>0</v>
      </c>
      <c r="M84" s="540"/>
      <c r="N84" s="541"/>
      <c r="O84" s="540"/>
      <c r="P84" s="541"/>
      <c r="Q84" s="540"/>
      <c r="R84" s="541"/>
      <c r="S84" s="540"/>
      <c r="T84" s="541"/>
      <c r="U84" s="540"/>
      <c r="V84" s="541"/>
      <c r="W84" s="540"/>
      <c r="X84" s="541"/>
      <c r="Y84" s="540"/>
      <c r="Z84" s="541"/>
      <c r="AA84" s="540"/>
      <c r="AB84" s="541"/>
      <c r="AC84" s="543"/>
      <c r="AD84" s="53" t="str">
        <f>'Основні дані'!$B$1</f>
        <v>ХТ-225</v>
      </c>
    </row>
    <row r="85" spans="1:30" s="386" customFormat="1" ht="30" hidden="1" x14ac:dyDescent="0.45">
      <c r="A85" s="581" t="s">
        <v>558</v>
      </c>
      <c r="B85" s="469"/>
      <c r="C85" s="406"/>
      <c r="D85" s="406"/>
      <c r="E85" s="406"/>
      <c r="F85" s="409">
        <f t="shared" si="15"/>
        <v>0</v>
      </c>
      <c r="G85" s="110">
        <f t="shared" si="13"/>
        <v>0</v>
      </c>
      <c r="H85" s="109">
        <f>(M85*Титул!BC$19)+(O85*Титул!BD$19)+(Q85*Титул!BE$19)+(S85*Титул!BF$19)+(U85*Титул!BG$19)+(W85*Титул!BH$19)+(Y85*Титул!BI$19)+(AA85*Титул!BJ$19)</f>
        <v>0</v>
      </c>
      <c r="I85" s="540"/>
      <c r="J85" s="541"/>
      <c r="K85" s="542"/>
      <c r="L85" s="109">
        <f t="shared" si="14"/>
        <v>0</v>
      </c>
      <c r="M85" s="540"/>
      <c r="N85" s="541"/>
      <c r="O85" s="540"/>
      <c r="P85" s="541"/>
      <c r="Q85" s="540"/>
      <c r="R85" s="541"/>
      <c r="S85" s="540"/>
      <c r="T85" s="541"/>
      <c r="U85" s="540"/>
      <c r="V85" s="541"/>
      <c r="W85" s="540"/>
      <c r="X85" s="541"/>
      <c r="Y85" s="540"/>
      <c r="Z85" s="541"/>
      <c r="AA85" s="540"/>
      <c r="AB85" s="541"/>
      <c r="AC85" s="543"/>
      <c r="AD85" s="53" t="str">
        <f>'Основні дані'!$B$1</f>
        <v>ХТ-225</v>
      </c>
    </row>
    <row r="86" spans="1:30" s="386" customFormat="1" ht="30" hidden="1" x14ac:dyDescent="0.45">
      <c r="A86" s="581" t="s">
        <v>559</v>
      </c>
      <c r="B86" s="469"/>
      <c r="C86" s="406"/>
      <c r="D86" s="406"/>
      <c r="E86" s="406"/>
      <c r="F86" s="409">
        <f t="shared" si="15"/>
        <v>0</v>
      </c>
      <c r="G86" s="110">
        <f t="shared" si="13"/>
        <v>0</v>
      </c>
      <c r="H86" s="109">
        <f>(M86*Титул!BC$19)+(O86*Титул!BD$19)+(Q86*Титул!BE$19)+(S86*Титул!BF$19)+(U86*Титул!BG$19)+(W86*Титул!BH$19)+(Y86*Титул!BI$19)+(AA86*Титул!BJ$19)</f>
        <v>0</v>
      </c>
      <c r="I86" s="540"/>
      <c r="J86" s="541"/>
      <c r="K86" s="542"/>
      <c r="L86" s="109">
        <f t="shared" si="14"/>
        <v>0</v>
      </c>
      <c r="M86" s="540"/>
      <c r="N86" s="541"/>
      <c r="O86" s="540"/>
      <c r="P86" s="541"/>
      <c r="Q86" s="540"/>
      <c r="R86" s="541"/>
      <c r="S86" s="540"/>
      <c r="T86" s="541"/>
      <c r="U86" s="540"/>
      <c r="V86" s="541"/>
      <c r="W86" s="540"/>
      <c r="X86" s="541"/>
      <c r="Y86" s="540"/>
      <c r="Z86" s="541"/>
      <c r="AA86" s="540"/>
      <c r="AB86" s="541"/>
      <c r="AC86" s="543"/>
      <c r="AD86" s="53" t="str">
        <f>'Основні дані'!$B$1</f>
        <v>ХТ-225</v>
      </c>
    </row>
    <row r="87" spans="1:30" s="386" customFormat="1" ht="30" hidden="1" x14ac:dyDescent="0.45">
      <c r="A87" s="581" t="s">
        <v>560</v>
      </c>
      <c r="B87" s="469"/>
      <c r="C87" s="406"/>
      <c r="D87" s="406"/>
      <c r="E87" s="406"/>
      <c r="F87" s="409">
        <f t="shared" ref="F87:F94" si="16">N87+P87+R87+T87+V87+X87+Z87+AB87</f>
        <v>0</v>
      </c>
      <c r="G87" s="110">
        <f t="shared" ref="G87:G94" si="17">F87*30</f>
        <v>0</v>
      </c>
      <c r="H87" s="109">
        <f>(M87*Титул!BC$19)+(O87*Титул!BD$19)+(Q87*Титул!BE$19)+(S87*Титул!BF$19)+(U87*Титул!BG$19)+(W87*Титул!BH$19)+(Y87*Титул!BI$19)+(AA87*Титул!BJ$19)</f>
        <v>0</v>
      </c>
      <c r="I87" s="540"/>
      <c r="J87" s="541"/>
      <c r="K87" s="542"/>
      <c r="L87" s="109">
        <f t="shared" si="14"/>
        <v>0</v>
      </c>
      <c r="M87" s="540"/>
      <c r="N87" s="541"/>
      <c r="O87" s="540"/>
      <c r="P87" s="541"/>
      <c r="Q87" s="540"/>
      <c r="R87" s="541"/>
      <c r="S87" s="540"/>
      <c r="T87" s="541"/>
      <c r="U87" s="540"/>
      <c r="V87" s="541"/>
      <c r="W87" s="540"/>
      <c r="X87" s="541"/>
      <c r="Y87" s="540"/>
      <c r="Z87" s="541"/>
      <c r="AA87" s="540"/>
      <c r="AB87" s="541"/>
      <c r="AC87" s="543"/>
      <c r="AD87" s="53" t="str">
        <f>'Основні дані'!$B$1</f>
        <v>ХТ-225</v>
      </c>
    </row>
    <row r="88" spans="1:30" s="386" customFormat="1" ht="30" hidden="1" x14ac:dyDescent="0.45">
      <c r="A88" s="581" t="s">
        <v>561</v>
      </c>
      <c r="B88" s="469"/>
      <c r="C88" s="406"/>
      <c r="D88" s="406"/>
      <c r="E88" s="406"/>
      <c r="F88" s="409">
        <f t="shared" si="16"/>
        <v>0</v>
      </c>
      <c r="G88" s="110">
        <f t="shared" si="17"/>
        <v>0</v>
      </c>
      <c r="H88" s="109">
        <f>(M88*Титул!BC$19)+(O88*Титул!BD$19)+(Q88*Титул!BE$19)+(S88*Титул!BF$19)+(U88*Титул!BG$19)+(W88*Титул!BH$19)+(Y88*Титул!BI$19)+(AA88*Титул!BJ$19)</f>
        <v>0</v>
      </c>
      <c r="I88" s="540"/>
      <c r="J88" s="541"/>
      <c r="K88" s="542"/>
      <c r="L88" s="109">
        <f t="shared" si="14"/>
        <v>0</v>
      </c>
      <c r="M88" s="540"/>
      <c r="N88" s="541"/>
      <c r="O88" s="540"/>
      <c r="P88" s="541"/>
      <c r="Q88" s="540"/>
      <c r="R88" s="541"/>
      <c r="S88" s="540"/>
      <c r="T88" s="541"/>
      <c r="U88" s="540"/>
      <c r="V88" s="541"/>
      <c r="W88" s="540"/>
      <c r="X88" s="541"/>
      <c r="Y88" s="540"/>
      <c r="Z88" s="541"/>
      <c r="AA88" s="540"/>
      <c r="AB88" s="541"/>
      <c r="AC88" s="543"/>
      <c r="AD88" s="53" t="str">
        <f>'Основні дані'!$B$1</f>
        <v>ХТ-225</v>
      </c>
    </row>
    <row r="89" spans="1:30" s="386" customFormat="1" ht="30" hidden="1" x14ac:dyDescent="0.45">
      <c r="A89" s="581" t="s">
        <v>562</v>
      </c>
      <c r="B89" s="469"/>
      <c r="C89" s="406"/>
      <c r="D89" s="406"/>
      <c r="E89" s="406"/>
      <c r="F89" s="409">
        <f t="shared" si="16"/>
        <v>0</v>
      </c>
      <c r="G89" s="110">
        <f t="shared" si="17"/>
        <v>0</v>
      </c>
      <c r="H89" s="109">
        <f>(M89*Титул!BC$19)+(O89*Титул!BD$19)+(Q89*Титул!BE$19)+(S89*Титул!BF$19)+(U89*Титул!BG$19)+(W89*Титул!BH$19)+(Y89*Титул!BI$19)+(AA89*Титул!BJ$19)</f>
        <v>0</v>
      </c>
      <c r="I89" s="540"/>
      <c r="J89" s="541"/>
      <c r="K89" s="542"/>
      <c r="L89" s="109">
        <f t="shared" si="14"/>
        <v>0</v>
      </c>
      <c r="M89" s="540"/>
      <c r="N89" s="541"/>
      <c r="O89" s="540"/>
      <c r="P89" s="541"/>
      <c r="Q89" s="540"/>
      <c r="R89" s="541"/>
      <c r="S89" s="540"/>
      <c r="T89" s="541"/>
      <c r="U89" s="540"/>
      <c r="V89" s="541"/>
      <c r="W89" s="540"/>
      <c r="X89" s="541"/>
      <c r="Y89" s="540"/>
      <c r="Z89" s="541"/>
      <c r="AA89" s="540"/>
      <c r="AB89" s="541"/>
      <c r="AC89" s="543"/>
      <c r="AD89" s="53" t="str">
        <f>'Основні дані'!$B$1</f>
        <v>ХТ-225</v>
      </c>
    </row>
    <row r="90" spans="1:30" s="386" customFormat="1" ht="30" hidden="1" x14ac:dyDescent="0.45">
      <c r="A90" s="581" t="s">
        <v>563</v>
      </c>
      <c r="B90" s="469"/>
      <c r="C90" s="406"/>
      <c r="D90" s="406"/>
      <c r="E90" s="406"/>
      <c r="F90" s="409">
        <f t="shared" si="16"/>
        <v>0</v>
      </c>
      <c r="G90" s="110">
        <f t="shared" si="17"/>
        <v>0</v>
      </c>
      <c r="H90" s="109">
        <f>(M90*Титул!BC$19)+(O90*Титул!BD$19)+(Q90*Титул!BE$19)+(S90*Титул!BF$19)+(U90*Титул!BG$19)+(W90*Титул!BH$19)+(Y90*Титул!BI$19)+(AA90*Титул!BJ$19)</f>
        <v>0</v>
      </c>
      <c r="I90" s="540"/>
      <c r="J90" s="541"/>
      <c r="K90" s="542"/>
      <c r="L90" s="109">
        <f t="shared" si="14"/>
        <v>0</v>
      </c>
      <c r="M90" s="540"/>
      <c r="N90" s="541"/>
      <c r="O90" s="540"/>
      <c r="P90" s="541"/>
      <c r="Q90" s="540"/>
      <c r="R90" s="541"/>
      <c r="S90" s="540"/>
      <c r="T90" s="541"/>
      <c r="U90" s="540"/>
      <c r="V90" s="541"/>
      <c r="W90" s="540"/>
      <c r="X90" s="541"/>
      <c r="Y90" s="540"/>
      <c r="Z90" s="541"/>
      <c r="AA90" s="540"/>
      <c r="AB90" s="541"/>
      <c r="AC90" s="543"/>
      <c r="AD90" s="53" t="str">
        <f>'Основні дані'!$B$1</f>
        <v>ХТ-225</v>
      </c>
    </row>
    <row r="91" spans="1:30" s="386" customFormat="1" ht="30" hidden="1" x14ac:dyDescent="0.45">
      <c r="A91" s="581" t="s">
        <v>564</v>
      </c>
      <c r="B91" s="469"/>
      <c r="C91" s="406"/>
      <c r="D91" s="406"/>
      <c r="E91" s="406"/>
      <c r="F91" s="409">
        <f t="shared" si="16"/>
        <v>0</v>
      </c>
      <c r="G91" s="110">
        <f t="shared" si="17"/>
        <v>0</v>
      </c>
      <c r="H91" s="109">
        <f>(M91*Титул!BC$19)+(O91*Титул!BD$19)+(Q91*Титул!BE$19)+(S91*Титул!BF$19)+(U91*Титул!BG$19)+(W91*Титул!BH$19)+(Y91*Титул!BI$19)+(AA91*Титул!BJ$19)</f>
        <v>0</v>
      </c>
      <c r="I91" s="540"/>
      <c r="J91" s="541"/>
      <c r="K91" s="542"/>
      <c r="L91" s="109">
        <f t="shared" si="14"/>
        <v>0</v>
      </c>
      <c r="M91" s="540"/>
      <c r="N91" s="541"/>
      <c r="O91" s="540"/>
      <c r="P91" s="541"/>
      <c r="Q91" s="540"/>
      <c r="R91" s="541"/>
      <c r="S91" s="540"/>
      <c r="T91" s="541"/>
      <c r="U91" s="540"/>
      <c r="V91" s="541"/>
      <c r="W91" s="540"/>
      <c r="X91" s="541"/>
      <c r="Y91" s="540"/>
      <c r="Z91" s="541"/>
      <c r="AA91" s="540"/>
      <c r="AB91" s="541"/>
      <c r="AC91" s="543"/>
      <c r="AD91" s="53" t="str">
        <f>'Основні дані'!$B$1</f>
        <v>ХТ-225</v>
      </c>
    </row>
    <row r="92" spans="1:30" s="386" customFormat="1" ht="30" hidden="1" x14ac:dyDescent="0.45">
      <c r="A92" s="581" t="s">
        <v>565</v>
      </c>
      <c r="B92" s="469"/>
      <c r="C92" s="406"/>
      <c r="D92" s="406"/>
      <c r="E92" s="406"/>
      <c r="F92" s="409">
        <f t="shared" si="16"/>
        <v>0</v>
      </c>
      <c r="G92" s="110">
        <f t="shared" si="17"/>
        <v>0</v>
      </c>
      <c r="H92" s="109">
        <f>(M92*Титул!BC$19)+(O92*Титул!BD$19)+(Q92*Титул!BE$19)+(S92*Титул!BF$19)+(U92*Титул!BG$19)+(W92*Титул!BH$19)+(Y92*Титул!BI$19)+(AA92*Титул!BJ$19)</f>
        <v>0</v>
      </c>
      <c r="I92" s="540"/>
      <c r="J92" s="541"/>
      <c r="K92" s="542"/>
      <c r="L92" s="109">
        <f t="shared" si="14"/>
        <v>0</v>
      </c>
      <c r="M92" s="540"/>
      <c r="N92" s="541"/>
      <c r="O92" s="540"/>
      <c r="P92" s="541"/>
      <c r="Q92" s="540"/>
      <c r="R92" s="541"/>
      <c r="S92" s="540"/>
      <c r="T92" s="541"/>
      <c r="U92" s="540"/>
      <c r="V92" s="541"/>
      <c r="W92" s="540"/>
      <c r="X92" s="541"/>
      <c r="Y92" s="540"/>
      <c r="Z92" s="541"/>
      <c r="AA92" s="540"/>
      <c r="AB92" s="541"/>
      <c r="AC92" s="543"/>
      <c r="AD92" s="53" t="str">
        <f>'Основні дані'!$B$1</f>
        <v>ХТ-225</v>
      </c>
    </row>
    <row r="93" spans="1:30" s="386" customFormat="1" ht="30" hidden="1" x14ac:dyDescent="0.45">
      <c r="A93" s="581" t="s">
        <v>566</v>
      </c>
      <c r="B93" s="469"/>
      <c r="C93" s="406"/>
      <c r="D93" s="406"/>
      <c r="E93" s="406"/>
      <c r="F93" s="523">
        <f t="shared" si="16"/>
        <v>0</v>
      </c>
      <c r="G93" s="110">
        <f t="shared" si="17"/>
        <v>0</v>
      </c>
      <c r="H93" s="109">
        <f>(M93*Титул!BC$19)+(O93*Титул!BD$19)+(Q93*Титул!BE$19)+(S93*Титул!BF$19)+(U93*Титул!BG$19)+(W93*Титул!BH$19)+(Y93*Титул!BI$19)+(AA93*Титул!BJ$19)</f>
        <v>0</v>
      </c>
      <c r="I93" s="540"/>
      <c r="J93" s="541"/>
      <c r="K93" s="542"/>
      <c r="L93" s="109">
        <f t="shared" si="14"/>
        <v>0</v>
      </c>
      <c r="M93" s="540"/>
      <c r="N93" s="541"/>
      <c r="O93" s="540"/>
      <c r="P93" s="541"/>
      <c r="Q93" s="540"/>
      <c r="R93" s="541"/>
      <c r="S93" s="540"/>
      <c r="T93" s="541"/>
      <c r="U93" s="540"/>
      <c r="V93" s="541"/>
      <c r="W93" s="540"/>
      <c r="X93" s="541"/>
      <c r="Y93" s="540"/>
      <c r="Z93" s="541"/>
      <c r="AA93" s="540"/>
      <c r="AB93" s="541"/>
      <c r="AC93" s="543"/>
      <c r="AD93" s="53" t="str">
        <f>'Основні дані'!$B$1</f>
        <v>ХТ-225</v>
      </c>
    </row>
    <row r="94" spans="1:30" s="386" customFormat="1" ht="30" hidden="1" x14ac:dyDescent="0.45">
      <c r="A94" s="581" t="s">
        <v>567</v>
      </c>
      <c r="B94" s="469"/>
      <c r="C94" s="406"/>
      <c r="D94" s="406"/>
      <c r="E94" s="406"/>
      <c r="F94" s="409">
        <f t="shared" si="16"/>
        <v>0</v>
      </c>
      <c r="G94" s="110">
        <f t="shared" si="17"/>
        <v>0</v>
      </c>
      <c r="H94" s="109">
        <f>(M94*Титул!BC$19)+(O94*Титул!BD$19)+(Q94*Титул!BE$19)+(S94*Титул!BF$19)+(U94*Титул!BG$19)+(W94*Титул!BH$19)+(Y94*Титул!BI$19)+(AA94*Титул!BJ$19)</f>
        <v>0</v>
      </c>
      <c r="I94" s="540"/>
      <c r="J94" s="541"/>
      <c r="K94" s="542"/>
      <c r="L94" s="109">
        <f t="shared" si="14"/>
        <v>0</v>
      </c>
      <c r="M94" s="540"/>
      <c r="N94" s="541"/>
      <c r="O94" s="540"/>
      <c r="P94" s="541"/>
      <c r="Q94" s="540"/>
      <c r="R94" s="541"/>
      <c r="S94" s="540"/>
      <c r="T94" s="541"/>
      <c r="U94" s="540"/>
      <c r="V94" s="541"/>
      <c r="W94" s="540"/>
      <c r="X94" s="541"/>
      <c r="Y94" s="540"/>
      <c r="Z94" s="541"/>
      <c r="AA94" s="540"/>
      <c r="AB94" s="541"/>
      <c r="AC94" s="543"/>
      <c r="AD94" s="53" t="str">
        <f>'Основні дані'!$B$1</f>
        <v>ХТ-225</v>
      </c>
    </row>
    <row r="95" spans="1:30" s="386" customFormat="1" ht="30.6" hidden="1" thickBot="1" x14ac:dyDescent="0.5">
      <c r="A95" s="581" t="s">
        <v>568</v>
      </c>
      <c r="B95" s="469"/>
      <c r="C95" s="406"/>
      <c r="D95" s="406"/>
      <c r="E95" s="406"/>
      <c r="F95" s="409">
        <f>N95+P95+R95+T95+V95+X95+Z95+AB95</f>
        <v>0</v>
      </c>
      <c r="G95" s="110">
        <f>F95*30</f>
        <v>0</v>
      </c>
      <c r="H95" s="109">
        <f>(M95*Титул!BC$19)+(O95*Титул!BD$19)+(Q95*Титул!BE$19)+(S95*Титул!BF$19)+(U95*Титул!BG$19)+(W95*Титул!BH$19)+(Y95*Титул!BI$19)+(AA95*Титул!BJ$19)</f>
        <v>0</v>
      </c>
      <c r="I95" s="540"/>
      <c r="J95" s="541"/>
      <c r="K95" s="542"/>
      <c r="L95" s="109">
        <f t="shared" si="14"/>
        <v>0</v>
      </c>
      <c r="M95" s="540"/>
      <c r="N95" s="541"/>
      <c r="O95" s="540"/>
      <c r="P95" s="541"/>
      <c r="Q95" s="540"/>
      <c r="R95" s="541"/>
      <c r="S95" s="540"/>
      <c r="T95" s="541"/>
      <c r="U95" s="540"/>
      <c r="V95" s="541"/>
      <c r="W95" s="540"/>
      <c r="X95" s="541"/>
      <c r="Y95" s="540"/>
      <c r="Z95" s="541"/>
      <c r="AA95" s="540"/>
      <c r="AB95" s="541"/>
      <c r="AC95" s="543"/>
      <c r="AD95" s="53" t="str">
        <f>'Основні дані'!$B$1</f>
        <v>ХТ-225</v>
      </c>
    </row>
    <row r="96" spans="1:30" s="395" customFormat="1" ht="30.6" thickBot="1" x14ac:dyDescent="0.5">
      <c r="A96" s="583">
        <v>2</v>
      </c>
      <c r="B96" s="242" t="s">
        <v>569</v>
      </c>
      <c r="C96" s="243"/>
      <c r="D96" s="243"/>
      <c r="E96" s="243"/>
      <c r="F96" s="244">
        <f>SUM(F97:F102)</f>
        <v>12</v>
      </c>
      <c r="G96" s="244">
        <f t="shared" ref="G96:AB96" si="18">SUM(G97:G102)</f>
        <v>360</v>
      </c>
      <c r="H96" s="244">
        <f t="shared" si="18"/>
        <v>0</v>
      </c>
      <c r="I96" s="244">
        <f t="shared" si="18"/>
        <v>0</v>
      </c>
      <c r="J96" s="244">
        <f t="shared" si="18"/>
        <v>0</v>
      </c>
      <c r="K96" s="244">
        <f t="shared" si="18"/>
        <v>0</v>
      </c>
      <c r="L96" s="244">
        <f t="shared" si="18"/>
        <v>360</v>
      </c>
      <c r="M96" s="244">
        <f t="shared" si="18"/>
        <v>0</v>
      </c>
      <c r="N96" s="244">
        <f t="shared" si="18"/>
        <v>0</v>
      </c>
      <c r="O96" s="244">
        <f t="shared" si="18"/>
        <v>0</v>
      </c>
      <c r="P96" s="244">
        <f t="shared" si="18"/>
        <v>0</v>
      </c>
      <c r="Q96" s="244">
        <f t="shared" si="18"/>
        <v>0</v>
      </c>
      <c r="R96" s="244">
        <f t="shared" si="18"/>
        <v>0</v>
      </c>
      <c r="S96" s="244">
        <f t="shared" si="18"/>
        <v>0</v>
      </c>
      <c r="T96" s="244">
        <f t="shared" si="18"/>
        <v>0</v>
      </c>
      <c r="U96" s="244">
        <f t="shared" si="18"/>
        <v>0</v>
      </c>
      <c r="V96" s="244">
        <f t="shared" si="18"/>
        <v>0</v>
      </c>
      <c r="W96" s="244">
        <f t="shared" si="18"/>
        <v>0</v>
      </c>
      <c r="X96" s="244">
        <f t="shared" si="18"/>
        <v>6</v>
      </c>
      <c r="Y96" s="244">
        <f t="shared" si="18"/>
        <v>0</v>
      </c>
      <c r="Z96" s="244">
        <f t="shared" si="18"/>
        <v>0</v>
      </c>
      <c r="AA96" s="244">
        <f t="shared" si="18"/>
        <v>0</v>
      </c>
      <c r="AB96" s="244">
        <f t="shared" si="18"/>
        <v>6</v>
      </c>
      <c r="AC96" s="545">
        <v>184</v>
      </c>
      <c r="AD96" s="53" t="str">
        <f>'Основні дані'!$B$1</f>
        <v>ХТ-225</v>
      </c>
    </row>
    <row r="97" spans="1:82" s="396" customFormat="1" ht="27.6" x14ac:dyDescent="0.45">
      <c r="A97" s="584" t="s">
        <v>570</v>
      </c>
      <c r="B97" s="518" t="s">
        <v>571</v>
      </c>
      <c r="C97" s="519"/>
      <c r="D97" s="520" t="s">
        <v>816</v>
      </c>
      <c r="E97" s="521"/>
      <c r="F97" s="525">
        <f t="shared" ref="F97:F100" si="19">N97+P97+R97+T97+V97+X97+Z97+AB97</f>
        <v>6</v>
      </c>
      <c r="G97" s="526">
        <f t="shared" ref="G97:G105" si="20">F97*30</f>
        <v>180</v>
      </c>
      <c r="H97" s="524">
        <f>(M97*Титул!BC$19)+(O97*Титул!BD$19)+(Q97*Титул!BE$19)+(S97*Титул!BF$19)+(U97*Титул!BG$19)+(W97*Титул!BH$19)+(Y97*Титул!BI$19)+(AA97*Титул!BJ$19)</f>
        <v>0</v>
      </c>
      <c r="I97" s="544"/>
      <c r="J97" s="544"/>
      <c r="K97" s="544"/>
      <c r="L97" s="526">
        <f t="shared" ref="L97:L105" si="21">IF(H97=I97+J97+K97,G97-H97,"!Помилка!")</f>
        <v>180</v>
      </c>
      <c r="M97" s="544"/>
      <c r="N97" s="544"/>
      <c r="O97" s="544"/>
      <c r="P97" s="544"/>
      <c r="Q97" s="544"/>
      <c r="R97" s="544"/>
      <c r="S97" s="544"/>
      <c r="T97" s="544"/>
      <c r="U97" s="544"/>
      <c r="V97" s="544"/>
      <c r="W97" s="544"/>
      <c r="X97" s="544">
        <v>6</v>
      </c>
      <c r="Y97" s="544"/>
      <c r="Z97" s="544"/>
      <c r="AA97" s="544"/>
      <c r="AB97" s="544"/>
      <c r="AC97" s="545">
        <v>184</v>
      </c>
      <c r="AD97" s="53" t="str">
        <f>'Основні дані'!$B$1</f>
        <v>ХТ-225</v>
      </c>
      <c r="AE97" s="386"/>
      <c r="AF97" s="386"/>
      <c r="AG97" s="386"/>
      <c r="AH97" s="386"/>
      <c r="AI97" s="386"/>
      <c r="AJ97" s="386"/>
      <c r="AK97" s="386"/>
      <c r="AL97" s="386"/>
      <c r="AM97" s="386"/>
      <c r="AN97" s="386"/>
      <c r="AO97" s="386"/>
      <c r="AP97" s="386"/>
      <c r="AQ97" s="386"/>
      <c r="AR97" s="386"/>
      <c r="AS97" s="386"/>
      <c r="AT97" s="386"/>
      <c r="AU97" s="386"/>
      <c r="AV97" s="386"/>
      <c r="AW97" s="386"/>
      <c r="AX97" s="386"/>
      <c r="AY97" s="386"/>
      <c r="AZ97" s="386"/>
      <c r="BA97" s="386"/>
      <c r="BB97" s="386"/>
      <c r="BC97" s="386"/>
      <c r="BD97" s="386"/>
      <c r="BE97" s="386"/>
      <c r="BF97" s="386"/>
      <c r="BG97" s="386"/>
      <c r="BH97" s="386"/>
      <c r="BI97" s="386"/>
      <c r="BJ97" s="386"/>
      <c r="BK97" s="386"/>
      <c r="BL97" s="386"/>
      <c r="BM97" s="386"/>
      <c r="BN97" s="386"/>
      <c r="BO97" s="386"/>
      <c r="BP97" s="386"/>
      <c r="BQ97" s="386"/>
      <c r="BR97" s="386"/>
      <c r="BS97" s="386"/>
      <c r="BT97" s="386"/>
      <c r="BU97" s="386"/>
      <c r="BV97" s="386"/>
      <c r="BW97" s="386"/>
      <c r="BX97" s="386"/>
      <c r="BY97" s="386"/>
      <c r="BZ97" s="386"/>
      <c r="CA97" s="386"/>
      <c r="CB97" s="386"/>
      <c r="CC97" s="386"/>
      <c r="CD97" s="386"/>
    </row>
    <row r="98" spans="1:82" s="396" customFormat="1" ht="28.2" thickBot="1" x14ac:dyDescent="0.5">
      <c r="A98" s="584" t="s">
        <v>572</v>
      </c>
      <c r="B98" s="518" t="s">
        <v>573</v>
      </c>
      <c r="C98" s="519"/>
      <c r="D98" s="520" t="s">
        <v>830</v>
      </c>
      <c r="E98" s="521"/>
      <c r="F98" s="525">
        <f t="shared" si="19"/>
        <v>6</v>
      </c>
      <c r="G98" s="526">
        <f t="shared" si="20"/>
        <v>180</v>
      </c>
      <c r="H98" s="524">
        <f>(M98*Титул!BC$19)+(O98*Титул!BD$19)+(Q98*Титул!BE$19)+(S98*Титул!BF$19)+(U98*Титул!BG$19)+(W98*Титул!BH$19)+(Y98*Титул!BI$19)+(AA98*Титул!BJ$19)</f>
        <v>0</v>
      </c>
      <c r="I98" s="544"/>
      <c r="J98" s="544"/>
      <c r="K98" s="544"/>
      <c r="L98" s="526">
        <f t="shared" si="21"/>
        <v>180</v>
      </c>
      <c r="M98" s="544"/>
      <c r="N98" s="544"/>
      <c r="O98" s="544"/>
      <c r="P98" s="544"/>
      <c r="Q98" s="544"/>
      <c r="R98" s="544"/>
      <c r="S98" s="544"/>
      <c r="T98" s="544"/>
      <c r="U98" s="544"/>
      <c r="V98" s="544"/>
      <c r="W98" s="544"/>
      <c r="X98" s="544"/>
      <c r="Y98" s="544"/>
      <c r="Z98" s="544"/>
      <c r="AA98" s="544"/>
      <c r="AB98" s="544">
        <v>6</v>
      </c>
      <c r="AC98" s="545">
        <v>184</v>
      </c>
      <c r="AD98" s="53" t="str">
        <f>'Основні дані'!$B$1</f>
        <v>ХТ-225</v>
      </c>
      <c r="AE98" s="386"/>
      <c r="AF98" s="386"/>
      <c r="AG98" s="386"/>
      <c r="AH98" s="386"/>
      <c r="AI98" s="386"/>
      <c r="AJ98" s="386"/>
      <c r="AK98" s="386"/>
      <c r="AL98" s="386"/>
      <c r="AM98" s="386"/>
      <c r="AN98" s="386"/>
      <c r="AO98" s="386"/>
      <c r="AP98" s="386"/>
      <c r="AQ98" s="386"/>
      <c r="AR98" s="386"/>
      <c r="AS98" s="386"/>
      <c r="AT98" s="386"/>
      <c r="AU98" s="386"/>
      <c r="AV98" s="386"/>
      <c r="AW98" s="386"/>
      <c r="AX98" s="386"/>
      <c r="AY98" s="386"/>
      <c r="AZ98" s="386"/>
      <c r="BA98" s="386"/>
      <c r="BB98" s="386"/>
      <c r="BC98" s="386"/>
      <c r="BD98" s="386"/>
      <c r="BE98" s="386"/>
      <c r="BF98" s="386"/>
      <c r="BG98" s="386"/>
      <c r="BH98" s="386"/>
      <c r="BI98" s="386"/>
      <c r="BJ98" s="386"/>
      <c r="BK98" s="386"/>
      <c r="BL98" s="386"/>
      <c r="BM98" s="386"/>
      <c r="BN98" s="386"/>
      <c r="BO98" s="386"/>
      <c r="BP98" s="386"/>
      <c r="BQ98" s="386"/>
      <c r="BR98" s="386"/>
      <c r="BS98" s="386"/>
      <c r="BT98" s="386"/>
      <c r="BU98" s="386"/>
      <c r="BV98" s="386"/>
      <c r="BW98" s="386"/>
      <c r="BX98" s="386"/>
      <c r="BY98" s="386"/>
      <c r="BZ98" s="386"/>
      <c r="CA98" s="386"/>
      <c r="CB98" s="386"/>
      <c r="CC98" s="386"/>
      <c r="CD98" s="386"/>
    </row>
    <row r="99" spans="1:82" s="396" customFormat="1" ht="27.6" hidden="1" x14ac:dyDescent="0.45">
      <c r="A99" s="584" t="s">
        <v>574</v>
      </c>
      <c r="B99" s="518"/>
      <c r="C99" s="519"/>
      <c r="D99" s="520"/>
      <c r="E99" s="521"/>
      <c r="F99" s="525">
        <f t="shared" si="19"/>
        <v>0</v>
      </c>
      <c r="G99" s="526">
        <f t="shared" si="20"/>
        <v>0</v>
      </c>
      <c r="H99" s="524">
        <f>(M99*Титул!BC$19)+(O99*Титул!BD$19)+(Q99*Титул!BE$19)+(S99*Титул!BF$19)+(U99*Титул!BG$19)+(W99*Титул!BH$19)+(Y99*Титул!BI$19)+(AA99*Титул!BJ$19)</f>
        <v>0</v>
      </c>
      <c r="I99" s="544"/>
      <c r="J99" s="544"/>
      <c r="K99" s="544"/>
      <c r="L99" s="526">
        <f t="shared" si="21"/>
        <v>0</v>
      </c>
      <c r="M99" s="544"/>
      <c r="N99" s="544"/>
      <c r="O99" s="544"/>
      <c r="P99" s="544"/>
      <c r="Q99" s="544"/>
      <c r="R99" s="544"/>
      <c r="S99" s="544"/>
      <c r="T99" s="544"/>
      <c r="U99" s="544"/>
      <c r="V99" s="544"/>
      <c r="W99" s="544"/>
      <c r="X99" s="544"/>
      <c r="Y99" s="544"/>
      <c r="Z99" s="544"/>
      <c r="AA99" s="544"/>
      <c r="AB99" s="544"/>
      <c r="AC99" s="545"/>
      <c r="AD99" s="53" t="str">
        <f>'Основні дані'!$B$1</f>
        <v>ХТ-225</v>
      </c>
      <c r="AE99" s="386"/>
      <c r="AF99" s="386"/>
      <c r="AG99" s="386"/>
      <c r="AH99" s="386"/>
      <c r="AI99" s="386"/>
      <c r="AJ99" s="386"/>
      <c r="AK99" s="386"/>
      <c r="AL99" s="386"/>
      <c r="AM99" s="386"/>
      <c r="AN99" s="386"/>
      <c r="AO99" s="386"/>
      <c r="AP99" s="386"/>
      <c r="AQ99" s="386"/>
      <c r="AR99" s="386"/>
      <c r="AS99" s="386"/>
      <c r="AT99" s="386"/>
      <c r="AU99" s="386"/>
      <c r="AV99" s="386"/>
      <c r="AW99" s="386"/>
      <c r="AX99" s="386"/>
      <c r="AY99" s="386"/>
      <c r="AZ99" s="386"/>
      <c r="BA99" s="386"/>
      <c r="BB99" s="386"/>
      <c r="BC99" s="386"/>
      <c r="BD99" s="386"/>
      <c r="BE99" s="386"/>
      <c r="BF99" s="386"/>
      <c r="BG99" s="386"/>
      <c r="BH99" s="386"/>
      <c r="BI99" s="386"/>
      <c r="BJ99" s="386"/>
      <c r="BK99" s="386"/>
      <c r="BL99" s="386"/>
      <c r="BM99" s="386"/>
      <c r="BN99" s="386"/>
      <c r="BO99" s="386"/>
      <c r="BP99" s="386"/>
      <c r="BQ99" s="386"/>
      <c r="BR99" s="386"/>
      <c r="BS99" s="386"/>
      <c r="BT99" s="386"/>
      <c r="BU99" s="386"/>
      <c r="BV99" s="386"/>
      <c r="BW99" s="386"/>
      <c r="BX99" s="386"/>
      <c r="BY99" s="386"/>
      <c r="BZ99" s="386"/>
      <c r="CA99" s="386"/>
      <c r="CB99" s="386"/>
      <c r="CC99" s="386"/>
      <c r="CD99" s="386"/>
    </row>
    <row r="100" spans="1:82" s="396" customFormat="1" ht="27.6" hidden="1" x14ac:dyDescent="0.45">
      <c r="A100" s="584" t="s">
        <v>575</v>
      </c>
      <c r="B100" s="518"/>
      <c r="C100" s="519"/>
      <c r="D100" s="520"/>
      <c r="E100" s="521"/>
      <c r="F100" s="525">
        <f t="shared" si="19"/>
        <v>0</v>
      </c>
      <c r="G100" s="526">
        <f t="shared" si="20"/>
        <v>0</v>
      </c>
      <c r="H100" s="524">
        <f>(M100*Титул!BC$19)+(O100*Титул!BD$19)+(Q100*Титул!BE$19)+(S100*Титул!BF$19)+(U100*Титул!BG$19)+(W100*Титул!BH$19)+(Y100*Титул!BI$19)+(AA100*Титул!BJ$19)</f>
        <v>0</v>
      </c>
      <c r="I100" s="544"/>
      <c r="J100" s="544"/>
      <c r="K100" s="544"/>
      <c r="L100" s="526">
        <f t="shared" si="21"/>
        <v>0</v>
      </c>
      <c r="M100" s="544"/>
      <c r="N100" s="544"/>
      <c r="O100" s="544"/>
      <c r="P100" s="544"/>
      <c r="Q100" s="544"/>
      <c r="R100" s="544"/>
      <c r="S100" s="544"/>
      <c r="T100" s="544"/>
      <c r="U100" s="544"/>
      <c r="V100" s="544"/>
      <c r="W100" s="544"/>
      <c r="X100" s="544"/>
      <c r="Y100" s="544"/>
      <c r="Z100" s="544"/>
      <c r="AA100" s="544"/>
      <c r="AB100" s="544"/>
      <c r="AC100" s="545"/>
      <c r="AD100" s="53" t="str">
        <f>'Основні дані'!$B$1</f>
        <v>ХТ-225</v>
      </c>
      <c r="AE100" s="386"/>
      <c r="AF100" s="386"/>
      <c r="AG100" s="386"/>
      <c r="AH100" s="386"/>
      <c r="AI100" s="386"/>
      <c r="AJ100" s="386"/>
      <c r="AK100" s="386"/>
      <c r="AL100" s="386"/>
      <c r="AM100" s="386"/>
      <c r="AN100" s="386"/>
      <c r="AO100" s="386"/>
      <c r="AP100" s="386"/>
      <c r="AQ100" s="386"/>
      <c r="AR100" s="386"/>
      <c r="AS100" s="386"/>
      <c r="AT100" s="386"/>
      <c r="AU100" s="386"/>
      <c r="AV100" s="386"/>
      <c r="AW100" s="386"/>
      <c r="AX100" s="386"/>
      <c r="AY100" s="386"/>
      <c r="AZ100" s="386"/>
      <c r="BA100" s="386"/>
      <c r="BB100" s="386"/>
      <c r="BC100" s="386"/>
      <c r="BD100" s="386"/>
      <c r="BE100" s="386"/>
      <c r="BF100" s="386"/>
      <c r="BG100" s="386"/>
      <c r="BH100" s="386"/>
      <c r="BI100" s="386"/>
      <c r="BJ100" s="386"/>
      <c r="BK100" s="386"/>
      <c r="BL100" s="386"/>
      <c r="BM100" s="386"/>
      <c r="BN100" s="386"/>
      <c r="BO100" s="386"/>
      <c r="BP100" s="386"/>
      <c r="BQ100" s="386"/>
      <c r="BR100" s="386"/>
      <c r="BS100" s="386"/>
      <c r="BT100" s="386"/>
      <c r="BU100" s="386"/>
      <c r="BV100" s="386"/>
      <c r="BW100" s="386"/>
      <c r="BX100" s="386"/>
      <c r="BY100" s="386"/>
      <c r="BZ100" s="386"/>
      <c r="CA100" s="386"/>
      <c r="CB100" s="386"/>
      <c r="CC100" s="386"/>
      <c r="CD100" s="386"/>
    </row>
    <row r="101" spans="1:82" s="396" customFormat="1" ht="27.6" hidden="1" x14ac:dyDescent="0.45">
      <c r="A101" s="584" t="s">
        <v>576</v>
      </c>
      <c r="B101" s="518"/>
      <c r="C101" s="519"/>
      <c r="D101" s="520"/>
      <c r="E101" s="521"/>
      <c r="F101" s="525">
        <f t="shared" ref="F101:F102" si="22">N101+P101+R101+T101+V101+X101+Z101+AB101</f>
        <v>0</v>
      </c>
      <c r="G101" s="526">
        <f t="shared" si="20"/>
        <v>0</v>
      </c>
      <c r="H101" s="524">
        <f>(M101*Титул!BC$19)+(O101*Титул!BD$19)+(Q101*Титул!BE$19)+(S101*Титул!BF$19)+(U101*Титул!BG$19)+(W101*Титул!BH$19)+(Y101*Титул!BI$19)+(AA101*Титул!BJ$19)</f>
        <v>0</v>
      </c>
      <c r="I101" s="544"/>
      <c r="J101" s="544"/>
      <c r="K101" s="544"/>
      <c r="L101" s="526">
        <f t="shared" si="21"/>
        <v>0</v>
      </c>
      <c r="M101" s="544"/>
      <c r="N101" s="544"/>
      <c r="O101" s="544"/>
      <c r="P101" s="544"/>
      <c r="Q101" s="544"/>
      <c r="R101" s="544"/>
      <c r="S101" s="544"/>
      <c r="T101" s="544"/>
      <c r="U101" s="544"/>
      <c r="V101" s="544"/>
      <c r="W101" s="544"/>
      <c r="X101" s="544"/>
      <c r="Y101" s="544"/>
      <c r="Z101" s="544"/>
      <c r="AA101" s="544"/>
      <c r="AB101" s="544"/>
      <c r="AC101" s="545"/>
      <c r="AD101" s="53" t="str">
        <f>'Основні дані'!$B$1</f>
        <v>ХТ-225</v>
      </c>
      <c r="AE101" s="386"/>
      <c r="AF101" s="386"/>
      <c r="AG101" s="386"/>
      <c r="AH101" s="386"/>
      <c r="AI101" s="386"/>
      <c r="AJ101" s="386"/>
      <c r="AK101" s="386"/>
      <c r="AL101" s="386"/>
      <c r="AM101" s="386"/>
      <c r="AN101" s="386"/>
      <c r="AO101" s="386"/>
      <c r="AP101" s="386"/>
      <c r="AQ101" s="386"/>
      <c r="AR101" s="386"/>
      <c r="AS101" s="386"/>
      <c r="AT101" s="386"/>
      <c r="AU101" s="386"/>
      <c r="AV101" s="386"/>
      <c r="AW101" s="386"/>
      <c r="AX101" s="386"/>
      <c r="AY101" s="386"/>
      <c r="AZ101" s="386"/>
      <c r="BA101" s="386"/>
      <c r="BB101" s="386"/>
      <c r="BC101" s="386"/>
      <c r="BD101" s="386"/>
      <c r="BE101" s="386"/>
      <c r="BF101" s="386"/>
      <c r="BG101" s="386"/>
      <c r="BH101" s="386"/>
      <c r="BI101" s="386"/>
      <c r="BJ101" s="386"/>
      <c r="BK101" s="386"/>
      <c r="BL101" s="386"/>
      <c r="BM101" s="386"/>
      <c r="BN101" s="386"/>
      <c r="BO101" s="386"/>
      <c r="BP101" s="386"/>
      <c r="BQ101" s="386"/>
      <c r="BR101" s="386"/>
      <c r="BS101" s="386"/>
      <c r="BT101" s="386"/>
      <c r="BU101" s="386"/>
      <c r="BV101" s="386"/>
      <c r="BW101" s="386"/>
      <c r="BX101" s="386"/>
      <c r="BY101" s="386"/>
      <c r="BZ101" s="386"/>
      <c r="CA101" s="386"/>
      <c r="CB101" s="386"/>
      <c r="CC101" s="386"/>
      <c r="CD101" s="386"/>
    </row>
    <row r="102" spans="1:82" s="396" customFormat="1" ht="28.2" hidden="1" thickBot="1" x14ac:dyDescent="0.5">
      <c r="A102" s="584" t="s">
        <v>577</v>
      </c>
      <c r="B102" s="518"/>
      <c r="C102" s="519"/>
      <c r="D102" s="520"/>
      <c r="E102" s="593"/>
      <c r="F102" s="594">
        <f t="shared" si="22"/>
        <v>0</v>
      </c>
      <c r="G102" s="595">
        <f t="shared" si="20"/>
        <v>0</v>
      </c>
      <c r="H102" s="596">
        <f>(M102*Титул!BC$19)+(O102*Титул!BD$19)+(Q102*Титул!BE$19)+(S102*Титул!BF$19)+(U102*Титул!BG$19)+(W102*Титул!BH$19)+(Y102*Титул!BI$19)+(AA102*Титул!BJ$19)</f>
        <v>0</v>
      </c>
      <c r="I102" s="597"/>
      <c r="J102" s="597"/>
      <c r="K102" s="597"/>
      <c r="L102" s="595">
        <f t="shared" si="21"/>
        <v>0</v>
      </c>
      <c r="M102" s="544"/>
      <c r="N102" s="544"/>
      <c r="O102" s="544"/>
      <c r="P102" s="544"/>
      <c r="Q102" s="544"/>
      <c r="R102" s="544"/>
      <c r="S102" s="544"/>
      <c r="T102" s="544"/>
      <c r="U102" s="544"/>
      <c r="V102" s="544"/>
      <c r="W102" s="544"/>
      <c r="X102" s="544"/>
      <c r="Y102" s="544"/>
      <c r="Z102" s="544"/>
      <c r="AA102" s="544"/>
      <c r="AB102" s="544"/>
      <c r="AC102" s="545"/>
      <c r="AD102" s="53" t="str">
        <f>'Основні дані'!$B$1</f>
        <v>ХТ-225</v>
      </c>
      <c r="AE102" s="386"/>
      <c r="AF102" s="386"/>
      <c r="AG102" s="386"/>
      <c r="AH102" s="386"/>
      <c r="AI102" s="386"/>
      <c r="AJ102" s="386"/>
      <c r="AK102" s="386"/>
      <c r="AL102" s="386"/>
      <c r="AM102" s="386"/>
      <c r="AN102" s="386"/>
      <c r="AO102" s="386"/>
      <c r="AP102" s="386"/>
      <c r="AQ102" s="386"/>
      <c r="AR102" s="386"/>
      <c r="AS102" s="386"/>
      <c r="AT102" s="386"/>
      <c r="AU102" s="386"/>
      <c r="AV102" s="386"/>
      <c r="AW102" s="386"/>
      <c r="AX102" s="386"/>
      <c r="AY102" s="386"/>
      <c r="AZ102" s="386"/>
      <c r="BA102" s="386"/>
      <c r="BB102" s="386"/>
      <c r="BC102" s="386"/>
      <c r="BD102" s="386"/>
      <c r="BE102" s="386"/>
      <c r="BF102" s="386"/>
      <c r="BG102" s="386"/>
      <c r="BH102" s="386"/>
      <c r="BI102" s="386"/>
      <c r="BJ102" s="386"/>
      <c r="BK102" s="386"/>
      <c r="BL102" s="386"/>
      <c r="BM102" s="386"/>
      <c r="BN102" s="386"/>
      <c r="BO102" s="386"/>
      <c r="BP102" s="386"/>
      <c r="BQ102" s="386"/>
      <c r="BR102" s="386"/>
      <c r="BS102" s="386"/>
      <c r="BT102" s="386"/>
      <c r="BU102" s="386"/>
      <c r="BV102" s="386"/>
      <c r="BW102" s="386"/>
      <c r="BX102" s="386"/>
      <c r="BY102" s="386"/>
      <c r="BZ102" s="386"/>
      <c r="CA102" s="386"/>
      <c r="CB102" s="386"/>
      <c r="CC102" s="386"/>
      <c r="CD102" s="386"/>
    </row>
    <row r="103" spans="1:82" s="395" customFormat="1" ht="30.6" thickBot="1" x14ac:dyDescent="0.5">
      <c r="A103" s="583">
        <v>3</v>
      </c>
      <c r="B103" s="242" t="s">
        <v>438</v>
      </c>
      <c r="C103" s="601" t="s">
        <v>830</v>
      </c>
      <c r="D103" s="601"/>
      <c r="E103" s="601"/>
      <c r="F103" s="598">
        <f t="shared" ref="F103" si="23">N103+P103+R103+T103+V103+X103+Z103+AB103</f>
        <v>6</v>
      </c>
      <c r="G103" s="599">
        <f t="shared" ref="G103" si="24">F103*30</f>
        <v>180</v>
      </c>
      <c r="H103" s="600">
        <f>(M103*Титул!BC$19)+(O103*Титул!BD$19)+(Q103*Титул!BE$19)+(S103*Титул!BF$19)+(U103*Титул!BG$19)+(W103*Титул!BH$19)+(Y103*Титул!BI$19)+(AA103*Титул!BJ$19)</f>
        <v>0</v>
      </c>
      <c r="I103" s="590"/>
      <c r="J103" s="590"/>
      <c r="K103" s="590"/>
      <c r="L103" s="599">
        <f t="shared" si="21"/>
        <v>180</v>
      </c>
      <c r="M103" s="590"/>
      <c r="N103" s="590"/>
      <c r="O103" s="590"/>
      <c r="P103" s="590"/>
      <c r="Q103" s="590"/>
      <c r="R103" s="590"/>
      <c r="S103" s="590"/>
      <c r="T103" s="590"/>
      <c r="U103" s="590"/>
      <c r="V103" s="590"/>
      <c r="W103" s="590"/>
      <c r="X103" s="590"/>
      <c r="Y103" s="590"/>
      <c r="Z103" s="590"/>
      <c r="AA103" s="590"/>
      <c r="AB103" s="590">
        <v>6</v>
      </c>
      <c r="AC103" s="628">
        <v>184</v>
      </c>
      <c r="AD103" s="53" t="str">
        <f>'Основні дані'!$B$1</f>
        <v>ХТ-225</v>
      </c>
    </row>
    <row r="104" spans="1:82" s="395" customFormat="1" ht="26.4" hidden="1" x14ac:dyDescent="0.45">
      <c r="A104" s="585" t="s">
        <v>578</v>
      </c>
      <c r="B104" s="591" t="s">
        <v>579</v>
      </c>
      <c r="C104" s="522"/>
      <c r="D104" s="522"/>
      <c r="E104" s="522"/>
      <c r="F104" s="527">
        <f t="shared" ref="F104:F105" si="25">N104+P104+R104+T104+V104+X104+Z104+AB104</f>
        <v>0</v>
      </c>
      <c r="G104" s="527">
        <f t="shared" si="20"/>
        <v>0</v>
      </c>
      <c r="H104" s="553">
        <f>(M104*Титул!BC$19)+(O104*Титул!BD$19)+(Q104*Титул!BE$19)+(S104*Титул!BF$19)+(U104*Титул!BG$19)+(W104*Титул!BH$19)+(Y104*Титул!BI$19)+(AA104*Титул!BJ$19)</f>
        <v>0</v>
      </c>
      <c r="I104" s="546"/>
      <c r="J104" s="546"/>
      <c r="K104" s="546"/>
      <c r="L104" s="527">
        <f t="shared" si="21"/>
        <v>0</v>
      </c>
      <c r="M104" s="546"/>
      <c r="N104" s="546"/>
      <c r="O104" s="546"/>
      <c r="P104" s="546"/>
      <c r="Q104" s="546"/>
      <c r="R104" s="546"/>
      <c r="S104" s="546"/>
      <c r="T104" s="546"/>
      <c r="U104" s="546"/>
      <c r="V104" s="546"/>
      <c r="W104" s="546"/>
      <c r="X104" s="546"/>
      <c r="Y104" s="546"/>
      <c r="Z104" s="546"/>
      <c r="AA104" s="546"/>
      <c r="AB104" s="546"/>
      <c r="AC104" s="629"/>
      <c r="AD104" s="53"/>
    </row>
    <row r="105" spans="1:82" s="395" customFormat="1" ht="26.4" hidden="1" x14ac:dyDescent="0.45">
      <c r="A105" s="586" t="s">
        <v>580</v>
      </c>
      <c r="B105" s="592" t="s">
        <v>579</v>
      </c>
      <c r="C105" s="520"/>
      <c r="D105" s="520"/>
      <c r="E105" s="520"/>
      <c r="F105" s="525">
        <f t="shared" si="25"/>
        <v>0</v>
      </c>
      <c r="G105" s="525">
        <f t="shared" si="20"/>
        <v>0</v>
      </c>
      <c r="H105" s="555">
        <f>(M105*Титул!BC$19)+(O105*Титул!BD$19)+(Q105*Титул!BE$19)+(S105*Титул!BF$19)+(U105*Титул!BG$19)+(W105*Титул!BH$19)+(Y105*Титул!BI$19)+(AA105*Титул!BJ$19)</f>
        <v>0</v>
      </c>
      <c r="I105" s="554"/>
      <c r="J105" s="554"/>
      <c r="K105" s="554"/>
      <c r="L105" s="525">
        <f t="shared" si="21"/>
        <v>0</v>
      </c>
      <c r="M105" s="554"/>
      <c r="N105" s="554"/>
      <c r="O105" s="554"/>
      <c r="P105" s="554"/>
      <c r="Q105" s="554"/>
      <c r="R105" s="554"/>
      <c r="S105" s="554"/>
      <c r="T105" s="554"/>
      <c r="U105" s="554"/>
      <c r="V105" s="554"/>
      <c r="W105" s="554"/>
      <c r="X105" s="554"/>
      <c r="Y105" s="554"/>
      <c r="Z105" s="554"/>
      <c r="AA105" s="554"/>
      <c r="AB105" s="554"/>
      <c r="AC105" s="628"/>
      <c r="AD105" s="53"/>
    </row>
    <row r="106" spans="1:82" s="395" customFormat="1" ht="26.4" hidden="1" x14ac:dyDescent="0.45">
      <c r="A106" s="586" t="s">
        <v>581</v>
      </c>
      <c r="B106" s="592" t="s">
        <v>579</v>
      </c>
      <c r="C106" s="520"/>
      <c r="D106" s="520"/>
      <c r="E106" s="520"/>
      <c r="F106" s="525">
        <f t="shared" ref="F106:F107" si="26">N106+P106+R106+T106+V106+X106+Z106+AB106</f>
        <v>0</v>
      </c>
      <c r="G106" s="525">
        <f t="shared" ref="G106:G107" si="27">F106*30</f>
        <v>0</v>
      </c>
      <c r="H106" s="555">
        <f>(M106*Титул!BC$19)+(O106*Титул!BD$19)+(Q106*Титул!BE$19)+(S106*Титул!BF$19)+(U106*Титул!BG$19)+(W106*Титул!BH$19)+(Y106*Титул!BI$19)+(AA106*Титул!BJ$19)</f>
        <v>0</v>
      </c>
      <c r="I106" s="554"/>
      <c r="J106" s="554"/>
      <c r="K106" s="554"/>
      <c r="L106" s="525">
        <f t="shared" ref="L106:L107" si="28">IF(H106=I106+J106+K106,G106-H106,"!Помилка!")</f>
        <v>0</v>
      </c>
      <c r="M106" s="554"/>
      <c r="N106" s="554"/>
      <c r="O106" s="554"/>
      <c r="P106" s="554"/>
      <c r="Q106" s="554"/>
      <c r="R106" s="554"/>
      <c r="S106" s="554"/>
      <c r="T106" s="554"/>
      <c r="U106" s="554"/>
      <c r="V106" s="554"/>
      <c r="W106" s="554"/>
      <c r="X106" s="554"/>
      <c r="Y106" s="554"/>
      <c r="Z106" s="554"/>
      <c r="AA106" s="554"/>
      <c r="AB106" s="554"/>
      <c r="AC106" s="628"/>
      <c r="AD106" s="53"/>
    </row>
    <row r="107" spans="1:82" s="395" customFormat="1" ht="26.4" hidden="1" x14ac:dyDescent="0.45">
      <c r="A107" s="586" t="s">
        <v>582</v>
      </c>
      <c r="B107" s="592" t="s">
        <v>579</v>
      </c>
      <c r="C107" s="520"/>
      <c r="D107" s="520"/>
      <c r="E107" s="520"/>
      <c r="F107" s="525">
        <f t="shared" si="26"/>
        <v>0</v>
      </c>
      <c r="G107" s="525">
        <f t="shared" si="27"/>
        <v>0</v>
      </c>
      <c r="H107" s="555">
        <f>(M107*Титул!BC$19)+(O107*Титул!BD$19)+(Q107*Титул!BE$19)+(S107*Титул!BF$19)+(U107*Титул!BG$19)+(W107*Титул!BH$19)+(Y107*Титул!BI$19)+(AA107*Титул!BJ$19)</f>
        <v>0</v>
      </c>
      <c r="I107" s="554"/>
      <c r="J107" s="554"/>
      <c r="K107" s="554"/>
      <c r="L107" s="525">
        <f t="shared" si="28"/>
        <v>0</v>
      </c>
      <c r="M107" s="554"/>
      <c r="N107" s="554"/>
      <c r="O107" s="554"/>
      <c r="P107" s="554"/>
      <c r="Q107" s="554"/>
      <c r="R107" s="554"/>
      <c r="S107" s="554"/>
      <c r="T107" s="554"/>
      <c r="U107" s="554"/>
      <c r="V107" s="554"/>
      <c r="W107" s="554"/>
      <c r="X107" s="554"/>
      <c r="Y107" s="554"/>
      <c r="Z107" s="554"/>
      <c r="AA107" s="554"/>
      <c r="AB107" s="554"/>
      <c r="AC107" s="628"/>
      <c r="AD107" s="53"/>
    </row>
    <row r="108" spans="1:82" s="395" customFormat="1" ht="30.6" thickBot="1" x14ac:dyDescent="0.5">
      <c r="A108" s="587">
        <v>4</v>
      </c>
      <c r="B108" s="550" t="s">
        <v>583</v>
      </c>
      <c r="C108" s="551"/>
      <c r="D108" s="551"/>
      <c r="E108" s="551"/>
      <c r="F108" s="552">
        <f>F109+F320+F346+F350</f>
        <v>70</v>
      </c>
      <c r="G108" s="552">
        <f t="shared" ref="G108:AB108" si="29">G109+G320+G346+G350</f>
        <v>2100</v>
      </c>
      <c r="H108" s="552">
        <f t="shared" si="29"/>
        <v>876</v>
      </c>
      <c r="I108" s="552">
        <f t="shared" si="29"/>
        <v>416</v>
      </c>
      <c r="J108" s="552">
        <f t="shared" si="29"/>
        <v>172</v>
      </c>
      <c r="K108" s="552">
        <f t="shared" si="29"/>
        <v>144</v>
      </c>
      <c r="L108" s="552">
        <f t="shared" si="29"/>
        <v>1224</v>
      </c>
      <c r="M108" s="552">
        <f t="shared" si="29"/>
        <v>0</v>
      </c>
      <c r="N108" s="552">
        <f t="shared" si="29"/>
        <v>0</v>
      </c>
      <c r="O108" s="552">
        <f t="shared" si="29"/>
        <v>0</v>
      </c>
      <c r="P108" s="552">
        <f t="shared" si="29"/>
        <v>0</v>
      </c>
      <c r="Q108" s="552">
        <f t="shared" si="29"/>
        <v>3</v>
      </c>
      <c r="R108" s="552">
        <f t="shared" si="29"/>
        <v>4</v>
      </c>
      <c r="S108" s="552">
        <f t="shared" si="29"/>
        <v>12</v>
      </c>
      <c r="T108" s="552">
        <f t="shared" si="29"/>
        <v>13</v>
      </c>
      <c r="U108" s="552">
        <f t="shared" si="29"/>
        <v>11</v>
      </c>
      <c r="V108" s="552">
        <f t="shared" si="29"/>
        <v>14</v>
      </c>
      <c r="W108" s="552">
        <f t="shared" si="29"/>
        <v>16</v>
      </c>
      <c r="X108" s="552">
        <f t="shared" si="29"/>
        <v>16</v>
      </c>
      <c r="Y108" s="552">
        <f t="shared" si="29"/>
        <v>13</v>
      </c>
      <c r="Z108" s="552">
        <f t="shared" si="29"/>
        <v>17</v>
      </c>
      <c r="AA108" s="552">
        <f t="shared" si="29"/>
        <v>6</v>
      </c>
      <c r="AB108" s="552">
        <f t="shared" si="29"/>
        <v>6</v>
      </c>
      <c r="AC108" s="630"/>
      <c r="AD108" s="245" t="str">
        <f>'Основні дані'!$B$1</f>
        <v>ХТ-225</v>
      </c>
    </row>
    <row r="109" spans="1:82" s="386" customFormat="1" ht="30" customHeight="1" x14ac:dyDescent="0.45">
      <c r="A109" s="588" t="s">
        <v>584</v>
      </c>
      <c r="B109" s="397" t="s">
        <v>585</v>
      </c>
      <c r="C109" s="398"/>
      <c r="D109" s="398"/>
      <c r="E109" s="398"/>
      <c r="F109" s="109">
        <f>F110</f>
        <v>27</v>
      </c>
      <c r="G109" s="109">
        <f t="shared" ref="G109:AB109" si="30">G110</f>
        <v>810</v>
      </c>
      <c r="H109" s="109">
        <f t="shared" si="30"/>
        <v>332</v>
      </c>
      <c r="I109" s="109">
        <f>I110</f>
        <v>160</v>
      </c>
      <c r="J109" s="109">
        <f t="shared" si="30"/>
        <v>60</v>
      </c>
      <c r="K109" s="109">
        <f t="shared" si="30"/>
        <v>112</v>
      </c>
      <c r="L109" s="109">
        <f t="shared" si="30"/>
        <v>478</v>
      </c>
      <c r="M109" s="109">
        <f t="shared" si="30"/>
        <v>0</v>
      </c>
      <c r="N109" s="109">
        <f t="shared" si="30"/>
        <v>0</v>
      </c>
      <c r="O109" s="109">
        <f t="shared" si="30"/>
        <v>0</v>
      </c>
      <c r="P109" s="109">
        <f t="shared" si="30"/>
        <v>0</v>
      </c>
      <c r="Q109" s="109">
        <f t="shared" si="30"/>
        <v>0</v>
      </c>
      <c r="R109" s="109">
        <f t="shared" si="30"/>
        <v>0</v>
      </c>
      <c r="S109" s="109">
        <f t="shared" si="30"/>
        <v>5</v>
      </c>
      <c r="T109" s="109">
        <f t="shared" si="30"/>
        <v>6</v>
      </c>
      <c r="U109" s="109">
        <f t="shared" si="30"/>
        <v>5</v>
      </c>
      <c r="V109" s="109">
        <f t="shared" si="30"/>
        <v>6</v>
      </c>
      <c r="W109" s="109">
        <f t="shared" si="30"/>
        <v>4</v>
      </c>
      <c r="X109" s="109">
        <f t="shared" si="30"/>
        <v>4</v>
      </c>
      <c r="Y109" s="109">
        <f t="shared" si="30"/>
        <v>4</v>
      </c>
      <c r="Z109" s="109">
        <f t="shared" si="30"/>
        <v>5</v>
      </c>
      <c r="AA109" s="109">
        <f t="shared" si="30"/>
        <v>6</v>
      </c>
      <c r="AB109" s="109">
        <f t="shared" si="30"/>
        <v>6</v>
      </c>
      <c r="AC109" s="631"/>
      <c r="AD109" s="53" t="str">
        <f>'Основні дані'!$B$1</f>
        <v>ХТ-225</v>
      </c>
    </row>
    <row r="110" spans="1:82" s="386" customFormat="1" ht="77.400000000000006" customHeight="1" x14ac:dyDescent="0.45">
      <c r="A110" s="589" t="s">
        <v>586</v>
      </c>
      <c r="B110" s="468" t="s">
        <v>1008</v>
      </c>
      <c r="C110" s="399"/>
      <c r="D110" s="399"/>
      <c r="E110" s="399"/>
      <c r="F110" s="184">
        <f t="shared" ref="F110:AB110" si="31">SUM(F111:F130)</f>
        <v>27</v>
      </c>
      <c r="G110" s="184">
        <f t="shared" si="31"/>
        <v>810</v>
      </c>
      <c r="H110" s="184">
        <f t="shared" si="31"/>
        <v>332</v>
      </c>
      <c r="I110" s="184">
        <f t="shared" si="31"/>
        <v>160</v>
      </c>
      <c r="J110" s="184">
        <f t="shared" si="31"/>
        <v>60</v>
      </c>
      <c r="K110" s="184">
        <f t="shared" si="31"/>
        <v>112</v>
      </c>
      <c r="L110" s="184">
        <f t="shared" si="31"/>
        <v>478</v>
      </c>
      <c r="M110" s="184">
        <f t="shared" si="31"/>
        <v>0</v>
      </c>
      <c r="N110" s="184">
        <f t="shared" si="31"/>
        <v>0</v>
      </c>
      <c r="O110" s="184">
        <f t="shared" si="31"/>
        <v>0</v>
      </c>
      <c r="P110" s="184">
        <f t="shared" si="31"/>
        <v>0</v>
      </c>
      <c r="Q110" s="184">
        <f t="shared" si="31"/>
        <v>0</v>
      </c>
      <c r="R110" s="184">
        <f t="shared" si="31"/>
        <v>0</v>
      </c>
      <c r="S110" s="184">
        <f t="shared" si="31"/>
        <v>5</v>
      </c>
      <c r="T110" s="184">
        <f t="shared" si="31"/>
        <v>6</v>
      </c>
      <c r="U110" s="184">
        <f t="shared" si="31"/>
        <v>5</v>
      </c>
      <c r="V110" s="184">
        <f t="shared" si="31"/>
        <v>6</v>
      </c>
      <c r="W110" s="184">
        <f t="shared" si="31"/>
        <v>4</v>
      </c>
      <c r="X110" s="184">
        <f t="shared" si="31"/>
        <v>4</v>
      </c>
      <c r="Y110" s="184">
        <f t="shared" si="31"/>
        <v>4</v>
      </c>
      <c r="Z110" s="184">
        <f t="shared" si="31"/>
        <v>5</v>
      </c>
      <c r="AA110" s="184">
        <f t="shared" si="31"/>
        <v>6</v>
      </c>
      <c r="AB110" s="184">
        <f t="shared" si="31"/>
        <v>6</v>
      </c>
      <c r="AC110" s="632"/>
      <c r="AD110" s="53" t="str">
        <f>'Основні дані'!$B$1</f>
        <v>ХТ-225</v>
      </c>
    </row>
    <row r="111" spans="1:82" s="386" customFormat="1" ht="66.599999999999994" customHeight="1" x14ac:dyDescent="0.45">
      <c r="A111" s="581" t="s">
        <v>587</v>
      </c>
      <c r="B111" s="643" t="s">
        <v>1010</v>
      </c>
      <c r="C111" s="456">
        <v>4</v>
      </c>
      <c r="D111" s="406"/>
      <c r="E111" s="406" t="s">
        <v>483</v>
      </c>
      <c r="F111" s="409">
        <f>N111+P111+R111+T111+V111+X111+Z111+AB111</f>
        <v>6</v>
      </c>
      <c r="G111" s="110">
        <f t="shared" ref="G111:G130" si="32">F111*30</f>
        <v>180</v>
      </c>
      <c r="H111" s="109">
        <f>(M111*Титул!BC$19)+(O111*Титул!BD$19)+(Q111*Титул!BE$19)+(S111*Титул!BF$19)+(U111*Титул!BG$19)+(W111*Титул!BH$19)+(Y111*Титул!BI$19)+(AA111*Титул!BJ$19)</f>
        <v>80</v>
      </c>
      <c r="I111" s="540">
        <v>32</v>
      </c>
      <c r="J111" s="541">
        <v>16</v>
      </c>
      <c r="K111" s="542">
        <v>32</v>
      </c>
      <c r="L111" s="109">
        <f t="shared" ref="L111:L130" si="33">IF(H111=I111+J111+K111,G111-H111,"!Помилка!")</f>
        <v>100</v>
      </c>
      <c r="M111" s="540"/>
      <c r="N111" s="541"/>
      <c r="O111" s="541"/>
      <c r="P111" s="541"/>
      <c r="Q111" s="541"/>
      <c r="R111" s="541"/>
      <c r="S111" s="541">
        <v>5</v>
      </c>
      <c r="T111" s="541">
        <v>6</v>
      </c>
      <c r="U111" s="541"/>
      <c r="V111" s="541"/>
      <c r="W111" s="541"/>
      <c r="X111" s="541"/>
      <c r="Y111" s="541"/>
      <c r="Z111" s="541"/>
      <c r="AA111" s="541"/>
      <c r="AB111" s="541"/>
      <c r="AC111" s="628">
        <v>184</v>
      </c>
      <c r="AD111" s="53" t="str">
        <f>'Основні дані'!$B$1</f>
        <v>ХТ-225</v>
      </c>
    </row>
    <row r="112" spans="1:82" s="386" customFormat="1" ht="48.6" customHeight="1" x14ac:dyDescent="0.45">
      <c r="A112" s="581" t="s">
        <v>588</v>
      </c>
      <c r="B112" s="643" t="s">
        <v>1011</v>
      </c>
      <c r="C112" s="406"/>
      <c r="D112" s="620" t="s">
        <v>813</v>
      </c>
      <c r="E112" s="406" t="s">
        <v>879</v>
      </c>
      <c r="F112" s="409">
        <f>N112+P112+R112+T112+V112+X112+Z112+AB112</f>
        <v>6</v>
      </c>
      <c r="G112" s="110">
        <f t="shared" si="32"/>
        <v>180</v>
      </c>
      <c r="H112" s="109">
        <f>(M112*Титул!BC$19)+(O112*Титул!BD$19)+(Q112*Титул!BE$19)+(S112*Титул!BF$19)+(U112*Титул!BG$19)+(W112*Титул!BH$19)+(Y112*Титул!BI$19)+(AA112*Титул!BJ$19)</f>
        <v>80</v>
      </c>
      <c r="I112" s="540">
        <v>32</v>
      </c>
      <c r="J112" s="541">
        <v>16</v>
      </c>
      <c r="K112" s="542">
        <v>32</v>
      </c>
      <c r="L112" s="109">
        <f t="shared" si="33"/>
        <v>100</v>
      </c>
      <c r="M112" s="540"/>
      <c r="N112" s="541"/>
      <c r="O112" s="541"/>
      <c r="P112" s="541"/>
      <c r="Q112" s="541"/>
      <c r="R112" s="541"/>
      <c r="S112" s="541"/>
      <c r="T112" s="541"/>
      <c r="U112" s="541">
        <v>5</v>
      </c>
      <c r="V112" s="541">
        <v>6</v>
      </c>
      <c r="W112" s="541"/>
      <c r="X112" s="541"/>
      <c r="Y112" s="541"/>
      <c r="Z112" s="541"/>
      <c r="AA112" s="541"/>
      <c r="AB112" s="541"/>
      <c r="AC112" s="628">
        <v>184</v>
      </c>
      <c r="AD112" s="53" t="str">
        <f>'Основні дані'!$B$1</f>
        <v>ХТ-225</v>
      </c>
    </row>
    <row r="113" spans="1:30" s="386" customFormat="1" ht="78.599999999999994" customHeight="1" x14ac:dyDescent="0.45">
      <c r="A113" s="581" t="s">
        <v>589</v>
      </c>
      <c r="B113" s="643" t="s">
        <v>1012</v>
      </c>
      <c r="C113" s="621">
        <v>6</v>
      </c>
      <c r="D113" s="406"/>
      <c r="E113" s="406" t="s">
        <v>483</v>
      </c>
      <c r="F113" s="409">
        <f>N113+P113+R113+T113+V113+X113+Z113+AB113</f>
        <v>4</v>
      </c>
      <c r="G113" s="110">
        <f t="shared" si="32"/>
        <v>120</v>
      </c>
      <c r="H113" s="109">
        <f>(M113*Титул!BC$19)+(O113*Титул!BD$19)+(Q113*Титул!BE$19)+(S113*Титул!BF$19)+(U113*Титул!BG$19)+(W113*Титул!BH$19)+(Y113*Титул!BI$19)+(AA113*Титул!BJ$19)</f>
        <v>48</v>
      </c>
      <c r="I113" s="540">
        <v>32</v>
      </c>
      <c r="J113" s="541"/>
      <c r="K113" s="542">
        <v>16</v>
      </c>
      <c r="L113" s="109">
        <f t="shared" si="33"/>
        <v>72</v>
      </c>
      <c r="M113" s="540"/>
      <c r="N113" s="541"/>
      <c r="O113" s="541"/>
      <c r="P113" s="541"/>
      <c r="Q113" s="541"/>
      <c r="R113" s="541"/>
      <c r="S113" s="541"/>
      <c r="T113" s="541"/>
      <c r="U113" s="541"/>
      <c r="V113" s="541"/>
      <c r="W113" s="541">
        <v>4</v>
      </c>
      <c r="X113" s="541">
        <v>4</v>
      </c>
      <c r="Y113" s="541"/>
      <c r="Z113" s="541"/>
      <c r="AA113" s="541"/>
      <c r="AB113" s="541"/>
      <c r="AC113" s="628">
        <v>184</v>
      </c>
      <c r="AD113" s="53" t="str">
        <f>'Основні дані'!$B$1</f>
        <v>ХТ-225</v>
      </c>
    </row>
    <row r="114" spans="1:30" s="386" customFormat="1" ht="91.2" customHeight="1" x14ac:dyDescent="0.45">
      <c r="A114" s="581" t="s">
        <v>590</v>
      </c>
      <c r="B114" s="643" t="s">
        <v>1013</v>
      </c>
      <c r="C114" s="621">
        <v>7</v>
      </c>
      <c r="D114" s="406"/>
      <c r="E114" s="406" t="s">
        <v>879</v>
      </c>
      <c r="F114" s="409">
        <f>N114+P114+R114+T114+V114+X114+Z114+AB114</f>
        <v>5</v>
      </c>
      <c r="G114" s="110">
        <f t="shared" si="32"/>
        <v>150</v>
      </c>
      <c r="H114" s="109">
        <f>(M114*Титул!BC$19)+(O114*Титул!BD$19)+(Q114*Титул!BE$19)+(S114*Титул!BF$19)+(U114*Титул!BG$19)+(W114*Титул!BH$19)+(Y114*Титул!BI$19)+(AA114*Титул!BJ$19)</f>
        <v>64</v>
      </c>
      <c r="I114" s="540">
        <v>32</v>
      </c>
      <c r="J114" s="541">
        <v>16</v>
      </c>
      <c r="K114" s="542">
        <v>16</v>
      </c>
      <c r="L114" s="109">
        <f t="shared" si="33"/>
        <v>86</v>
      </c>
      <c r="M114" s="540"/>
      <c r="N114" s="541"/>
      <c r="O114" s="541"/>
      <c r="P114" s="541"/>
      <c r="Q114" s="541"/>
      <c r="R114" s="541"/>
      <c r="S114" s="541"/>
      <c r="T114" s="541"/>
      <c r="U114" s="541"/>
      <c r="V114" s="541"/>
      <c r="W114" s="541"/>
      <c r="X114" s="541"/>
      <c r="Y114" s="541">
        <v>4</v>
      </c>
      <c r="Z114" s="541">
        <v>5</v>
      </c>
      <c r="AA114" s="541"/>
      <c r="AB114" s="541"/>
      <c r="AC114" s="628">
        <v>184</v>
      </c>
      <c r="AD114" s="53" t="str">
        <f>'Основні дані'!$B$1</f>
        <v>ХТ-225</v>
      </c>
    </row>
    <row r="115" spans="1:30" s="386" customFormat="1" ht="76.8" customHeight="1" x14ac:dyDescent="0.45">
      <c r="A115" s="581" t="s">
        <v>591</v>
      </c>
      <c r="B115" s="643" t="s">
        <v>1014</v>
      </c>
      <c r="C115" s="621">
        <v>8</v>
      </c>
      <c r="D115" s="406"/>
      <c r="E115" s="406" t="s">
        <v>879</v>
      </c>
      <c r="F115" s="409">
        <f>N115+P115+R115+T115+V115+X115+Z115+AB115</f>
        <v>6</v>
      </c>
      <c r="G115" s="110">
        <f t="shared" si="32"/>
        <v>180</v>
      </c>
      <c r="H115" s="109">
        <f>(M115*Титул!BC$19)+(O115*Титул!BD$19)+(Q115*Титул!BE$19)+(S115*Титул!BF$19)+(U115*Титул!BG$19)+(W115*Титул!BH$19)+(Y115*Титул!BI$19)+(AA115*Титул!BJ$19)</f>
        <v>60</v>
      </c>
      <c r="I115" s="540">
        <v>32</v>
      </c>
      <c r="J115" s="541">
        <v>12</v>
      </c>
      <c r="K115" s="542">
        <v>16</v>
      </c>
      <c r="L115" s="109">
        <f t="shared" si="33"/>
        <v>120</v>
      </c>
      <c r="M115" s="540"/>
      <c r="N115" s="541"/>
      <c r="O115" s="541"/>
      <c r="P115" s="541"/>
      <c r="Q115" s="541"/>
      <c r="R115" s="541"/>
      <c r="S115" s="541"/>
      <c r="T115" s="541"/>
      <c r="U115" s="541"/>
      <c r="V115" s="541"/>
      <c r="W115" s="541"/>
      <c r="X115" s="541"/>
      <c r="Y115" s="541"/>
      <c r="Z115" s="541"/>
      <c r="AA115" s="541">
        <v>6</v>
      </c>
      <c r="AB115" s="541">
        <v>6</v>
      </c>
      <c r="AC115" s="628">
        <v>184</v>
      </c>
      <c r="AD115" s="53" t="str">
        <f>'Основні дані'!$B$1</f>
        <v>ХТ-225</v>
      </c>
    </row>
    <row r="116" spans="1:30" s="386" customFormat="1" ht="30" hidden="1" x14ac:dyDescent="0.45">
      <c r="A116" s="581" t="s">
        <v>592</v>
      </c>
      <c r="B116" s="469"/>
      <c r="C116" s="406"/>
      <c r="D116" s="406"/>
      <c r="E116" s="406"/>
      <c r="F116" s="409">
        <f t="shared" ref="F116:F130" si="34">N116+P116+R116+T116+V116+X116+Z116+AB116</f>
        <v>0</v>
      </c>
      <c r="G116" s="110">
        <f t="shared" si="32"/>
        <v>0</v>
      </c>
      <c r="H116" s="109">
        <f>(M116*Титул!BC$19)+(O116*Титул!BD$19)+(Q116*Титул!BE$19)+(S116*Титул!BF$19)+(U116*Титул!BG$19)+(W116*Титул!BH$19)+(Y116*Титул!BI$19)+(AA116*Титул!BJ$19)</f>
        <v>0</v>
      </c>
      <c r="I116" s="540"/>
      <c r="J116" s="541"/>
      <c r="K116" s="542"/>
      <c r="L116" s="109">
        <f t="shared" si="33"/>
        <v>0</v>
      </c>
      <c r="M116" s="540"/>
      <c r="N116" s="541"/>
      <c r="O116" s="541"/>
      <c r="P116" s="541"/>
      <c r="Q116" s="541"/>
      <c r="R116" s="541"/>
      <c r="S116" s="541"/>
      <c r="T116" s="541"/>
      <c r="U116" s="541"/>
      <c r="V116" s="541"/>
      <c r="W116" s="541"/>
      <c r="X116" s="541"/>
      <c r="Y116" s="541"/>
      <c r="Z116" s="541"/>
      <c r="AA116" s="541"/>
      <c r="AB116" s="541"/>
      <c r="AC116" s="633"/>
      <c r="AD116" s="53" t="str">
        <f>'Основні дані'!$B$1</f>
        <v>ХТ-225</v>
      </c>
    </row>
    <row r="117" spans="1:30" s="386" customFormat="1" ht="30" hidden="1" x14ac:dyDescent="0.45">
      <c r="A117" s="581" t="s">
        <v>593</v>
      </c>
      <c r="B117" s="469"/>
      <c r="C117" s="406"/>
      <c r="D117" s="406"/>
      <c r="E117" s="406"/>
      <c r="F117" s="409">
        <f t="shared" si="34"/>
        <v>0</v>
      </c>
      <c r="G117" s="110">
        <f t="shared" si="32"/>
        <v>0</v>
      </c>
      <c r="H117" s="109">
        <f>(M117*Титул!BC$19)+(O117*Титул!BD$19)+(Q117*Титул!BE$19)+(S117*Титул!BF$19)+(U117*Титул!BG$19)+(W117*Титул!BH$19)+(Y117*Титул!BI$19)+(AA117*Титул!BJ$19)</f>
        <v>0</v>
      </c>
      <c r="I117" s="540"/>
      <c r="J117" s="541"/>
      <c r="K117" s="542"/>
      <c r="L117" s="109">
        <f t="shared" si="33"/>
        <v>0</v>
      </c>
      <c r="M117" s="540"/>
      <c r="N117" s="541"/>
      <c r="O117" s="541"/>
      <c r="P117" s="541"/>
      <c r="Q117" s="541"/>
      <c r="R117" s="541"/>
      <c r="S117" s="541"/>
      <c r="T117" s="541"/>
      <c r="U117" s="541"/>
      <c r="V117" s="541"/>
      <c r="W117" s="541"/>
      <c r="X117" s="541"/>
      <c r="Y117" s="541"/>
      <c r="Z117" s="541"/>
      <c r="AA117" s="541"/>
      <c r="AB117" s="541"/>
      <c r="AC117" s="633"/>
      <c r="AD117" s="53" t="str">
        <f>'Основні дані'!$B$1</f>
        <v>ХТ-225</v>
      </c>
    </row>
    <row r="118" spans="1:30" s="386" customFormat="1" ht="30" hidden="1" x14ac:dyDescent="0.45">
      <c r="A118" s="581" t="s">
        <v>594</v>
      </c>
      <c r="B118" s="469"/>
      <c r="C118" s="406"/>
      <c r="D118" s="406"/>
      <c r="E118" s="406"/>
      <c r="F118" s="409">
        <f t="shared" si="34"/>
        <v>0</v>
      </c>
      <c r="G118" s="110">
        <f t="shared" si="32"/>
        <v>0</v>
      </c>
      <c r="H118" s="109">
        <f>(M118*Титул!BC$19)+(O118*Титул!BD$19)+(Q118*Титул!BE$19)+(S118*Титул!BF$19)+(U118*Титул!BG$19)+(W118*Титул!BH$19)+(Y118*Титул!BI$19)+(AA118*Титул!BJ$19)</f>
        <v>0</v>
      </c>
      <c r="I118" s="540"/>
      <c r="J118" s="541"/>
      <c r="K118" s="542"/>
      <c r="L118" s="109">
        <f t="shared" si="33"/>
        <v>0</v>
      </c>
      <c r="M118" s="540"/>
      <c r="N118" s="541"/>
      <c r="O118" s="541"/>
      <c r="P118" s="541"/>
      <c r="Q118" s="541"/>
      <c r="R118" s="541"/>
      <c r="S118" s="541"/>
      <c r="T118" s="541"/>
      <c r="U118" s="541"/>
      <c r="V118" s="541"/>
      <c r="W118" s="541"/>
      <c r="X118" s="541"/>
      <c r="Y118" s="541"/>
      <c r="Z118" s="541"/>
      <c r="AA118" s="541"/>
      <c r="AB118" s="541"/>
      <c r="AC118" s="633"/>
      <c r="AD118" s="53" t="str">
        <f>'Основні дані'!$B$1</f>
        <v>ХТ-225</v>
      </c>
    </row>
    <row r="119" spans="1:30" s="386" customFormat="1" ht="30" hidden="1" x14ac:dyDescent="0.45">
      <c r="A119" s="581" t="s">
        <v>595</v>
      </c>
      <c r="B119" s="469"/>
      <c r="C119" s="406"/>
      <c r="D119" s="406"/>
      <c r="E119" s="406"/>
      <c r="F119" s="409">
        <f t="shared" si="34"/>
        <v>0</v>
      </c>
      <c r="G119" s="110">
        <f t="shared" si="32"/>
        <v>0</v>
      </c>
      <c r="H119" s="109">
        <f>(M119*Титул!BC$19)+(O119*Титул!BD$19)+(Q119*Титул!BE$19)+(S119*Титул!BF$19)+(U119*Титул!BG$19)+(W119*Титул!BH$19)+(Y119*Титул!BI$19)+(AA119*Титул!BJ$19)</f>
        <v>0</v>
      </c>
      <c r="I119" s="540"/>
      <c r="J119" s="541"/>
      <c r="K119" s="542"/>
      <c r="L119" s="109">
        <f t="shared" si="33"/>
        <v>0</v>
      </c>
      <c r="M119" s="540"/>
      <c r="N119" s="541"/>
      <c r="O119" s="541"/>
      <c r="P119" s="541"/>
      <c r="Q119" s="541"/>
      <c r="R119" s="541"/>
      <c r="S119" s="541"/>
      <c r="T119" s="541"/>
      <c r="U119" s="541"/>
      <c r="V119" s="541"/>
      <c r="W119" s="541"/>
      <c r="X119" s="541"/>
      <c r="Y119" s="541"/>
      <c r="Z119" s="541"/>
      <c r="AA119" s="541"/>
      <c r="AB119" s="541"/>
      <c r="AC119" s="633"/>
      <c r="AD119" s="53" t="str">
        <f>'Основні дані'!$B$1</f>
        <v>ХТ-225</v>
      </c>
    </row>
    <row r="120" spans="1:30" s="386" customFormat="1" ht="30" hidden="1" x14ac:dyDescent="0.45">
      <c r="A120" s="581" t="s">
        <v>596</v>
      </c>
      <c r="B120" s="469"/>
      <c r="C120" s="406"/>
      <c r="D120" s="406"/>
      <c r="E120" s="406"/>
      <c r="F120" s="409">
        <f t="shared" si="34"/>
        <v>0</v>
      </c>
      <c r="G120" s="110">
        <f t="shared" si="32"/>
        <v>0</v>
      </c>
      <c r="H120" s="109">
        <f>(M120*Титул!BC$19)+(O120*Титул!BD$19)+(Q120*Титул!BE$19)+(S120*Титул!BF$19)+(U120*Титул!BG$19)+(W120*Титул!BH$19)+(Y120*Титул!BI$19)+(AA120*Титул!BJ$19)</f>
        <v>0</v>
      </c>
      <c r="I120" s="540"/>
      <c r="J120" s="541"/>
      <c r="K120" s="542"/>
      <c r="L120" s="109">
        <f t="shared" si="33"/>
        <v>0</v>
      </c>
      <c r="M120" s="540"/>
      <c r="N120" s="541"/>
      <c r="O120" s="541"/>
      <c r="P120" s="541"/>
      <c r="Q120" s="541"/>
      <c r="R120" s="541"/>
      <c r="S120" s="541"/>
      <c r="T120" s="541"/>
      <c r="U120" s="541"/>
      <c r="V120" s="541"/>
      <c r="W120" s="541"/>
      <c r="X120" s="541"/>
      <c r="Y120" s="541"/>
      <c r="Z120" s="541"/>
      <c r="AA120" s="541"/>
      <c r="AB120" s="541"/>
      <c r="AC120" s="633"/>
      <c r="AD120" s="53" t="str">
        <f>'Основні дані'!$B$1</f>
        <v>ХТ-225</v>
      </c>
    </row>
    <row r="121" spans="1:30" s="386" customFormat="1" ht="30" hidden="1" x14ac:dyDescent="0.45">
      <c r="A121" s="581" t="s">
        <v>597</v>
      </c>
      <c r="B121" s="469"/>
      <c r="C121" s="406"/>
      <c r="D121" s="406"/>
      <c r="E121" s="406"/>
      <c r="F121" s="409">
        <f t="shared" si="34"/>
        <v>0</v>
      </c>
      <c r="G121" s="110">
        <f t="shared" si="32"/>
        <v>0</v>
      </c>
      <c r="H121" s="109">
        <f>(M121*Титул!BC$19)+(O121*Титул!BD$19)+(Q121*Титул!BE$19)+(S121*Титул!BF$19)+(U121*Титул!BG$19)+(W121*Титул!BH$19)+(Y121*Титул!BI$19)+(AA121*Титул!BJ$19)</f>
        <v>0</v>
      </c>
      <c r="I121" s="540"/>
      <c r="J121" s="541"/>
      <c r="K121" s="542"/>
      <c r="L121" s="109">
        <f t="shared" si="33"/>
        <v>0</v>
      </c>
      <c r="M121" s="540"/>
      <c r="N121" s="541"/>
      <c r="O121" s="541"/>
      <c r="P121" s="541"/>
      <c r="Q121" s="541"/>
      <c r="R121" s="541"/>
      <c r="S121" s="541"/>
      <c r="T121" s="541"/>
      <c r="U121" s="541"/>
      <c r="V121" s="541"/>
      <c r="W121" s="541"/>
      <c r="X121" s="541"/>
      <c r="Y121" s="541"/>
      <c r="Z121" s="541"/>
      <c r="AA121" s="541"/>
      <c r="AB121" s="541"/>
      <c r="AC121" s="633"/>
      <c r="AD121" s="53" t="str">
        <f>'Основні дані'!$B$1</f>
        <v>ХТ-225</v>
      </c>
    </row>
    <row r="122" spans="1:30" s="386" customFormat="1" ht="30" hidden="1" x14ac:dyDescent="0.45">
      <c r="A122" s="581" t="s">
        <v>598</v>
      </c>
      <c r="B122" s="469"/>
      <c r="C122" s="406"/>
      <c r="D122" s="406"/>
      <c r="E122" s="406"/>
      <c r="F122" s="409">
        <f t="shared" si="34"/>
        <v>0</v>
      </c>
      <c r="G122" s="110">
        <f t="shared" si="32"/>
        <v>0</v>
      </c>
      <c r="H122" s="109">
        <f>(M122*Титул!BC$19)+(O122*Титул!BD$19)+(Q122*Титул!BE$19)+(S122*Титул!BF$19)+(U122*Титул!BG$19)+(W122*Титул!BH$19)+(Y122*Титул!BI$19)+(AA122*Титул!BJ$19)</f>
        <v>0</v>
      </c>
      <c r="I122" s="540"/>
      <c r="J122" s="541"/>
      <c r="K122" s="542"/>
      <c r="L122" s="109">
        <f t="shared" si="33"/>
        <v>0</v>
      </c>
      <c r="M122" s="540"/>
      <c r="N122" s="541"/>
      <c r="O122" s="541"/>
      <c r="P122" s="541"/>
      <c r="Q122" s="541"/>
      <c r="R122" s="541"/>
      <c r="S122" s="541"/>
      <c r="T122" s="541"/>
      <c r="U122" s="541"/>
      <c r="V122" s="541"/>
      <c r="W122" s="541"/>
      <c r="X122" s="541"/>
      <c r="Y122" s="541"/>
      <c r="Z122" s="541"/>
      <c r="AA122" s="541"/>
      <c r="AB122" s="541"/>
      <c r="AC122" s="633"/>
      <c r="AD122" s="53" t="str">
        <f>'Основні дані'!$B$1</f>
        <v>ХТ-225</v>
      </c>
    </row>
    <row r="123" spans="1:30" s="386" customFormat="1" ht="30" hidden="1" x14ac:dyDescent="0.45">
      <c r="A123" s="581" t="s">
        <v>599</v>
      </c>
      <c r="B123" s="469"/>
      <c r="C123" s="406"/>
      <c r="D123" s="406"/>
      <c r="E123" s="406"/>
      <c r="F123" s="409">
        <f t="shared" si="34"/>
        <v>0</v>
      </c>
      <c r="G123" s="110">
        <f t="shared" si="32"/>
        <v>0</v>
      </c>
      <c r="H123" s="109">
        <f>(M123*Титул!BC$19)+(O123*Титул!BD$19)+(Q123*Титул!BE$19)+(S123*Титул!BF$19)+(U123*Титул!BG$19)+(W123*Титул!BH$19)+(Y123*Титул!BI$19)+(AA123*Титул!BJ$19)</f>
        <v>0</v>
      </c>
      <c r="I123" s="540"/>
      <c r="J123" s="541"/>
      <c r="K123" s="542"/>
      <c r="L123" s="109">
        <f t="shared" si="33"/>
        <v>0</v>
      </c>
      <c r="M123" s="540"/>
      <c r="N123" s="541"/>
      <c r="O123" s="541"/>
      <c r="P123" s="541"/>
      <c r="Q123" s="541"/>
      <c r="R123" s="541"/>
      <c r="S123" s="541"/>
      <c r="T123" s="541"/>
      <c r="U123" s="541"/>
      <c r="V123" s="541"/>
      <c r="W123" s="541"/>
      <c r="X123" s="541"/>
      <c r="Y123" s="541"/>
      <c r="Z123" s="541"/>
      <c r="AA123" s="541"/>
      <c r="AB123" s="541"/>
      <c r="AC123" s="633"/>
      <c r="AD123" s="53" t="str">
        <f>'Основні дані'!$B$1</f>
        <v>ХТ-225</v>
      </c>
    </row>
    <row r="124" spans="1:30" s="386" customFormat="1" ht="30" hidden="1" x14ac:dyDescent="0.45">
      <c r="A124" s="581" t="s">
        <v>600</v>
      </c>
      <c r="B124" s="469"/>
      <c r="C124" s="406"/>
      <c r="D124" s="406"/>
      <c r="E124" s="406"/>
      <c r="F124" s="409">
        <f t="shared" si="34"/>
        <v>0</v>
      </c>
      <c r="G124" s="110">
        <f t="shared" si="32"/>
        <v>0</v>
      </c>
      <c r="H124" s="109">
        <f>(M124*Титул!BC$19)+(O124*Титул!BD$19)+(Q124*Титул!BE$19)+(S124*Титул!BF$19)+(U124*Титул!BG$19)+(W124*Титул!BH$19)+(Y124*Титул!BI$19)+(AA124*Титул!BJ$19)</f>
        <v>0</v>
      </c>
      <c r="I124" s="540"/>
      <c r="J124" s="541"/>
      <c r="K124" s="542"/>
      <c r="L124" s="109">
        <f t="shared" si="33"/>
        <v>0</v>
      </c>
      <c r="M124" s="540"/>
      <c r="N124" s="541"/>
      <c r="O124" s="541"/>
      <c r="P124" s="541"/>
      <c r="Q124" s="541"/>
      <c r="R124" s="541"/>
      <c r="S124" s="541"/>
      <c r="T124" s="541"/>
      <c r="U124" s="541"/>
      <c r="V124" s="541"/>
      <c r="W124" s="541"/>
      <c r="X124" s="541"/>
      <c r="Y124" s="541"/>
      <c r="Z124" s="541"/>
      <c r="AA124" s="541"/>
      <c r="AB124" s="541"/>
      <c r="AC124" s="633"/>
      <c r="AD124" s="53" t="str">
        <f>'Основні дані'!$B$1</f>
        <v>ХТ-225</v>
      </c>
    </row>
    <row r="125" spans="1:30" s="386" customFormat="1" ht="30" hidden="1" x14ac:dyDescent="0.45">
      <c r="A125" s="581" t="s">
        <v>601</v>
      </c>
      <c r="B125" s="469"/>
      <c r="C125" s="406"/>
      <c r="D125" s="406"/>
      <c r="E125" s="406"/>
      <c r="F125" s="409">
        <f t="shared" si="34"/>
        <v>0</v>
      </c>
      <c r="G125" s="110">
        <f t="shared" si="32"/>
        <v>0</v>
      </c>
      <c r="H125" s="109">
        <f>(M125*Титул!BC$19)+(O125*Титул!BD$19)+(Q125*Титул!BE$19)+(S125*Титул!BF$19)+(U125*Титул!BG$19)+(W125*Титул!BH$19)+(Y125*Титул!BI$19)+(AA125*Титул!BJ$19)</f>
        <v>0</v>
      </c>
      <c r="I125" s="540"/>
      <c r="J125" s="541"/>
      <c r="K125" s="542"/>
      <c r="L125" s="109">
        <f t="shared" si="33"/>
        <v>0</v>
      </c>
      <c r="M125" s="540"/>
      <c r="N125" s="541"/>
      <c r="O125" s="541"/>
      <c r="P125" s="541"/>
      <c r="Q125" s="541"/>
      <c r="R125" s="541"/>
      <c r="S125" s="541"/>
      <c r="T125" s="541"/>
      <c r="U125" s="541"/>
      <c r="V125" s="541"/>
      <c r="W125" s="541"/>
      <c r="X125" s="541"/>
      <c r="Y125" s="541"/>
      <c r="Z125" s="541"/>
      <c r="AA125" s="541"/>
      <c r="AB125" s="541"/>
      <c r="AC125" s="633"/>
      <c r="AD125" s="53" t="str">
        <f>'Основні дані'!$B$1</f>
        <v>ХТ-225</v>
      </c>
    </row>
    <row r="126" spans="1:30" s="386" customFormat="1" ht="30" hidden="1" x14ac:dyDescent="0.45">
      <c r="A126" s="581" t="s">
        <v>602</v>
      </c>
      <c r="B126" s="469"/>
      <c r="C126" s="406"/>
      <c r="D126" s="406"/>
      <c r="E126" s="406"/>
      <c r="F126" s="409">
        <f t="shared" si="34"/>
        <v>0</v>
      </c>
      <c r="G126" s="110">
        <f t="shared" si="32"/>
        <v>0</v>
      </c>
      <c r="H126" s="109">
        <f>(M126*Титул!BC$19)+(O126*Титул!BD$19)+(Q126*Титул!BE$19)+(S126*Титул!BF$19)+(U126*Титул!BG$19)+(W126*Титул!BH$19)+(Y126*Титул!BI$19)+(AA126*Титул!BJ$19)</f>
        <v>0</v>
      </c>
      <c r="I126" s="540"/>
      <c r="J126" s="541"/>
      <c r="K126" s="542"/>
      <c r="L126" s="109">
        <f t="shared" si="33"/>
        <v>0</v>
      </c>
      <c r="M126" s="540"/>
      <c r="N126" s="541"/>
      <c r="O126" s="541"/>
      <c r="P126" s="541"/>
      <c r="Q126" s="541"/>
      <c r="R126" s="541"/>
      <c r="S126" s="541"/>
      <c r="T126" s="541"/>
      <c r="U126" s="541"/>
      <c r="V126" s="541"/>
      <c r="W126" s="541"/>
      <c r="X126" s="541"/>
      <c r="Y126" s="541"/>
      <c r="Z126" s="541"/>
      <c r="AA126" s="541"/>
      <c r="AB126" s="541"/>
      <c r="AC126" s="633"/>
      <c r="AD126" s="53" t="str">
        <f>'Основні дані'!$B$1</f>
        <v>ХТ-225</v>
      </c>
    </row>
    <row r="127" spans="1:30" s="386" customFormat="1" ht="30" hidden="1" x14ac:dyDescent="0.45">
      <c r="A127" s="581" t="s">
        <v>603</v>
      </c>
      <c r="B127" s="469"/>
      <c r="C127" s="406"/>
      <c r="D127" s="406"/>
      <c r="E127" s="406"/>
      <c r="F127" s="409">
        <f t="shared" si="34"/>
        <v>0</v>
      </c>
      <c r="G127" s="110">
        <f t="shared" si="32"/>
        <v>0</v>
      </c>
      <c r="H127" s="109">
        <f>(M127*Титул!BC$19)+(O127*Титул!BD$19)+(Q127*Титул!BE$19)+(S127*Титул!BF$19)+(U127*Титул!BG$19)+(W127*Титул!BH$19)+(Y127*Титул!BI$19)+(AA127*Титул!BJ$19)</f>
        <v>0</v>
      </c>
      <c r="I127" s="540"/>
      <c r="J127" s="541"/>
      <c r="K127" s="542"/>
      <c r="L127" s="109">
        <f t="shared" si="33"/>
        <v>0</v>
      </c>
      <c r="M127" s="540"/>
      <c r="N127" s="541"/>
      <c r="O127" s="541"/>
      <c r="P127" s="541"/>
      <c r="Q127" s="541"/>
      <c r="R127" s="541"/>
      <c r="S127" s="541"/>
      <c r="T127" s="541"/>
      <c r="U127" s="541"/>
      <c r="V127" s="541"/>
      <c r="W127" s="541"/>
      <c r="X127" s="541"/>
      <c r="Y127" s="541"/>
      <c r="Z127" s="541"/>
      <c r="AA127" s="541"/>
      <c r="AB127" s="541"/>
      <c r="AC127" s="633"/>
      <c r="AD127" s="53" t="str">
        <f>'Основні дані'!$B$1</f>
        <v>ХТ-225</v>
      </c>
    </row>
    <row r="128" spans="1:30" s="386" customFormat="1" ht="30" hidden="1" x14ac:dyDescent="0.45">
      <c r="A128" s="581" t="s">
        <v>604</v>
      </c>
      <c r="B128" s="469"/>
      <c r="C128" s="406"/>
      <c r="D128" s="406"/>
      <c r="E128" s="406"/>
      <c r="F128" s="409">
        <f t="shared" si="34"/>
        <v>0</v>
      </c>
      <c r="G128" s="110">
        <f t="shared" si="32"/>
        <v>0</v>
      </c>
      <c r="H128" s="109">
        <f>(M128*Титул!BC$19)+(O128*Титул!BD$19)+(Q128*Титул!BE$19)+(S128*Титул!BF$19)+(U128*Титул!BG$19)+(W128*Титул!BH$19)+(Y128*Титул!BI$19)+(AA128*Титул!BJ$19)</f>
        <v>0</v>
      </c>
      <c r="I128" s="540"/>
      <c r="J128" s="541"/>
      <c r="K128" s="542"/>
      <c r="L128" s="109">
        <f t="shared" si="33"/>
        <v>0</v>
      </c>
      <c r="M128" s="540"/>
      <c r="N128" s="541"/>
      <c r="O128" s="541"/>
      <c r="P128" s="541"/>
      <c r="Q128" s="541"/>
      <c r="R128" s="541"/>
      <c r="S128" s="541"/>
      <c r="T128" s="541"/>
      <c r="U128" s="541"/>
      <c r="V128" s="541"/>
      <c r="W128" s="541"/>
      <c r="X128" s="541"/>
      <c r="Y128" s="541"/>
      <c r="Z128" s="541"/>
      <c r="AA128" s="541"/>
      <c r="AB128" s="541"/>
      <c r="AC128" s="633"/>
      <c r="AD128" s="53" t="str">
        <f>'Основні дані'!$B$1</f>
        <v>ХТ-225</v>
      </c>
    </row>
    <row r="129" spans="1:30" s="386" customFormat="1" ht="30" hidden="1" x14ac:dyDescent="0.45">
      <c r="A129" s="581" t="s">
        <v>605</v>
      </c>
      <c r="B129" s="469"/>
      <c r="C129" s="406"/>
      <c r="D129" s="406"/>
      <c r="E129" s="406"/>
      <c r="F129" s="409">
        <f t="shared" si="34"/>
        <v>0</v>
      </c>
      <c r="G129" s="110">
        <f t="shared" si="32"/>
        <v>0</v>
      </c>
      <c r="H129" s="109">
        <f>(M129*Титул!BC$19)+(O129*Титул!BD$19)+(Q129*Титул!BE$19)+(S129*Титул!BF$19)+(U129*Титул!BG$19)+(W129*Титул!BH$19)+(Y129*Титул!BI$19)+(AA129*Титул!BJ$19)</f>
        <v>0</v>
      </c>
      <c r="I129" s="540"/>
      <c r="J129" s="541"/>
      <c r="K129" s="542"/>
      <c r="L129" s="109">
        <f t="shared" si="33"/>
        <v>0</v>
      </c>
      <c r="M129" s="540"/>
      <c r="N129" s="541"/>
      <c r="O129" s="541"/>
      <c r="P129" s="541"/>
      <c r="Q129" s="541"/>
      <c r="R129" s="541"/>
      <c r="S129" s="541"/>
      <c r="T129" s="541"/>
      <c r="U129" s="541"/>
      <c r="V129" s="541"/>
      <c r="W129" s="541"/>
      <c r="X129" s="541"/>
      <c r="Y129" s="541"/>
      <c r="Z129" s="541"/>
      <c r="AA129" s="541"/>
      <c r="AB129" s="541"/>
      <c r="AC129" s="633"/>
      <c r="AD129" s="53" t="str">
        <f>'Основні дані'!$B$1</f>
        <v>ХТ-225</v>
      </c>
    </row>
    <row r="130" spans="1:30" s="386" customFormat="1" ht="30" hidden="1" x14ac:dyDescent="0.45">
      <c r="A130" s="581" t="s">
        <v>606</v>
      </c>
      <c r="B130" s="469"/>
      <c r="C130" s="406"/>
      <c r="D130" s="406"/>
      <c r="E130" s="406"/>
      <c r="F130" s="409">
        <f t="shared" si="34"/>
        <v>0</v>
      </c>
      <c r="G130" s="110">
        <f t="shared" si="32"/>
        <v>0</v>
      </c>
      <c r="H130" s="109">
        <f>(M130*Титул!BC$19)+(O130*Титул!BD$19)+(Q130*Титул!BE$19)+(S130*Титул!BF$19)+(U130*Титул!BG$19)+(W130*Титул!BH$19)+(Y130*Титул!BI$19)+(AA130*Титул!BJ$19)</f>
        <v>0</v>
      </c>
      <c r="I130" s="540"/>
      <c r="J130" s="541"/>
      <c r="K130" s="542"/>
      <c r="L130" s="109">
        <f t="shared" si="33"/>
        <v>0</v>
      </c>
      <c r="M130" s="540"/>
      <c r="N130" s="541"/>
      <c r="O130" s="541"/>
      <c r="P130" s="541"/>
      <c r="Q130" s="541"/>
      <c r="R130" s="541"/>
      <c r="S130" s="541"/>
      <c r="T130" s="541"/>
      <c r="U130" s="541"/>
      <c r="V130" s="541"/>
      <c r="W130" s="541"/>
      <c r="X130" s="541"/>
      <c r="Y130" s="541"/>
      <c r="Z130" s="541"/>
      <c r="AA130" s="541"/>
      <c r="AB130" s="541"/>
      <c r="AC130" s="633"/>
      <c r="AD130" s="53" t="str">
        <f>'Основні дані'!$B$1</f>
        <v>ХТ-225</v>
      </c>
    </row>
    <row r="131" spans="1:30" s="386" customFormat="1" ht="78.599999999999994" customHeight="1" x14ac:dyDescent="0.45">
      <c r="A131" s="589" t="s">
        <v>607</v>
      </c>
      <c r="B131" s="468" t="s">
        <v>1009</v>
      </c>
      <c r="C131" s="399"/>
      <c r="D131" s="399"/>
      <c r="E131" s="399"/>
      <c r="F131" s="184">
        <f>IF(SUM(F132:F151)=F$110,F$110,"ОШИБКА")</f>
        <v>27</v>
      </c>
      <c r="G131" s="184">
        <f>IF(SUM(G132:G151)=G$110,G$110,"ОШИБКА")</f>
        <v>810</v>
      </c>
      <c r="H131" s="184">
        <f>IF(SUM(H132:H151)=H$110,H$110,"ОШИБКА")</f>
        <v>332</v>
      </c>
      <c r="I131" s="184">
        <f t="shared" ref="I131:AB131" si="35">SUM(I132:I151)</f>
        <v>160</v>
      </c>
      <c r="J131" s="184">
        <f t="shared" si="35"/>
        <v>44</v>
      </c>
      <c r="K131" s="184">
        <f t="shared" si="35"/>
        <v>128</v>
      </c>
      <c r="L131" s="184">
        <f t="shared" si="35"/>
        <v>478</v>
      </c>
      <c r="M131" s="184">
        <f t="shared" si="35"/>
        <v>0</v>
      </c>
      <c r="N131" s="184">
        <f t="shared" si="35"/>
        <v>0</v>
      </c>
      <c r="O131" s="184">
        <f t="shared" si="35"/>
        <v>0</v>
      </c>
      <c r="P131" s="184">
        <f t="shared" si="35"/>
        <v>0</v>
      </c>
      <c r="Q131" s="184">
        <f t="shared" si="35"/>
        <v>0</v>
      </c>
      <c r="R131" s="184">
        <f t="shared" si="35"/>
        <v>0</v>
      </c>
      <c r="S131" s="184">
        <f t="shared" si="35"/>
        <v>5</v>
      </c>
      <c r="T131" s="184">
        <f t="shared" si="35"/>
        <v>6</v>
      </c>
      <c r="U131" s="184">
        <f t="shared" si="35"/>
        <v>5</v>
      </c>
      <c r="V131" s="184">
        <f t="shared" si="35"/>
        <v>6</v>
      </c>
      <c r="W131" s="184">
        <f t="shared" si="35"/>
        <v>4</v>
      </c>
      <c r="X131" s="184">
        <f t="shared" si="35"/>
        <v>4</v>
      </c>
      <c r="Y131" s="184">
        <f t="shared" si="35"/>
        <v>4</v>
      </c>
      <c r="Z131" s="184">
        <f t="shared" si="35"/>
        <v>5</v>
      </c>
      <c r="AA131" s="184">
        <f t="shared" si="35"/>
        <v>6</v>
      </c>
      <c r="AB131" s="184">
        <f t="shared" si="35"/>
        <v>6</v>
      </c>
      <c r="AC131" s="632"/>
      <c r="AD131" s="53" t="str">
        <f>'Основні дані'!$B$1</f>
        <v>ХТ-225</v>
      </c>
    </row>
    <row r="132" spans="1:30" s="386" customFormat="1" ht="69" customHeight="1" x14ac:dyDescent="0.45">
      <c r="A132" s="581" t="s">
        <v>608</v>
      </c>
      <c r="B132" s="643" t="s">
        <v>1015</v>
      </c>
      <c r="C132" s="456">
        <v>4</v>
      </c>
      <c r="D132" s="406"/>
      <c r="E132" s="406" t="s">
        <v>483</v>
      </c>
      <c r="F132" s="409">
        <f>N132+P132+R132+T132+V132+X132+Z132+AB132</f>
        <v>6</v>
      </c>
      <c r="G132" s="110">
        <f t="shared" ref="G132:G151" si="36">F132*30</f>
        <v>180</v>
      </c>
      <c r="H132" s="109">
        <f>(M132*Титул!BC$19)+(O132*Титул!BD$19)+(Q132*Титул!BE$19)+(S132*Титул!BF$19)+(U132*Титул!BG$19)+(W132*Титул!BH$19)+(Y132*Титул!BI$19)+(AA132*Титул!BJ$19)</f>
        <v>80</v>
      </c>
      <c r="I132" s="540">
        <v>32</v>
      </c>
      <c r="J132" s="541">
        <v>16</v>
      </c>
      <c r="K132" s="542">
        <v>32</v>
      </c>
      <c r="L132" s="109">
        <f t="shared" ref="L132:L151" si="37">IF(H132=I132+J132+K132,G132-H132,"!Помилка!")</f>
        <v>100</v>
      </c>
      <c r="M132" s="540"/>
      <c r="N132" s="541"/>
      <c r="O132" s="541"/>
      <c r="P132" s="541"/>
      <c r="Q132" s="541"/>
      <c r="R132" s="541"/>
      <c r="S132" s="541">
        <v>5</v>
      </c>
      <c r="T132" s="541">
        <v>6</v>
      </c>
      <c r="U132" s="541"/>
      <c r="V132" s="541"/>
      <c r="W132" s="541"/>
      <c r="X132" s="541"/>
      <c r="Y132" s="541"/>
      <c r="Z132" s="541"/>
      <c r="AA132" s="541"/>
      <c r="AB132" s="541"/>
      <c r="AC132" s="628">
        <v>184</v>
      </c>
      <c r="AD132" s="53" t="str">
        <f>'Основні дані'!$B$1</f>
        <v>ХТ-225</v>
      </c>
    </row>
    <row r="133" spans="1:30" s="386" customFormat="1" ht="76.8" customHeight="1" x14ac:dyDescent="0.45">
      <c r="A133" s="581" t="s">
        <v>609</v>
      </c>
      <c r="B133" s="643" t="s">
        <v>1016</v>
      </c>
      <c r="C133" s="406"/>
      <c r="D133" s="620" t="s">
        <v>813</v>
      </c>
      <c r="E133" s="406" t="s">
        <v>879</v>
      </c>
      <c r="F133" s="409">
        <f t="shared" ref="F133:F149" si="38">N133+P133+R133+T133+V133+X133+Z133+AB133</f>
        <v>6</v>
      </c>
      <c r="G133" s="110">
        <f t="shared" si="36"/>
        <v>180</v>
      </c>
      <c r="H133" s="109">
        <f>(M133*Титул!BC$19)+(O133*Титул!BD$19)+(Q133*Титул!BE$19)+(S133*Титул!BF$19)+(U133*Титул!BG$19)+(W133*Титул!BH$19)+(Y133*Титул!BI$19)+(AA133*Титул!BJ$19)</f>
        <v>80</v>
      </c>
      <c r="I133" s="540">
        <v>32</v>
      </c>
      <c r="J133" s="541">
        <v>16</v>
      </c>
      <c r="K133" s="542">
        <v>32</v>
      </c>
      <c r="L133" s="109">
        <f t="shared" si="37"/>
        <v>100</v>
      </c>
      <c r="M133" s="540"/>
      <c r="N133" s="541"/>
      <c r="O133" s="541"/>
      <c r="P133" s="541"/>
      <c r="Q133" s="541"/>
      <c r="R133" s="541"/>
      <c r="S133" s="541"/>
      <c r="T133" s="541"/>
      <c r="U133" s="541">
        <v>5</v>
      </c>
      <c r="V133" s="541">
        <v>6</v>
      </c>
      <c r="W133" s="541"/>
      <c r="X133" s="541"/>
      <c r="Y133" s="541"/>
      <c r="Z133" s="541"/>
      <c r="AA133" s="541"/>
      <c r="AB133" s="541"/>
      <c r="AC133" s="628">
        <v>184</v>
      </c>
      <c r="AD133" s="53" t="str">
        <f>'Основні дані'!$B$1</f>
        <v>ХТ-225</v>
      </c>
    </row>
    <row r="134" spans="1:30" s="386" customFormat="1" ht="76.8" customHeight="1" x14ac:dyDescent="0.45">
      <c r="A134" s="581" t="s">
        <v>610</v>
      </c>
      <c r="B134" s="643" t="s">
        <v>1017</v>
      </c>
      <c r="C134" s="621">
        <v>6</v>
      </c>
      <c r="D134" s="406"/>
      <c r="E134" s="406" t="s">
        <v>483</v>
      </c>
      <c r="F134" s="409">
        <f t="shared" si="38"/>
        <v>4</v>
      </c>
      <c r="G134" s="110">
        <f t="shared" si="36"/>
        <v>120</v>
      </c>
      <c r="H134" s="109">
        <f>(M134*Титул!BC$19)+(O134*Титул!BD$19)+(Q134*Титул!BE$19)+(S134*Титул!BF$19)+(U134*Титул!BG$19)+(W134*Титул!BH$19)+(Y134*Титул!BI$19)+(AA134*Титул!BJ$19)</f>
        <v>48</v>
      </c>
      <c r="I134" s="540">
        <v>32</v>
      </c>
      <c r="J134" s="541"/>
      <c r="K134" s="542">
        <v>16</v>
      </c>
      <c r="L134" s="109">
        <f t="shared" si="37"/>
        <v>72</v>
      </c>
      <c r="M134" s="540"/>
      <c r="N134" s="541"/>
      <c r="O134" s="541"/>
      <c r="P134" s="541"/>
      <c r="Q134" s="541"/>
      <c r="R134" s="541"/>
      <c r="S134" s="541"/>
      <c r="T134" s="541"/>
      <c r="U134" s="541"/>
      <c r="V134" s="541"/>
      <c r="W134" s="541">
        <v>4</v>
      </c>
      <c r="X134" s="541">
        <v>4</v>
      </c>
      <c r="Y134" s="541"/>
      <c r="Z134" s="541"/>
      <c r="AA134" s="541"/>
      <c r="AB134" s="541"/>
      <c r="AC134" s="628">
        <v>184</v>
      </c>
      <c r="AD134" s="53" t="str">
        <f>'Основні дані'!$B$1</f>
        <v>ХТ-225</v>
      </c>
    </row>
    <row r="135" spans="1:30" s="386" customFormat="1" ht="93" customHeight="1" x14ac:dyDescent="0.45">
      <c r="A135" s="581" t="s">
        <v>611</v>
      </c>
      <c r="B135" s="643" t="s">
        <v>1018</v>
      </c>
      <c r="C135" s="621">
        <v>7</v>
      </c>
      <c r="D135" s="406"/>
      <c r="E135" s="406" t="s">
        <v>879</v>
      </c>
      <c r="F135" s="409">
        <f t="shared" si="38"/>
        <v>5</v>
      </c>
      <c r="G135" s="110">
        <f t="shared" si="36"/>
        <v>150</v>
      </c>
      <c r="H135" s="109">
        <f>(M135*Титул!BC$19)+(O135*Титул!BD$19)+(Q135*Титул!BE$19)+(S135*Титул!BF$19)+(U135*Титул!BG$19)+(W135*Титул!BH$19)+(Y135*Титул!BI$19)+(AA135*Титул!BJ$19)</f>
        <v>64</v>
      </c>
      <c r="I135" s="540">
        <v>32</v>
      </c>
      <c r="J135" s="541"/>
      <c r="K135" s="542">
        <v>32</v>
      </c>
      <c r="L135" s="109">
        <f t="shared" si="37"/>
        <v>86</v>
      </c>
      <c r="M135" s="540"/>
      <c r="N135" s="541"/>
      <c r="O135" s="541"/>
      <c r="P135" s="541"/>
      <c r="Q135" s="541"/>
      <c r="R135" s="541"/>
      <c r="S135" s="541"/>
      <c r="T135" s="541"/>
      <c r="U135" s="541"/>
      <c r="V135" s="541"/>
      <c r="W135" s="541"/>
      <c r="X135" s="541"/>
      <c r="Y135" s="541">
        <v>4</v>
      </c>
      <c r="Z135" s="541">
        <v>5</v>
      </c>
      <c r="AA135" s="541"/>
      <c r="AB135" s="541"/>
      <c r="AC135" s="628">
        <v>184</v>
      </c>
      <c r="AD135" s="53" t="str">
        <f>'Основні дані'!$B$1</f>
        <v>ХТ-225</v>
      </c>
    </row>
    <row r="136" spans="1:30" s="386" customFormat="1" ht="47.4" customHeight="1" thickBot="1" x14ac:dyDescent="0.5">
      <c r="A136" s="581" t="s">
        <v>612</v>
      </c>
      <c r="B136" s="643" t="s">
        <v>1019</v>
      </c>
      <c r="C136" s="621">
        <v>8</v>
      </c>
      <c r="D136" s="406"/>
      <c r="E136" s="406" t="s">
        <v>483</v>
      </c>
      <c r="F136" s="409">
        <f t="shared" si="38"/>
        <v>6</v>
      </c>
      <c r="G136" s="110">
        <f t="shared" si="36"/>
        <v>180</v>
      </c>
      <c r="H136" s="109">
        <f>(M136*Титул!BC$19)+(O136*Титул!BD$19)+(Q136*Титул!BE$19)+(S136*Титул!BF$19)+(U136*Титул!BG$19)+(W136*Титул!BH$19)+(Y136*Титул!BI$19)+(AA136*Титул!BJ$19)</f>
        <v>60</v>
      </c>
      <c r="I136" s="540">
        <v>32</v>
      </c>
      <c r="J136" s="541">
        <v>12</v>
      </c>
      <c r="K136" s="542">
        <v>16</v>
      </c>
      <c r="L136" s="109">
        <f t="shared" si="37"/>
        <v>120</v>
      </c>
      <c r="M136" s="540"/>
      <c r="N136" s="541"/>
      <c r="O136" s="541"/>
      <c r="P136" s="541"/>
      <c r="Q136" s="541"/>
      <c r="R136" s="541"/>
      <c r="S136" s="541"/>
      <c r="T136" s="541"/>
      <c r="U136" s="541"/>
      <c r="V136" s="541"/>
      <c r="W136" s="541"/>
      <c r="X136" s="541"/>
      <c r="Y136" s="541"/>
      <c r="Z136" s="541"/>
      <c r="AA136" s="541">
        <v>6</v>
      </c>
      <c r="AB136" s="541">
        <v>6</v>
      </c>
      <c r="AC136" s="633">
        <v>184</v>
      </c>
      <c r="AD136" s="53" t="str">
        <f>'Основні дані'!$B$1</f>
        <v>ХТ-225</v>
      </c>
    </row>
    <row r="137" spans="1:30" s="386" customFormat="1" ht="30.6" hidden="1" thickBot="1" x14ac:dyDescent="0.5">
      <c r="A137" s="581" t="s">
        <v>613</v>
      </c>
      <c r="B137" s="469"/>
      <c r="C137" s="406"/>
      <c r="D137" s="406"/>
      <c r="E137" s="406"/>
      <c r="F137" s="409">
        <f t="shared" si="38"/>
        <v>0</v>
      </c>
      <c r="G137" s="110">
        <f t="shared" si="36"/>
        <v>0</v>
      </c>
      <c r="H137" s="109">
        <f>(M137*Титул!BC$19)+(O137*Титул!BD$19)+(Q137*Титул!BE$19)+(S137*Титул!BF$19)+(U137*Титул!BG$19)+(W137*Титул!BH$19)+(Y137*Титул!BI$19)+(AA137*Титул!BJ$19)</f>
        <v>0</v>
      </c>
      <c r="I137" s="540"/>
      <c r="J137" s="541"/>
      <c r="K137" s="542"/>
      <c r="L137" s="109">
        <f t="shared" si="37"/>
        <v>0</v>
      </c>
      <c r="M137" s="540"/>
      <c r="N137" s="541"/>
      <c r="O137" s="541"/>
      <c r="P137" s="541"/>
      <c r="Q137" s="541"/>
      <c r="R137" s="541"/>
      <c r="S137" s="541"/>
      <c r="T137" s="541"/>
      <c r="U137" s="541"/>
      <c r="V137" s="541"/>
      <c r="W137" s="541"/>
      <c r="X137" s="541"/>
      <c r="Y137" s="541"/>
      <c r="Z137" s="541"/>
      <c r="AA137" s="541"/>
      <c r="AB137" s="541"/>
      <c r="AC137" s="633"/>
      <c r="AD137" s="53" t="str">
        <f>'Основні дані'!$B$1</f>
        <v>ХТ-225</v>
      </c>
    </row>
    <row r="138" spans="1:30" s="386" customFormat="1" ht="30.6" hidden="1" thickBot="1" x14ac:dyDescent="0.5">
      <c r="A138" s="581" t="s">
        <v>614</v>
      </c>
      <c r="B138" s="469"/>
      <c r="C138" s="406"/>
      <c r="D138" s="406"/>
      <c r="E138" s="406"/>
      <c r="F138" s="409">
        <f t="shared" si="38"/>
        <v>0</v>
      </c>
      <c r="G138" s="110">
        <f t="shared" si="36"/>
        <v>0</v>
      </c>
      <c r="H138" s="109">
        <f>(M138*Титул!BC$19)+(O138*Титул!BD$19)+(Q138*Титул!BE$19)+(S138*Титул!BF$19)+(U138*Титул!BG$19)+(W138*Титул!BH$19)+(Y138*Титул!BI$19)+(AA138*Титул!BJ$19)</f>
        <v>0</v>
      </c>
      <c r="I138" s="540"/>
      <c r="J138" s="541"/>
      <c r="K138" s="542"/>
      <c r="L138" s="109">
        <f t="shared" si="37"/>
        <v>0</v>
      </c>
      <c r="M138" s="540"/>
      <c r="N138" s="541"/>
      <c r="O138" s="541"/>
      <c r="P138" s="541"/>
      <c r="Q138" s="541"/>
      <c r="R138" s="541"/>
      <c r="S138" s="541"/>
      <c r="T138" s="541"/>
      <c r="U138" s="541"/>
      <c r="V138" s="541"/>
      <c r="W138" s="541"/>
      <c r="X138" s="541"/>
      <c r="Y138" s="541"/>
      <c r="Z138" s="541"/>
      <c r="AA138" s="541"/>
      <c r="AB138" s="541"/>
      <c r="AC138" s="633"/>
      <c r="AD138" s="53" t="str">
        <f>'Основні дані'!$B$1</f>
        <v>ХТ-225</v>
      </c>
    </row>
    <row r="139" spans="1:30" s="386" customFormat="1" ht="30.6" hidden="1" thickBot="1" x14ac:dyDescent="0.5">
      <c r="A139" s="581" t="s">
        <v>615</v>
      </c>
      <c r="B139" s="469"/>
      <c r="C139" s="406"/>
      <c r="D139" s="406"/>
      <c r="E139" s="406"/>
      <c r="F139" s="409">
        <f t="shared" si="38"/>
        <v>0</v>
      </c>
      <c r="G139" s="110">
        <f t="shared" si="36"/>
        <v>0</v>
      </c>
      <c r="H139" s="109">
        <f>(M139*Титул!BC$19)+(O139*Титул!BD$19)+(Q139*Титул!BE$19)+(S139*Титул!BF$19)+(U139*Титул!BG$19)+(W139*Титул!BH$19)+(Y139*Титул!BI$19)+(AA139*Титул!BJ$19)</f>
        <v>0</v>
      </c>
      <c r="I139" s="540"/>
      <c r="J139" s="541"/>
      <c r="K139" s="542"/>
      <c r="L139" s="109">
        <f t="shared" si="37"/>
        <v>0</v>
      </c>
      <c r="M139" s="540"/>
      <c r="N139" s="541"/>
      <c r="O139" s="541"/>
      <c r="P139" s="541"/>
      <c r="Q139" s="541"/>
      <c r="R139" s="541"/>
      <c r="S139" s="541"/>
      <c r="T139" s="541"/>
      <c r="U139" s="541"/>
      <c r="V139" s="541"/>
      <c r="W139" s="541"/>
      <c r="X139" s="541"/>
      <c r="Y139" s="541"/>
      <c r="Z139" s="541"/>
      <c r="AA139" s="541"/>
      <c r="AB139" s="541"/>
      <c r="AC139" s="633"/>
      <c r="AD139" s="53" t="str">
        <f>'Основні дані'!$B$1</f>
        <v>ХТ-225</v>
      </c>
    </row>
    <row r="140" spans="1:30" s="386" customFormat="1" ht="30.6" hidden="1" thickBot="1" x14ac:dyDescent="0.5">
      <c r="A140" s="581" t="s">
        <v>616</v>
      </c>
      <c r="B140" s="469"/>
      <c r="C140" s="406"/>
      <c r="D140" s="406"/>
      <c r="E140" s="406"/>
      <c r="F140" s="409">
        <f t="shared" si="38"/>
        <v>0</v>
      </c>
      <c r="G140" s="110">
        <f t="shared" si="36"/>
        <v>0</v>
      </c>
      <c r="H140" s="109">
        <f>(M140*Титул!BC$19)+(O140*Титул!BD$19)+(Q140*Титул!BE$19)+(S140*Титул!BF$19)+(U140*Титул!BG$19)+(W140*Титул!BH$19)+(Y140*Титул!BI$19)+(AA140*Титул!BJ$19)</f>
        <v>0</v>
      </c>
      <c r="I140" s="540"/>
      <c r="J140" s="541"/>
      <c r="K140" s="542"/>
      <c r="L140" s="109">
        <f t="shared" si="37"/>
        <v>0</v>
      </c>
      <c r="M140" s="540"/>
      <c r="N140" s="541"/>
      <c r="O140" s="541"/>
      <c r="P140" s="541"/>
      <c r="Q140" s="541"/>
      <c r="R140" s="541"/>
      <c r="S140" s="541"/>
      <c r="T140" s="541"/>
      <c r="U140" s="541"/>
      <c r="V140" s="541"/>
      <c r="W140" s="541"/>
      <c r="X140" s="541"/>
      <c r="Y140" s="541"/>
      <c r="Z140" s="541"/>
      <c r="AA140" s="541"/>
      <c r="AB140" s="541"/>
      <c r="AC140" s="633"/>
      <c r="AD140" s="53" t="str">
        <f>'Основні дані'!$B$1</f>
        <v>ХТ-225</v>
      </c>
    </row>
    <row r="141" spans="1:30" s="386" customFormat="1" ht="30.6" hidden="1" thickBot="1" x14ac:dyDescent="0.5">
      <c r="A141" s="581" t="s">
        <v>617</v>
      </c>
      <c r="B141" s="469"/>
      <c r="C141" s="406"/>
      <c r="D141" s="406"/>
      <c r="E141" s="406"/>
      <c r="F141" s="409">
        <f t="shared" si="38"/>
        <v>0</v>
      </c>
      <c r="G141" s="110">
        <f t="shared" si="36"/>
        <v>0</v>
      </c>
      <c r="H141" s="109">
        <f>(M141*Титул!BC$19)+(O141*Титул!BD$19)+(Q141*Титул!BE$19)+(S141*Титул!BF$19)+(U141*Титул!BG$19)+(W141*Титул!BH$19)+(Y141*Титул!BI$19)+(AA141*Титул!BJ$19)</f>
        <v>0</v>
      </c>
      <c r="I141" s="540"/>
      <c r="J141" s="541"/>
      <c r="K141" s="542"/>
      <c r="L141" s="109">
        <f t="shared" si="37"/>
        <v>0</v>
      </c>
      <c r="M141" s="540"/>
      <c r="N141" s="541"/>
      <c r="O141" s="541"/>
      <c r="P141" s="541"/>
      <c r="Q141" s="541"/>
      <c r="R141" s="541"/>
      <c r="S141" s="541"/>
      <c r="T141" s="541"/>
      <c r="U141" s="541"/>
      <c r="V141" s="541"/>
      <c r="W141" s="541"/>
      <c r="X141" s="541"/>
      <c r="Y141" s="541"/>
      <c r="Z141" s="541"/>
      <c r="AA141" s="541"/>
      <c r="AB141" s="541"/>
      <c r="AC141" s="633"/>
      <c r="AD141" s="53" t="str">
        <f>'Основні дані'!$B$1</f>
        <v>ХТ-225</v>
      </c>
    </row>
    <row r="142" spans="1:30" s="386" customFormat="1" ht="30.6" hidden="1" thickBot="1" x14ac:dyDescent="0.5">
      <c r="A142" s="581" t="s">
        <v>618</v>
      </c>
      <c r="B142" s="469"/>
      <c r="C142" s="406"/>
      <c r="D142" s="406"/>
      <c r="E142" s="406"/>
      <c r="F142" s="409">
        <f t="shared" si="38"/>
        <v>0</v>
      </c>
      <c r="G142" s="110">
        <f t="shared" si="36"/>
        <v>0</v>
      </c>
      <c r="H142" s="109">
        <f>(M142*Титул!BC$19)+(O142*Титул!BD$19)+(Q142*Титул!BE$19)+(S142*Титул!BF$19)+(U142*Титул!BG$19)+(W142*Титул!BH$19)+(Y142*Титул!BI$19)+(AA142*Титул!BJ$19)</f>
        <v>0</v>
      </c>
      <c r="I142" s="540"/>
      <c r="J142" s="541"/>
      <c r="K142" s="542"/>
      <c r="L142" s="109">
        <f t="shared" si="37"/>
        <v>0</v>
      </c>
      <c r="M142" s="540"/>
      <c r="N142" s="541"/>
      <c r="O142" s="541"/>
      <c r="P142" s="541"/>
      <c r="Q142" s="541"/>
      <c r="R142" s="541"/>
      <c r="S142" s="541"/>
      <c r="T142" s="541"/>
      <c r="U142" s="541"/>
      <c r="V142" s="541"/>
      <c r="W142" s="541"/>
      <c r="X142" s="541"/>
      <c r="Y142" s="541"/>
      <c r="Z142" s="541"/>
      <c r="AA142" s="541"/>
      <c r="AB142" s="541"/>
      <c r="AC142" s="633"/>
      <c r="AD142" s="53" t="str">
        <f>'Основні дані'!$B$1</f>
        <v>ХТ-225</v>
      </c>
    </row>
    <row r="143" spans="1:30" s="386" customFormat="1" ht="30.6" hidden="1" thickBot="1" x14ac:dyDescent="0.5">
      <c r="A143" s="581" t="s">
        <v>619</v>
      </c>
      <c r="B143" s="469"/>
      <c r="C143" s="406"/>
      <c r="D143" s="406"/>
      <c r="E143" s="406"/>
      <c r="F143" s="409">
        <f t="shared" si="38"/>
        <v>0</v>
      </c>
      <c r="G143" s="110">
        <f t="shared" si="36"/>
        <v>0</v>
      </c>
      <c r="H143" s="109">
        <f>(M143*Титул!BC$19)+(O143*Титул!BD$19)+(Q143*Титул!BE$19)+(S143*Титул!BF$19)+(U143*Титул!BG$19)+(W143*Титул!BH$19)+(Y143*Титул!BI$19)+(AA143*Титул!BJ$19)</f>
        <v>0</v>
      </c>
      <c r="I143" s="540"/>
      <c r="J143" s="541"/>
      <c r="K143" s="542"/>
      <c r="L143" s="109">
        <f t="shared" si="37"/>
        <v>0</v>
      </c>
      <c r="M143" s="540"/>
      <c r="N143" s="541"/>
      <c r="O143" s="541"/>
      <c r="P143" s="541"/>
      <c r="Q143" s="541"/>
      <c r="R143" s="541"/>
      <c r="S143" s="541"/>
      <c r="T143" s="541"/>
      <c r="U143" s="541"/>
      <c r="V143" s="541"/>
      <c r="W143" s="541"/>
      <c r="X143" s="541"/>
      <c r="Y143" s="541"/>
      <c r="Z143" s="541"/>
      <c r="AA143" s="541"/>
      <c r="AB143" s="541"/>
      <c r="AC143" s="633"/>
      <c r="AD143" s="53" t="str">
        <f>'Основні дані'!$B$1</f>
        <v>ХТ-225</v>
      </c>
    </row>
    <row r="144" spans="1:30" s="386" customFormat="1" ht="30.6" hidden="1" thickBot="1" x14ac:dyDescent="0.5">
      <c r="A144" s="581" t="s">
        <v>620</v>
      </c>
      <c r="B144" s="469"/>
      <c r="C144" s="406"/>
      <c r="D144" s="406"/>
      <c r="E144" s="406"/>
      <c r="F144" s="409">
        <f t="shared" si="38"/>
        <v>0</v>
      </c>
      <c r="G144" s="110">
        <f t="shared" si="36"/>
        <v>0</v>
      </c>
      <c r="H144" s="109">
        <f>(M144*Титул!BC$19)+(O144*Титул!BD$19)+(Q144*Титул!BE$19)+(S144*Титул!BF$19)+(U144*Титул!BG$19)+(W144*Титул!BH$19)+(Y144*Титул!BI$19)+(AA144*Титул!BJ$19)</f>
        <v>0</v>
      </c>
      <c r="I144" s="540"/>
      <c r="J144" s="541"/>
      <c r="K144" s="542"/>
      <c r="L144" s="109">
        <f t="shared" si="37"/>
        <v>0</v>
      </c>
      <c r="M144" s="540"/>
      <c r="N144" s="541"/>
      <c r="O144" s="541"/>
      <c r="P144" s="541"/>
      <c r="Q144" s="541"/>
      <c r="R144" s="541"/>
      <c r="S144" s="541"/>
      <c r="T144" s="541"/>
      <c r="U144" s="541"/>
      <c r="V144" s="541"/>
      <c r="W144" s="541"/>
      <c r="X144" s="541"/>
      <c r="Y144" s="541"/>
      <c r="Z144" s="541"/>
      <c r="AA144" s="541"/>
      <c r="AB144" s="541"/>
      <c r="AC144" s="633"/>
      <c r="AD144" s="53" t="str">
        <f>'Основні дані'!$B$1</f>
        <v>ХТ-225</v>
      </c>
    </row>
    <row r="145" spans="1:30" s="386" customFormat="1" ht="30.6" hidden="1" thickBot="1" x14ac:dyDescent="0.5">
      <c r="A145" s="581" t="s">
        <v>621</v>
      </c>
      <c r="B145" s="469"/>
      <c r="C145" s="406"/>
      <c r="D145" s="406"/>
      <c r="E145" s="406"/>
      <c r="F145" s="409">
        <f t="shared" si="38"/>
        <v>0</v>
      </c>
      <c r="G145" s="110">
        <f t="shared" si="36"/>
        <v>0</v>
      </c>
      <c r="H145" s="109">
        <f>(M145*Титул!BC$19)+(O145*Титул!BD$19)+(Q145*Титул!BE$19)+(S145*Титул!BF$19)+(U145*Титул!BG$19)+(W145*Титул!BH$19)+(Y145*Титул!BI$19)+(AA145*Титул!BJ$19)</f>
        <v>0</v>
      </c>
      <c r="I145" s="540"/>
      <c r="J145" s="541"/>
      <c r="K145" s="542"/>
      <c r="L145" s="109">
        <f t="shared" si="37"/>
        <v>0</v>
      </c>
      <c r="M145" s="540"/>
      <c r="N145" s="541"/>
      <c r="O145" s="541"/>
      <c r="P145" s="541"/>
      <c r="Q145" s="541"/>
      <c r="R145" s="541"/>
      <c r="S145" s="541"/>
      <c r="T145" s="541"/>
      <c r="U145" s="541"/>
      <c r="V145" s="541"/>
      <c r="W145" s="541"/>
      <c r="X145" s="541"/>
      <c r="Y145" s="541"/>
      <c r="Z145" s="541"/>
      <c r="AA145" s="541"/>
      <c r="AB145" s="541"/>
      <c r="AC145" s="633"/>
      <c r="AD145" s="53" t="str">
        <f>'Основні дані'!$B$1</f>
        <v>ХТ-225</v>
      </c>
    </row>
    <row r="146" spans="1:30" s="386" customFormat="1" ht="30.6" hidden="1" thickBot="1" x14ac:dyDescent="0.5">
      <c r="A146" s="581" t="s">
        <v>622</v>
      </c>
      <c r="B146" s="469"/>
      <c r="C146" s="406"/>
      <c r="D146" s="406"/>
      <c r="E146" s="406"/>
      <c r="F146" s="409">
        <f t="shared" si="38"/>
        <v>0</v>
      </c>
      <c r="G146" s="110">
        <f t="shared" si="36"/>
        <v>0</v>
      </c>
      <c r="H146" s="109">
        <f>(M146*Титул!BC$19)+(O146*Титул!BD$19)+(Q146*Титул!BE$19)+(S146*Титул!BF$19)+(U146*Титул!BG$19)+(W146*Титул!BH$19)+(Y146*Титул!BI$19)+(AA146*Титул!BJ$19)</f>
        <v>0</v>
      </c>
      <c r="I146" s="540"/>
      <c r="J146" s="541"/>
      <c r="K146" s="542"/>
      <c r="L146" s="109">
        <f t="shared" si="37"/>
        <v>0</v>
      </c>
      <c r="M146" s="540"/>
      <c r="N146" s="541"/>
      <c r="O146" s="541"/>
      <c r="P146" s="541"/>
      <c r="Q146" s="541"/>
      <c r="R146" s="541"/>
      <c r="S146" s="541"/>
      <c r="T146" s="541"/>
      <c r="U146" s="541"/>
      <c r="V146" s="541"/>
      <c r="W146" s="541"/>
      <c r="X146" s="541"/>
      <c r="Y146" s="541"/>
      <c r="Z146" s="541"/>
      <c r="AA146" s="541"/>
      <c r="AB146" s="541"/>
      <c r="AC146" s="633"/>
      <c r="AD146" s="53" t="str">
        <f>'Основні дані'!$B$1</f>
        <v>ХТ-225</v>
      </c>
    </row>
    <row r="147" spans="1:30" s="386" customFormat="1" ht="30.6" hidden="1" thickBot="1" x14ac:dyDescent="0.5">
      <c r="A147" s="581" t="s">
        <v>623</v>
      </c>
      <c r="B147" s="469"/>
      <c r="C147" s="406"/>
      <c r="D147" s="406"/>
      <c r="E147" s="406"/>
      <c r="F147" s="409">
        <f t="shared" si="38"/>
        <v>0</v>
      </c>
      <c r="G147" s="110">
        <f t="shared" si="36"/>
        <v>0</v>
      </c>
      <c r="H147" s="109">
        <f>(M147*Титул!BC$19)+(O147*Титул!BD$19)+(Q147*Титул!BE$19)+(S147*Титул!BF$19)+(U147*Титул!BG$19)+(W147*Титул!BH$19)+(Y147*Титул!BI$19)+(AA147*Титул!BJ$19)</f>
        <v>0</v>
      </c>
      <c r="I147" s="540"/>
      <c r="J147" s="541"/>
      <c r="K147" s="542"/>
      <c r="L147" s="109">
        <f t="shared" si="37"/>
        <v>0</v>
      </c>
      <c r="M147" s="540"/>
      <c r="N147" s="541"/>
      <c r="O147" s="541"/>
      <c r="P147" s="541"/>
      <c r="Q147" s="541"/>
      <c r="R147" s="541"/>
      <c r="S147" s="541"/>
      <c r="T147" s="541"/>
      <c r="U147" s="541"/>
      <c r="V147" s="541"/>
      <c r="W147" s="541"/>
      <c r="X147" s="541"/>
      <c r="Y147" s="541"/>
      <c r="Z147" s="541"/>
      <c r="AA147" s="541"/>
      <c r="AB147" s="541"/>
      <c r="AC147" s="633"/>
      <c r="AD147" s="53" t="str">
        <f>'Основні дані'!$B$1</f>
        <v>ХТ-225</v>
      </c>
    </row>
    <row r="148" spans="1:30" s="386" customFormat="1" ht="30.6" hidden="1" thickBot="1" x14ac:dyDescent="0.5">
      <c r="A148" s="581" t="s">
        <v>624</v>
      </c>
      <c r="B148" s="469"/>
      <c r="C148" s="406"/>
      <c r="D148" s="406"/>
      <c r="E148" s="406"/>
      <c r="F148" s="409">
        <f t="shared" si="38"/>
        <v>0</v>
      </c>
      <c r="G148" s="110">
        <f t="shared" si="36"/>
        <v>0</v>
      </c>
      <c r="H148" s="109">
        <f>(M148*Титул!BC$19)+(O148*Титул!BD$19)+(Q148*Титул!BE$19)+(S148*Титул!BF$19)+(U148*Титул!BG$19)+(W148*Титул!BH$19)+(Y148*Титул!BI$19)+(AA148*Титул!BJ$19)</f>
        <v>0</v>
      </c>
      <c r="I148" s="540"/>
      <c r="J148" s="541"/>
      <c r="K148" s="542"/>
      <c r="L148" s="109">
        <f t="shared" si="37"/>
        <v>0</v>
      </c>
      <c r="M148" s="540"/>
      <c r="N148" s="541"/>
      <c r="O148" s="541"/>
      <c r="P148" s="541"/>
      <c r="Q148" s="541"/>
      <c r="R148" s="541"/>
      <c r="S148" s="541"/>
      <c r="T148" s="541"/>
      <c r="U148" s="541"/>
      <c r="V148" s="541"/>
      <c r="W148" s="541"/>
      <c r="X148" s="541"/>
      <c r="Y148" s="541"/>
      <c r="Z148" s="541"/>
      <c r="AA148" s="541"/>
      <c r="AB148" s="541"/>
      <c r="AC148" s="633"/>
      <c r="AD148" s="53" t="str">
        <f>'Основні дані'!$B$1</f>
        <v>ХТ-225</v>
      </c>
    </row>
    <row r="149" spans="1:30" s="386" customFormat="1" ht="30.6" hidden="1" thickBot="1" x14ac:dyDescent="0.5">
      <c r="A149" s="581" t="s">
        <v>625</v>
      </c>
      <c r="B149" s="469"/>
      <c r="C149" s="406"/>
      <c r="D149" s="406"/>
      <c r="E149" s="406"/>
      <c r="F149" s="409">
        <f t="shared" si="38"/>
        <v>0</v>
      </c>
      <c r="G149" s="110">
        <f t="shared" si="36"/>
        <v>0</v>
      </c>
      <c r="H149" s="109">
        <f>(M149*Титул!BC$19)+(O149*Титул!BD$19)+(Q149*Титул!BE$19)+(S149*Титул!BF$19)+(U149*Титул!BG$19)+(W149*Титул!BH$19)+(Y149*Титул!BI$19)+(AA149*Титул!BJ$19)</f>
        <v>0</v>
      </c>
      <c r="I149" s="540"/>
      <c r="J149" s="541"/>
      <c r="K149" s="542"/>
      <c r="L149" s="109">
        <f t="shared" si="37"/>
        <v>0</v>
      </c>
      <c r="M149" s="540"/>
      <c r="N149" s="541"/>
      <c r="O149" s="541"/>
      <c r="P149" s="541"/>
      <c r="Q149" s="541"/>
      <c r="R149" s="541"/>
      <c r="S149" s="541"/>
      <c r="T149" s="541"/>
      <c r="U149" s="541"/>
      <c r="V149" s="541"/>
      <c r="W149" s="541"/>
      <c r="X149" s="541"/>
      <c r="Y149" s="541"/>
      <c r="Z149" s="541"/>
      <c r="AA149" s="541"/>
      <c r="AB149" s="541"/>
      <c r="AC149" s="633"/>
      <c r="AD149" s="53" t="str">
        <f>'Основні дані'!$B$1</f>
        <v>ХТ-225</v>
      </c>
    </row>
    <row r="150" spans="1:30" s="386" customFormat="1" ht="30.6" hidden="1" thickBot="1" x14ac:dyDescent="0.5">
      <c r="A150" s="581" t="s">
        <v>626</v>
      </c>
      <c r="B150" s="469"/>
      <c r="C150" s="406"/>
      <c r="D150" s="406"/>
      <c r="E150" s="406"/>
      <c r="F150" s="409">
        <f>N150+P150+R150+T150+V150+X150+Z150+AB150</f>
        <v>0</v>
      </c>
      <c r="G150" s="110">
        <f t="shared" si="36"/>
        <v>0</v>
      </c>
      <c r="H150" s="109">
        <f>(M150*Титул!BC$19)+(O150*Титул!BD$19)+(Q150*Титул!BE$19)+(S150*Титул!BF$19)+(U150*Титул!BG$19)+(W150*Титул!BH$19)+(Y150*Титул!BI$19)+(AA150*Титул!BJ$19)</f>
        <v>0</v>
      </c>
      <c r="I150" s="540"/>
      <c r="J150" s="541"/>
      <c r="K150" s="542"/>
      <c r="L150" s="109">
        <f t="shared" si="37"/>
        <v>0</v>
      </c>
      <c r="M150" s="540"/>
      <c r="N150" s="541"/>
      <c r="O150" s="541"/>
      <c r="P150" s="541"/>
      <c r="Q150" s="541"/>
      <c r="R150" s="541"/>
      <c r="S150" s="541"/>
      <c r="T150" s="541"/>
      <c r="U150" s="541"/>
      <c r="V150" s="541"/>
      <c r="W150" s="541"/>
      <c r="X150" s="541"/>
      <c r="Y150" s="541"/>
      <c r="Z150" s="541"/>
      <c r="AA150" s="541"/>
      <c r="AB150" s="541"/>
      <c r="AC150" s="633"/>
      <c r="AD150" s="53" t="str">
        <f>'Основні дані'!$B$1</f>
        <v>ХТ-225</v>
      </c>
    </row>
    <row r="151" spans="1:30" s="386" customFormat="1" ht="30.6" hidden="1" thickBot="1" x14ac:dyDescent="0.5">
      <c r="A151" s="581" t="s">
        <v>627</v>
      </c>
      <c r="B151" s="469"/>
      <c r="C151" s="406"/>
      <c r="D151" s="406"/>
      <c r="E151" s="406"/>
      <c r="F151" s="409">
        <f>N151+P151+R151+T151+V151+X151+Z151+AB151</f>
        <v>0</v>
      </c>
      <c r="G151" s="110">
        <f t="shared" si="36"/>
        <v>0</v>
      </c>
      <c r="H151" s="109">
        <f>(M151*Титул!BC$19)+(O151*Титул!BD$19)+(Q151*Титул!BE$19)+(S151*Титул!BF$19)+(U151*Титул!BG$19)+(W151*Титул!BH$19)+(Y151*Титул!BI$19)+(AA151*Титул!BJ$19)</f>
        <v>0</v>
      </c>
      <c r="I151" s="540"/>
      <c r="J151" s="541"/>
      <c r="K151" s="542"/>
      <c r="L151" s="109">
        <f t="shared" si="37"/>
        <v>0</v>
      </c>
      <c r="M151" s="540"/>
      <c r="N151" s="541"/>
      <c r="O151" s="541"/>
      <c r="P151" s="541"/>
      <c r="Q151" s="541"/>
      <c r="R151" s="541"/>
      <c r="S151" s="541"/>
      <c r="T151" s="541"/>
      <c r="U151" s="541"/>
      <c r="V151" s="541"/>
      <c r="W151" s="541"/>
      <c r="X151" s="541"/>
      <c r="Y151" s="541"/>
      <c r="Z151" s="541"/>
      <c r="AA151" s="541"/>
      <c r="AB151" s="541"/>
      <c r="AC151" s="633"/>
      <c r="AD151" s="53" t="str">
        <f>'Основні дані'!$B$1</f>
        <v>ХТ-225</v>
      </c>
    </row>
    <row r="152" spans="1:30" s="386" customFormat="1" ht="49.8" hidden="1" thickBot="1" x14ac:dyDescent="0.5">
      <c r="A152" s="589" t="s">
        <v>628</v>
      </c>
      <c r="B152" s="468" t="s">
        <v>629</v>
      </c>
      <c r="C152" s="399"/>
      <c r="D152" s="399"/>
      <c r="E152" s="399"/>
      <c r="F152" s="184" t="str">
        <f>IF(SUM(F153:F172)=F$110,F$110,"ОШИБКА")</f>
        <v>ОШИБКА</v>
      </c>
      <c r="G152" s="184" t="str">
        <f>IF(SUM(G153:G172)=G$110,G$110,"ОШИБКА")</f>
        <v>ОШИБКА</v>
      </c>
      <c r="H152" s="184" t="str">
        <f>IF(SUM(H153:H172)=H$110,H$110,"ОШИБКА")</f>
        <v>ОШИБКА</v>
      </c>
      <c r="I152" s="184">
        <f t="shared" ref="I152:AB152" si="39">SUM(I153:I172)</f>
        <v>0</v>
      </c>
      <c r="J152" s="184">
        <f t="shared" si="39"/>
        <v>0</v>
      </c>
      <c r="K152" s="184">
        <f t="shared" si="39"/>
        <v>0</v>
      </c>
      <c r="L152" s="184">
        <f t="shared" si="39"/>
        <v>0</v>
      </c>
      <c r="M152" s="184">
        <f t="shared" si="39"/>
        <v>0</v>
      </c>
      <c r="N152" s="184">
        <f t="shared" si="39"/>
        <v>0</v>
      </c>
      <c r="O152" s="184">
        <f t="shared" si="39"/>
        <v>0</v>
      </c>
      <c r="P152" s="184">
        <f t="shared" si="39"/>
        <v>0</v>
      </c>
      <c r="Q152" s="184">
        <f t="shared" si="39"/>
        <v>0</v>
      </c>
      <c r="R152" s="184">
        <f t="shared" si="39"/>
        <v>0</v>
      </c>
      <c r="S152" s="184">
        <f t="shared" si="39"/>
        <v>0</v>
      </c>
      <c r="T152" s="184">
        <f t="shared" si="39"/>
        <v>0</v>
      </c>
      <c r="U152" s="184">
        <f t="shared" si="39"/>
        <v>0</v>
      </c>
      <c r="V152" s="184">
        <f t="shared" si="39"/>
        <v>0</v>
      </c>
      <c r="W152" s="184">
        <f t="shared" si="39"/>
        <v>0</v>
      </c>
      <c r="X152" s="184">
        <f t="shared" si="39"/>
        <v>0</v>
      </c>
      <c r="Y152" s="184">
        <f t="shared" si="39"/>
        <v>0</v>
      </c>
      <c r="Z152" s="184">
        <f t="shared" si="39"/>
        <v>0</v>
      </c>
      <c r="AA152" s="184">
        <f t="shared" si="39"/>
        <v>0</v>
      </c>
      <c r="AB152" s="184">
        <f t="shared" si="39"/>
        <v>0</v>
      </c>
      <c r="AC152" s="632"/>
      <c r="AD152" s="53" t="str">
        <f>'Основні дані'!$B$1</f>
        <v>ХТ-225</v>
      </c>
    </row>
    <row r="153" spans="1:30" s="386" customFormat="1" ht="30.6" hidden="1" thickBot="1" x14ac:dyDescent="0.5">
      <c r="A153" s="581" t="s">
        <v>630</v>
      </c>
      <c r="B153" s="469"/>
      <c r="C153" s="406"/>
      <c r="D153" s="406"/>
      <c r="E153" s="406"/>
      <c r="F153" s="409">
        <f>N153+P153+R153+T153+V153+X153+Z153+AB153</f>
        <v>0</v>
      </c>
      <c r="G153" s="110">
        <f t="shared" ref="G153:G172" si="40">F153*30</f>
        <v>0</v>
      </c>
      <c r="H153" s="109">
        <f>(M153*Титул!BC$19)+(O153*Титул!BD$19)+(Q153*Титул!BE$19)+(S153*Титул!BF$19)+(U153*Титул!BG$19)+(W153*Титул!BH$19)+(Y153*Титул!BI$19)+(AA153*Титул!BJ$19)</f>
        <v>0</v>
      </c>
      <c r="I153" s="540"/>
      <c r="J153" s="541"/>
      <c r="K153" s="542"/>
      <c r="L153" s="109">
        <f t="shared" ref="L153:L172" si="41">IF(H153=I153+J153+K153,G153-H153,"!Помилка!")</f>
        <v>0</v>
      </c>
      <c r="M153" s="540"/>
      <c r="N153" s="541"/>
      <c r="O153" s="541"/>
      <c r="P153" s="541"/>
      <c r="Q153" s="541"/>
      <c r="R153" s="541"/>
      <c r="S153" s="541"/>
      <c r="T153" s="541"/>
      <c r="U153" s="541"/>
      <c r="V153" s="541"/>
      <c r="W153" s="541"/>
      <c r="X153" s="541"/>
      <c r="Y153" s="541"/>
      <c r="Z153" s="541"/>
      <c r="AA153" s="541"/>
      <c r="AB153" s="541"/>
      <c r="AC153" s="633"/>
      <c r="AD153" s="53" t="str">
        <f>'Основні дані'!$B$1</f>
        <v>ХТ-225</v>
      </c>
    </row>
    <row r="154" spans="1:30" s="386" customFormat="1" ht="30.6" hidden="1" thickBot="1" x14ac:dyDescent="0.5">
      <c r="A154" s="581" t="s">
        <v>631</v>
      </c>
      <c r="B154" s="469"/>
      <c r="C154" s="406"/>
      <c r="D154" s="406"/>
      <c r="E154" s="406"/>
      <c r="F154" s="409">
        <f>N154+P154+R154+T154+V154+X154+Z154+AB154</f>
        <v>0</v>
      </c>
      <c r="G154" s="110">
        <f t="shared" si="40"/>
        <v>0</v>
      </c>
      <c r="H154" s="109">
        <f>(M154*Титул!BC$19)+(O154*Титул!BD$19)+(Q154*Титул!BE$19)+(S154*Титул!BF$19)+(U154*Титул!BG$19)+(W154*Титул!BH$19)+(Y154*Титул!BI$19)+(AA154*Титул!BJ$19)</f>
        <v>0</v>
      </c>
      <c r="I154" s="540"/>
      <c r="J154" s="541"/>
      <c r="K154" s="542"/>
      <c r="L154" s="109">
        <f t="shared" si="41"/>
        <v>0</v>
      </c>
      <c r="M154" s="540"/>
      <c r="N154" s="541"/>
      <c r="O154" s="541"/>
      <c r="P154" s="541"/>
      <c r="Q154" s="541"/>
      <c r="R154" s="541"/>
      <c r="S154" s="541"/>
      <c r="T154" s="541"/>
      <c r="U154" s="541"/>
      <c r="V154" s="541"/>
      <c r="W154" s="541"/>
      <c r="X154" s="541"/>
      <c r="Y154" s="541"/>
      <c r="Z154" s="541"/>
      <c r="AA154" s="541"/>
      <c r="AB154" s="541"/>
      <c r="AC154" s="633"/>
      <c r="AD154" s="53" t="str">
        <f>'Основні дані'!$B$1</f>
        <v>ХТ-225</v>
      </c>
    </row>
    <row r="155" spans="1:30" s="386" customFormat="1" ht="30.6" hidden="1" thickBot="1" x14ac:dyDescent="0.5">
      <c r="A155" s="581" t="s">
        <v>632</v>
      </c>
      <c r="B155" s="469"/>
      <c r="C155" s="406"/>
      <c r="D155" s="406"/>
      <c r="E155" s="406"/>
      <c r="F155" s="409">
        <f t="shared" ref="F155:F172" si="42">N155+P155+R155+T155+V155+X155+Z155+AB155</f>
        <v>0</v>
      </c>
      <c r="G155" s="110">
        <f t="shared" si="40"/>
        <v>0</v>
      </c>
      <c r="H155" s="109">
        <f>(M155*Титул!BC$19)+(O155*Титул!BD$19)+(Q155*Титул!BE$19)+(S155*Титул!BF$19)+(U155*Титул!BG$19)+(W155*Титул!BH$19)+(Y155*Титул!BI$19)+(AA155*Титул!BJ$19)</f>
        <v>0</v>
      </c>
      <c r="I155" s="540"/>
      <c r="J155" s="541"/>
      <c r="K155" s="542"/>
      <c r="L155" s="109">
        <f t="shared" si="41"/>
        <v>0</v>
      </c>
      <c r="M155" s="540"/>
      <c r="N155" s="541"/>
      <c r="O155" s="541"/>
      <c r="P155" s="541"/>
      <c r="Q155" s="541"/>
      <c r="R155" s="541"/>
      <c r="S155" s="541"/>
      <c r="T155" s="541"/>
      <c r="U155" s="541"/>
      <c r="V155" s="541"/>
      <c r="W155" s="541"/>
      <c r="X155" s="541"/>
      <c r="Y155" s="541"/>
      <c r="Z155" s="541"/>
      <c r="AA155" s="541"/>
      <c r="AB155" s="541"/>
      <c r="AC155" s="633"/>
      <c r="AD155" s="53" t="str">
        <f>'Основні дані'!$B$1</f>
        <v>ХТ-225</v>
      </c>
    </row>
    <row r="156" spans="1:30" s="386" customFormat="1" ht="30.6" hidden="1" thickBot="1" x14ac:dyDescent="0.5">
      <c r="A156" s="581" t="s">
        <v>633</v>
      </c>
      <c r="B156" s="469"/>
      <c r="C156" s="406"/>
      <c r="D156" s="406"/>
      <c r="E156" s="406"/>
      <c r="F156" s="409">
        <f t="shared" si="42"/>
        <v>0</v>
      </c>
      <c r="G156" s="110">
        <f t="shared" si="40"/>
        <v>0</v>
      </c>
      <c r="H156" s="109">
        <f>(M156*Титул!BC$19)+(O156*Титул!BD$19)+(Q156*Титул!BE$19)+(S156*Титул!BF$19)+(U156*Титул!BG$19)+(W156*Титул!BH$19)+(Y156*Титул!BI$19)+(AA156*Титул!BJ$19)</f>
        <v>0</v>
      </c>
      <c r="I156" s="540"/>
      <c r="J156" s="541"/>
      <c r="K156" s="542"/>
      <c r="L156" s="109">
        <f t="shared" si="41"/>
        <v>0</v>
      </c>
      <c r="M156" s="540"/>
      <c r="N156" s="541"/>
      <c r="O156" s="541"/>
      <c r="P156" s="541"/>
      <c r="Q156" s="541"/>
      <c r="R156" s="541"/>
      <c r="S156" s="541"/>
      <c r="T156" s="541"/>
      <c r="U156" s="541"/>
      <c r="V156" s="541"/>
      <c r="W156" s="541"/>
      <c r="X156" s="541"/>
      <c r="Y156" s="541"/>
      <c r="Z156" s="541"/>
      <c r="AA156" s="541"/>
      <c r="AB156" s="541"/>
      <c r="AC156" s="633"/>
      <c r="AD156" s="53" t="str">
        <f>'Основні дані'!$B$1</f>
        <v>ХТ-225</v>
      </c>
    </row>
    <row r="157" spans="1:30" s="386" customFormat="1" ht="30.6" hidden="1" thickBot="1" x14ac:dyDescent="0.5">
      <c r="A157" s="581" t="s">
        <v>634</v>
      </c>
      <c r="B157" s="469"/>
      <c r="C157" s="406"/>
      <c r="D157" s="406"/>
      <c r="E157" s="406"/>
      <c r="F157" s="409">
        <f t="shared" si="42"/>
        <v>0</v>
      </c>
      <c r="G157" s="110">
        <f t="shared" si="40"/>
        <v>0</v>
      </c>
      <c r="H157" s="109">
        <f>(M157*Титул!BC$19)+(O157*Титул!BD$19)+(Q157*Титул!BE$19)+(S157*Титул!BF$19)+(U157*Титул!BG$19)+(W157*Титул!BH$19)+(Y157*Титул!BI$19)+(AA157*Титул!BJ$19)</f>
        <v>0</v>
      </c>
      <c r="I157" s="540"/>
      <c r="J157" s="541"/>
      <c r="K157" s="542"/>
      <c r="L157" s="109">
        <f t="shared" si="41"/>
        <v>0</v>
      </c>
      <c r="M157" s="540"/>
      <c r="N157" s="541"/>
      <c r="O157" s="541"/>
      <c r="P157" s="541"/>
      <c r="Q157" s="541"/>
      <c r="R157" s="541"/>
      <c r="S157" s="541"/>
      <c r="T157" s="541"/>
      <c r="U157" s="541"/>
      <c r="V157" s="541"/>
      <c r="W157" s="541"/>
      <c r="X157" s="541"/>
      <c r="Y157" s="541"/>
      <c r="Z157" s="541"/>
      <c r="AA157" s="541"/>
      <c r="AB157" s="541"/>
      <c r="AC157" s="633"/>
      <c r="AD157" s="53" t="str">
        <f>'Основні дані'!$B$1</f>
        <v>ХТ-225</v>
      </c>
    </row>
    <row r="158" spans="1:30" s="386" customFormat="1" ht="30.6" hidden="1" thickBot="1" x14ac:dyDescent="0.5">
      <c r="A158" s="581" t="s">
        <v>635</v>
      </c>
      <c r="B158" s="469"/>
      <c r="C158" s="406"/>
      <c r="D158" s="406"/>
      <c r="E158" s="406"/>
      <c r="F158" s="409">
        <f t="shared" si="42"/>
        <v>0</v>
      </c>
      <c r="G158" s="110">
        <f t="shared" si="40"/>
        <v>0</v>
      </c>
      <c r="H158" s="109">
        <f>(M158*Титул!BC$19)+(O158*Титул!BD$19)+(Q158*Титул!BE$19)+(S158*Титул!BF$19)+(U158*Титул!BG$19)+(W158*Титул!BH$19)+(Y158*Титул!BI$19)+(AA158*Титул!BJ$19)</f>
        <v>0</v>
      </c>
      <c r="I158" s="540"/>
      <c r="J158" s="541"/>
      <c r="K158" s="542"/>
      <c r="L158" s="109">
        <f t="shared" si="41"/>
        <v>0</v>
      </c>
      <c r="M158" s="540"/>
      <c r="N158" s="541"/>
      <c r="O158" s="541"/>
      <c r="P158" s="541"/>
      <c r="Q158" s="541"/>
      <c r="R158" s="541"/>
      <c r="S158" s="541"/>
      <c r="T158" s="541"/>
      <c r="U158" s="541"/>
      <c r="V158" s="541"/>
      <c r="W158" s="541"/>
      <c r="X158" s="541"/>
      <c r="Y158" s="541"/>
      <c r="Z158" s="541"/>
      <c r="AA158" s="541"/>
      <c r="AB158" s="541"/>
      <c r="AC158" s="633"/>
      <c r="AD158" s="53" t="str">
        <f>'Основні дані'!$B$1</f>
        <v>ХТ-225</v>
      </c>
    </row>
    <row r="159" spans="1:30" s="386" customFormat="1" ht="30.6" hidden="1" thickBot="1" x14ac:dyDescent="0.5">
      <c r="A159" s="581" t="s">
        <v>636</v>
      </c>
      <c r="B159" s="469"/>
      <c r="C159" s="406"/>
      <c r="D159" s="406"/>
      <c r="E159" s="406"/>
      <c r="F159" s="409">
        <f t="shared" si="42"/>
        <v>0</v>
      </c>
      <c r="G159" s="110">
        <f t="shared" si="40"/>
        <v>0</v>
      </c>
      <c r="H159" s="109">
        <f>(M159*Титул!BC$19)+(O159*Титул!BD$19)+(Q159*Титул!BE$19)+(S159*Титул!BF$19)+(U159*Титул!BG$19)+(W159*Титул!BH$19)+(Y159*Титул!BI$19)+(AA159*Титул!BJ$19)</f>
        <v>0</v>
      </c>
      <c r="I159" s="540"/>
      <c r="J159" s="541"/>
      <c r="K159" s="542"/>
      <c r="L159" s="109">
        <f t="shared" si="41"/>
        <v>0</v>
      </c>
      <c r="M159" s="540"/>
      <c r="N159" s="541"/>
      <c r="O159" s="541"/>
      <c r="P159" s="541"/>
      <c r="Q159" s="541"/>
      <c r="R159" s="541"/>
      <c r="S159" s="541"/>
      <c r="T159" s="541"/>
      <c r="U159" s="541"/>
      <c r="V159" s="541"/>
      <c r="W159" s="541"/>
      <c r="X159" s="541"/>
      <c r="Y159" s="541"/>
      <c r="Z159" s="541"/>
      <c r="AA159" s="541"/>
      <c r="AB159" s="541"/>
      <c r="AC159" s="633"/>
      <c r="AD159" s="53" t="str">
        <f>'Основні дані'!$B$1</f>
        <v>ХТ-225</v>
      </c>
    </row>
    <row r="160" spans="1:30" s="386" customFormat="1" ht="30.6" hidden="1" thickBot="1" x14ac:dyDescent="0.5">
      <c r="A160" s="581" t="s">
        <v>637</v>
      </c>
      <c r="B160" s="469"/>
      <c r="C160" s="406"/>
      <c r="D160" s="406"/>
      <c r="E160" s="406"/>
      <c r="F160" s="409">
        <f t="shared" si="42"/>
        <v>0</v>
      </c>
      <c r="G160" s="110">
        <f t="shared" si="40"/>
        <v>0</v>
      </c>
      <c r="H160" s="109">
        <f>(M160*Титул!BC$19)+(O160*Титул!BD$19)+(Q160*Титул!BE$19)+(S160*Титул!BF$19)+(U160*Титул!BG$19)+(W160*Титул!BH$19)+(Y160*Титул!BI$19)+(AA160*Титул!BJ$19)</f>
        <v>0</v>
      </c>
      <c r="I160" s="540"/>
      <c r="J160" s="541"/>
      <c r="K160" s="542"/>
      <c r="L160" s="109">
        <f t="shared" si="41"/>
        <v>0</v>
      </c>
      <c r="M160" s="540"/>
      <c r="N160" s="541"/>
      <c r="O160" s="541"/>
      <c r="P160" s="541"/>
      <c r="Q160" s="541"/>
      <c r="R160" s="541"/>
      <c r="S160" s="541"/>
      <c r="T160" s="541"/>
      <c r="U160" s="541"/>
      <c r="V160" s="541"/>
      <c r="W160" s="541"/>
      <c r="X160" s="541"/>
      <c r="Y160" s="541"/>
      <c r="Z160" s="541"/>
      <c r="AA160" s="541"/>
      <c r="AB160" s="541"/>
      <c r="AC160" s="633"/>
      <c r="AD160" s="53" t="str">
        <f>'Основні дані'!$B$1</f>
        <v>ХТ-225</v>
      </c>
    </row>
    <row r="161" spans="1:30" s="386" customFormat="1" ht="30.6" hidden="1" thickBot="1" x14ac:dyDescent="0.5">
      <c r="A161" s="581" t="s">
        <v>638</v>
      </c>
      <c r="B161" s="469"/>
      <c r="C161" s="406"/>
      <c r="D161" s="406"/>
      <c r="E161" s="406"/>
      <c r="F161" s="409">
        <f t="shared" si="42"/>
        <v>0</v>
      </c>
      <c r="G161" s="110">
        <f t="shared" si="40"/>
        <v>0</v>
      </c>
      <c r="H161" s="109">
        <f>(M161*Титул!BC$19)+(O161*Титул!BD$19)+(Q161*Титул!BE$19)+(S161*Титул!BF$19)+(U161*Титул!BG$19)+(W161*Титул!BH$19)+(Y161*Титул!BI$19)+(AA161*Титул!BJ$19)</f>
        <v>0</v>
      </c>
      <c r="I161" s="540"/>
      <c r="J161" s="541"/>
      <c r="K161" s="542"/>
      <c r="L161" s="109">
        <f t="shared" si="41"/>
        <v>0</v>
      </c>
      <c r="M161" s="540"/>
      <c r="N161" s="541"/>
      <c r="O161" s="541"/>
      <c r="P161" s="541"/>
      <c r="Q161" s="541"/>
      <c r="R161" s="541"/>
      <c r="S161" s="541"/>
      <c r="T161" s="541"/>
      <c r="U161" s="541"/>
      <c r="V161" s="541"/>
      <c r="W161" s="541"/>
      <c r="X161" s="541"/>
      <c r="Y161" s="541"/>
      <c r="Z161" s="541"/>
      <c r="AA161" s="541"/>
      <c r="AB161" s="541"/>
      <c r="AC161" s="633"/>
      <c r="AD161" s="53" t="str">
        <f>'Основні дані'!$B$1</f>
        <v>ХТ-225</v>
      </c>
    </row>
    <row r="162" spans="1:30" s="386" customFormat="1" ht="30.6" hidden="1" thickBot="1" x14ac:dyDescent="0.5">
      <c r="A162" s="581" t="s">
        <v>639</v>
      </c>
      <c r="B162" s="469"/>
      <c r="C162" s="406"/>
      <c r="D162" s="406"/>
      <c r="E162" s="406"/>
      <c r="F162" s="409">
        <f t="shared" si="42"/>
        <v>0</v>
      </c>
      <c r="G162" s="110">
        <f t="shared" si="40"/>
        <v>0</v>
      </c>
      <c r="H162" s="109">
        <f>(M162*Титул!BC$19)+(O162*Титул!BD$19)+(Q162*Титул!BE$19)+(S162*Титул!BF$19)+(U162*Титул!BG$19)+(W162*Титул!BH$19)+(Y162*Титул!BI$19)+(AA162*Титул!BJ$19)</f>
        <v>0</v>
      </c>
      <c r="I162" s="540"/>
      <c r="J162" s="541"/>
      <c r="K162" s="542"/>
      <c r="L162" s="109">
        <f t="shared" si="41"/>
        <v>0</v>
      </c>
      <c r="M162" s="540"/>
      <c r="N162" s="541"/>
      <c r="O162" s="541"/>
      <c r="P162" s="541"/>
      <c r="Q162" s="541"/>
      <c r="R162" s="541"/>
      <c r="S162" s="541"/>
      <c r="T162" s="541"/>
      <c r="U162" s="541"/>
      <c r="V162" s="541"/>
      <c r="W162" s="541"/>
      <c r="X162" s="541"/>
      <c r="Y162" s="541"/>
      <c r="Z162" s="541"/>
      <c r="AA162" s="541"/>
      <c r="AB162" s="541"/>
      <c r="AC162" s="633"/>
      <c r="AD162" s="53" t="str">
        <f>'Основні дані'!$B$1</f>
        <v>ХТ-225</v>
      </c>
    </row>
    <row r="163" spans="1:30" s="386" customFormat="1" ht="30.6" hidden="1" thickBot="1" x14ac:dyDescent="0.5">
      <c r="A163" s="581" t="s">
        <v>640</v>
      </c>
      <c r="B163" s="469"/>
      <c r="C163" s="406"/>
      <c r="D163" s="406"/>
      <c r="E163" s="406"/>
      <c r="F163" s="409">
        <f t="shared" si="42"/>
        <v>0</v>
      </c>
      <c r="G163" s="110">
        <f t="shared" si="40"/>
        <v>0</v>
      </c>
      <c r="H163" s="109">
        <f>(M163*Титул!BC$19)+(O163*Титул!BD$19)+(Q163*Титул!BE$19)+(S163*Титул!BF$19)+(U163*Титул!BG$19)+(W163*Титул!BH$19)+(Y163*Титул!BI$19)+(AA163*Титул!BJ$19)</f>
        <v>0</v>
      </c>
      <c r="I163" s="540"/>
      <c r="J163" s="541"/>
      <c r="K163" s="542"/>
      <c r="L163" s="109">
        <f t="shared" si="41"/>
        <v>0</v>
      </c>
      <c r="M163" s="540"/>
      <c r="N163" s="541"/>
      <c r="O163" s="541"/>
      <c r="P163" s="541"/>
      <c r="Q163" s="541"/>
      <c r="R163" s="541"/>
      <c r="S163" s="541"/>
      <c r="T163" s="541"/>
      <c r="U163" s="541"/>
      <c r="V163" s="541"/>
      <c r="W163" s="541"/>
      <c r="X163" s="541"/>
      <c r="Y163" s="541"/>
      <c r="Z163" s="541"/>
      <c r="AA163" s="541"/>
      <c r="AB163" s="541"/>
      <c r="AC163" s="633"/>
      <c r="AD163" s="53" t="str">
        <f>'Основні дані'!$B$1</f>
        <v>ХТ-225</v>
      </c>
    </row>
    <row r="164" spans="1:30" s="386" customFormat="1" ht="30.6" hidden="1" thickBot="1" x14ac:dyDescent="0.5">
      <c r="A164" s="581" t="s">
        <v>641</v>
      </c>
      <c r="B164" s="469"/>
      <c r="C164" s="406"/>
      <c r="D164" s="406"/>
      <c r="E164" s="406"/>
      <c r="F164" s="409">
        <f t="shared" si="42"/>
        <v>0</v>
      </c>
      <c r="G164" s="110">
        <f t="shared" si="40"/>
        <v>0</v>
      </c>
      <c r="H164" s="109">
        <f>(M164*Титул!BC$19)+(O164*Титул!BD$19)+(Q164*Титул!BE$19)+(S164*Титул!BF$19)+(U164*Титул!BG$19)+(W164*Титул!BH$19)+(Y164*Титул!BI$19)+(AA164*Титул!BJ$19)</f>
        <v>0</v>
      </c>
      <c r="I164" s="540"/>
      <c r="J164" s="541"/>
      <c r="K164" s="542"/>
      <c r="L164" s="109">
        <f t="shared" si="41"/>
        <v>0</v>
      </c>
      <c r="M164" s="540"/>
      <c r="N164" s="541"/>
      <c r="O164" s="541"/>
      <c r="P164" s="541"/>
      <c r="Q164" s="541"/>
      <c r="R164" s="541"/>
      <c r="S164" s="541"/>
      <c r="T164" s="541"/>
      <c r="U164" s="541"/>
      <c r="V164" s="541"/>
      <c r="W164" s="541"/>
      <c r="X164" s="541"/>
      <c r="Y164" s="541"/>
      <c r="Z164" s="541"/>
      <c r="AA164" s="541"/>
      <c r="AB164" s="541"/>
      <c r="AC164" s="633"/>
      <c r="AD164" s="53" t="str">
        <f>'Основні дані'!$B$1</f>
        <v>ХТ-225</v>
      </c>
    </row>
    <row r="165" spans="1:30" s="386" customFormat="1" ht="30.6" hidden="1" thickBot="1" x14ac:dyDescent="0.5">
      <c r="A165" s="581" t="s">
        <v>642</v>
      </c>
      <c r="B165" s="469"/>
      <c r="C165" s="406"/>
      <c r="D165" s="406"/>
      <c r="E165" s="406"/>
      <c r="F165" s="409">
        <f t="shared" si="42"/>
        <v>0</v>
      </c>
      <c r="G165" s="110">
        <f t="shared" si="40"/>
        <v>0</v>
      </c>
      <c r="H165" s="109">
        <f>(M165*Титул!BC$19)+(O165*Титул!BD$19)+(Q165*Титул!BE$19)+(S165*Титул!BF$19)+(U165*Титул!BG$19)+(W165*Титул!BH$19)+(Y165*Титул!BI$19)+(AA165*Титул!BJ$19)</f>
        <v>0</v>
      </c>
      <c r="I165" s="540"/>
      <c r="J165" s="541"/>
      <c r="K165" s="542"/>
      <c r="L165" s="109">
        <f t="shared" si="41"/>
        <v>0</v>
      </c>
      <c r="M165" s="540"/>
      <c r="N165" s="541"/>
      <c r="O165" s="541"/>
      <c r="P165" s="541"/>
      <c r="Q165" s="541"/>
      <c r="R165" s="541"/>
      <c r="S165" s="541"/>
      <c r="T165" s="541"/>
      <c r="U165" s="541"/>
      <c r="V165" s="541"/>
      <c r="W165" s="541"/>
      <c r="X165" s="541"/>
      <c r="Y165" s="541"/>
      <c r="Z165" s="541"/>
      <c r="AA165" s="541"/>
      <c r="AB165" s="541"/>
      <c r="AC165" s="633"/>
      <c r="AD165" s="53" t="str">
        <f>'Основні дані'!$B$1</f>
        <v>ХТ-225</v>
      </c>
    </row>
    <row r="166" spans="1:30" s="386" customFormat="1" ht="30.6" hidden="1" thickBot="1" x14ac:dyDescent="0.5">
      <c r="A166" s="581" t="s">
        <v>643</v>
      </c>
      <c r="B166" s="469"/>
      <c r="C166" s="406"/>
      <c r="D166" s="406"/>
      <c r="E166" s="406"/>
      <c r="F166" s="409">
        <f t="shared" si="42"/>
        <v>0</v>
      </c>
      <c r="G166" s="110">
        <f t="shared" si="40"/>
        <v>0</v>
      </c>
      <c r="H166" s="109">
        <f>(M166*Титул!BC$19)+(O166*Титул!BD$19)+(Q166*Титул!BE$19)+(S166*Титул!BF$19)+(U166*Титул!BG$19)+(W166*Титул!BH$19)+(Y166*Титул!BI$19)+(AA166*Титул!BJ$19)</f>
        <v>0</v>
      </c>
      <c r="I166" s="540"/>
      <c r="J166" s="541"/>
      <c r="K166" s="542"/>
      <c r="L166" s="109">
        <f t="shared" si="41"/>
        <v>0</v>
      </c>
      <c r="M166" s="540"/>
      <c r="N166" s="541"/>
      <c r="O166" s="541"/>
      <c r="P166" s="541"/>
      <c r="Q166" s="541"/>
      <c r="R166" s="541"/>
      <c r="S166" s="541"/>
      <c r="T166" s="541"/>
      <c r="U166" s="541"/>
      <c r="V166" s="541"/>
      <c r="W166" s="541"/>
      <c r="X166" s="541"/>
      <c r="Y166" s="541"/>
      <c r="Z166" s="541"/>
      <c r="AA166" s="541"/>
      <c r="AB166" s="541"/>
      <c r="AC166" s="633"/>
      <c r="AD166" s="53" t="str">
        <f>'Основні дані'!$B$1</f>
        <v>ХТ-225</v>
      </c>
    </row>
    <row r="167" spans="1:30" s="386" customFormat="1" ht="30.6" hidden="1" thickBot="1" x14ac:dyDescent="0.5">
      <c r="A167" s="581" t="s">
        <v>644</v>
      </c>
      <c r="B167" s="469"/>
      <c r="C167" s="406"/>
      <c r="D167" s="406"/>
      <c r="E167" s="406"/>
      <c r="F167" s="409">
        <f t="shared" si="42"/>
        <v>0</v>
      </c>
      <c r="G167" s="110">
        <f t="shared" si="40"/>
        <v>0</v>
      </c>
      <c r="H167" s="109">
        <f>(M167*Титул!BC$19)+(O167*Титул!BD$19)+(Q167*Титул!BE$19)+(S167*Титул!BF$19)+(U167*Титул!BG$19)+(W167*Титул!BH$19)+(Y167*Титул!BI$19)+(AA167*Титул!BJ$19)</f>
        <v>0</v>
      </c>
      <c r="I167" s="540"/>
      <c r="J167" s="541"/>
      <c r="K167" s="542"/>
      <c r="L167" s="109">
        <f t="shared" si="41"/>
        <v>0</v>
      </c>
      <c r="M167" s="540"/>
      <c r="N167" s="541"/>
      <c r="O167" s="541"/>
      <c r="P167" s="541"/>
      <c r="Q167" s="541"/>
      <c r="R167" s="541"/>
      <c r="S167" s="541"/>
      <c r="T167" s="541"/>
      <c r="U167" s="541"/>
      <c r="V167" s="541"/>
      <c r="W167" s="541"/>
      <c r="X167" s="541"/>
      <c r="Y167" s="541"/>
      <c r="Z167" s="541"/>
      <c r="AA167" s="541"/>
      <c r="AB167" s="541"/>
      <c r="AC167" s="633"/>
      <c r="AD167" s="53" t="str">
        <f>'Основні дані'!$B$1</f>
        <v>ХТ-225</v>
      </c>
    </row>
    <row r="168" spans="1:30" s="386" customFormat="1" ht="30.6" hidden="1" thickBot="1" x14ac:dyDescent="0.5">
      <c r="A168" s="581" t="s">
        <v>645</v>
      </c>
      <c r="B168" s="469"/>
      <c r="C168" s="406"/>
      <c r="D168" s="406"/>
      <c r="E168" s="406"/>
      <c r="F168" s="409">
        <f t="shared" si="42"/>
        <v>0</v>
      </c>
      <c r="G168" s="110">
        <f t="shared" si="40"/>
        <v>0</v>
      </c>
      <c r="H168" s="109">
        <f>(M168*Титул!BC$19)+(O168*Титул!BD$19)+(Q168*Титул!BE$19)+(S168*Титул!BF$19)+(U168*Титул!BG$19)+(W168*Титул!BH$19)+(Y168*Титул!BI$19)+(AA168*Титул!BJ$19)</f>
        <v>0</v>
      </c>
      <c r="I168" s="540"/>
      <c r="J168" s="541"/>
      <c r="K168" s="542"/>
      <c r="L168" s="109">
        <f t="shared" si="41"/>
        <v>0</v>
      </c>
      <c r="M168" s="540"/>
      <c r="N168" s="541"/>
      <c r="O168" s="541"/>
      <c r="P168" s="541"/>
      <c r="Q168" s="541"/>
      <c r="R168" s="541"/>
      <c r="S168" s="541"/>
      <c r="T168" s="541"/>
      <c r="U168" s="541"/>
      <c r="V168" s="541"/>
      <c r="W168" s="541"/>
      <c r="X168" s="541"/>
      <c r="Y168" s="541"/>
      <c r="Z168" s="541"/>
      <c r="AA168" s="541"/>
      <c r="AB168" s="541"/>
      <c r="AC168" s="633"/>
      <c r="AD168" s="53" t="str">
        <f>'Основні дані'!$B$1</f>
        <v>ХТ-225</v>
      </c>
    </row>
    <row r="169" spans="1:30" s="386" customFormat="1" ht="30.6" hidden="1" thickBot="1" x14ac:dyDescent="0.5">
      <c r="A169" s="581" t="s">
        <v>646</v>
      </c>
      <c r="B169" s="469"/>
      <c r="C169" s="406"/>
      <c r="D169" s="406"/>
      <c r="E169" s="406"/>
      <c r="F169" s="409">
        <f t="shared" si="42"/>
        <v>0</v>
      </c>
      <c r="G169" s="110">
        <f t="shared" si="40"/>
        <v>0</v>
      </c>
      <c r="H169" s="109">
        <f>(M169*Титул!BC$19)+(O169*Титул!BD$19)+(Q169*Титул!BE$19)+(S169*Титул!BF$19)+(U169*Титул!BG$19)+(W169*Титул!BH$19)+(Y169*Титул!BI$19)+(AA169*Титул!BJ$19)</f>
        <v>0</v>
      </c>
      <c r="I169" s="540"/>
      <c r="J169" s="541"/>
      <c r="K169" s="542"/>
      <c r="L169" s="109">
        <f t="shared" si="41"/>
        <v>0</v>
      </c>
      <c r="M169" s="540"/>
      <c r="N169" s="541"/>
      <c r="O169" s="541"/>
      <c r="P169" s="541"/>
      <c r="Q169" s="541"/>
      <c r="R169" s="541"/>
      <c r="S169" s="541"/>
      <c r="T169" s="541"/>
      <c r="U169" s="541"/>
      <c r="V169" s="541"/>
      <c r="W169" s="541"/>
      <c r="X169" s="541"/>
      <c r="Y169" s="541"/>
      <c r="Z169" s="541"/>
      <c r="AA169" s="541"/>
      <c r="AB169" s="541"/>
      <c r="AC169" s="633"/>
      <c r="AD169" s="53" t="str">
        <f>'Основні дані'!$B$1</f>
        <v>ХТ-225</v>
      </c>
    </row>
    <row r="170" spans="1:30" s="386" customFormat="1" ht="30.6" hidden="1" thickBot="1" x14ac:dyDescent="0.5">
      <c r="A170" s="581" t="s">
        <v>647</v>
      </c>
      <c r="B170" s="469"/>
      <c r="C170" s="406"/>
      <c r="D170" s="406"/>
      <c r="E170" s="406"/>
      <c r="F170" s="409">
        <f t="shared" si="42"/>
        <v>0</v>
      </c>
      <c r="G170" s="110">
        <f t="shared" si="40"/>
        <v>0</v>
      </c>
      <c r="H170" s="109">
        <f>(M170*Титул!BC$19)+(O170*Титул!BD$19)+(Q170*Титул!BE$19)+(S170*Титул!BF$19)+(U170*Титул!BG$19)+(W170*Титул!BH$19)+(Y170*Титул!BI$19)+(AA170*Титул!BJ$19)</f>
        <v>0</v>
      </c>
      <c r="I170" s="540"/>
      <c r="J170" s="541"/>
      <c r="K170" s="542"/>
      <c r="L170" s="109">
        <f t="shared" si="41"/>
        <v>0</v>
      </c>
      <c r="M170" s="540"/>
      <c r="N170" s="541"/>
      <c r="O170" s="541"/>
      <c r="P170" s="541"/>
      <c r="Q170" s="541"/>
      <c r="R170" s="541"/>
      <c r="S170" s="541"/>
      <c r="T170" s="541"/>
      <c r="U170" s="541"/>
      <c r="V170" s="541"/>
      <c r="W170" s="541"/>
      <c r="X170" s="541"/>
      <c r="Y170" s="541"/>
      <c r="Z170" s="541"/>
      <c r="AA170" s="541"/>
      <c r="AB170" s="541"/>
      <c r="AC170" s="633"/>
      <c r="AD170" s="53" t="str">
        <f>'Основні дані'!$B$1</f>
        <v>ХТ-225</v>
      </c>
    </row>
    <row r="171" spans="1:30" s="386" customFormat="1" ht="30.6" hidden="1" thickBot="1" x14ac:dyDescent="0.5">
      <c r="A171" s="581" t="s">
        <v>648</v>
      </c>
      <c r="B171" s="469"/>
      <c r="C171" s="406"/>
      <c r="D171" s="406"/>
      <c r="E171" s="406"/>
      <c r="F171" s="409">
        <f t="shared" si="42"/>
        <v>0</v>
      </c>
      <c r="G171" s="110">
        <f t="shared" si="40"/>
        <v>0</v>
      </c>
      <c r="H171" s="109">
        <f>(M171*Титул!BC$19)+(O171*Титул!BD$19)+(Q171*Титул!BE$19)+(S171*Титул!BF$19)+(U171*Титул!BG$19)+(W171*Титул!BH$19)+(Y171*Титул!BI$19)+(AA171*Титул!BJ$19)</f>
        <v>0</v>
      </c>
      <c r="I171" s="540"/>
      <c r="J171" s="541"/>
      <c r="K171" s="542"/>
      <c r="L171" s="109">
        <f t="shared" si="41"/>
        <v>0</v>
      </c>
      <c r="M171" s="540"/>
      <c r="N171" s="541"/>
      <c r="O171" s="541"/>
      <c r="P171" s="541"/>
      <c r="Q171" s="541"/>
      <c r="R171" s="541"/>
      <c r="S171" s="541"/>
      <c r="T171" s="541"/>
      <c r="U171" s="541"/>
      <c r="V171" s="541"/>
      <c r="W171" s="541"/>
      <c r="X171" s="541"/>
      <c r="Y171" s="541"/>
      <c r="Z171" s="541"/>
      <c r="AA171" s="541"/>
      <c r="AB171" s="541"/>
      <c r="AC171" s="633"/>
      <c r="AD171" s="53" t="str">
        <f>'Основні дані'!$B$1</f>
        <v>ХТ-225</v>
      </c>
    </row>
    <row r="172" spans="1:30" s="386" customFormat="1" ht="30.6" hidden="1" thickBot="1" x14ac:dyDescent="0.5">
      <c r="A172" s="581" t="s">
        <v>649</v>
      </c>
      <c r="B172" s="469"/>
      <c r="C172" s="406"/>
      <c r="D172" s="406"/>
      <c r="E172" s="406"/>
      <c r="F172" s="409">
        <f t="shared" si="42"/>
        <v>0</v>
      </c>
      <c r="G172" s="110">
        <f t="shared" si="40"/>
        <v>0</v>
      </c>
      <c r="H172" s="109">
        <f>(M172*Титул!BC$19)+(O172*Титул!BD$19)+(Q172*Титул!BE$19)+(S172*Титул!BF$19)+(U172*Титул!BG$19)+(W172*Титул!BH$19)+(Y172*Титул!BI$19)+(AA172*Титул!BJ$19)</f>
        <v>0</v>
      </c>
      <c r="I172" s="540"/>
      <c r="J172" s="541"/>
      <c r="K172" s="542"/>
      <c r="L172" s="109">
        <f t="shared" si="41"/>
        <v>0</v>
      </c>
      <c r="M172" s="540"/>
      <c r="N172" s="541"/>
      <c r="O172" s="541"/>
      <c r="P172" s="541"/>
      <c r="Q172" s="541"/>
      <c r="R172" s="541"/>
      <c r="S172" s="541"/>
      <c r="T172" s="541"/>
      <c r="U172" s="541"/>
      <c r="V172" s="541"/>
      <c r="W172" s="541"/>
      <c r="X172" s="541"/>
      <c r="Y172" s="541"/>
      <c r="Z172" s="541"/>
      <c r="AA172" s="541"/>
      <c r="AB172" s="541"/>
      <c r="AC172" s="633"/>
      <c r="AD172" s="53" t="str">
        <f>'Основні дані'!$B$1</f>
        <v>ХТ-225</v>
      </c>
    </row>
    <row r="173" spans="1:30" s="386" customFormat="1" ht="49.8" hidden="1" thickBot="1" x14ac:dyDescent="0.5">
      <c r="A173" s="589" t="s">
        <v>650</v>
      </c>
      <c r="B173" s="468" t="s">
        <v>651</v>
      </c>
      <c r="C173" s="399"/>
      <c r="D173" s="399"/>
      <c r="E173" s="399"/>
      <c r="F173" s="184" t="str">
        <f>IF(SUM(F174:F193)=F$110,F$110,"ОШИБКА")</f>
        <v>ОШИБКА</v>
      </c>
      <c r="G173" s="184" t="str">
        <f>IF(SUM(G174:G193)=G$110,G$110,"ОШИБКА")</f>
        <v>ОШИБКА</v>
      </c>
      <c r="H173" s="184" t="str">
        <f>IF(SUM(H174:H193)=H$110,H$110,"ОШИБКА")</f>
        <v>ОШИБКА</v>
      </c>
      <c r="I173" s="184">
        <f t="shared" ref="I173:AB173" si="43">SUM(I174:I193)</f>
        <v>0</v>
      </c>
      <c r="J173" s="184">
        <f t="shared" si="43"/>
        <v>0</v>
      </c>
      <c r="K173" s="184">
        <f t="shared" si="43"/>
        <v>0</v>
      </c>
      <c r="L173" s="184">
        <f t="shared" si="43"/>
        <v>0</v>
      </c>
      <c r="M173" s="184">
        <f t="shared" si="43"/>
        <v>0</v>
      </c>
      <c r="N173" s="184">
        <f t="shared" si="43"/>
        <v>0</v>
      </c>
      <c r="O173" s="184">
        <f t="shared" si="43"/>
        <v>0</v>
      </c>
      <c r="P173" s="184">
        <f t="shared" si="43"/>
        <v>0</v>
      </c>
      <c r="Q173" s="184">
        <f t="shared" si="43"/>
        <v>0</v>
      </c>
      <c r="R173" s="184">
        <f t="shared" si="43"/>
        <v>0</v>
      </c>
      <c r="S173" s="184">
        <f t="shared" si="43"/>
        <v>0</v>
      </c>
      <c r="T173" s="184">
        <f t="shared" si="43"/>
        <v>0</v>
      </c>
      <c r="U173" s="184">
        <f t="shared" si="43"/>
        <v>0</v>
      </c>
      <c r="V173" s="184">
        <f t="shared" si="43"/>
        <v>0</v>
      </c>
      <c r="W173" s="184">
        <f t="shared" si="43"/>
        <v>0</v>
      </c>
      <c r="X173" s="184">
        <f t="shared" si="43"/>
        <v>0</v>
      </c>
      <c r="Y173" s="184">
        <f t="shared" si="43"/>
        <v>0</v>
      </c>
      <c r="Z173" s="184">
        <f t="shared" si="43"/>
        <v>0</v>
      </c>
      <c r="AA173" s="184">
        <f t="shared" si="43"/>
        <v>0</v>
      </c>
      <c r="AB173" s="184">
        <f t="shared" si="43"/>
        <v>0</v>
      </c>
      <c r="AC173" s="632"/>
      <c r="AD173" s="53" t="str">
        <f>'Основні дані'!$B$1</f>
        <v>ХТ-225</v>
      </c>
    </row>
    <row r="174" spans="1:30" s="386" customFormat="1" ht="30.6" hidden="1" thickBot="1" x14ac:dyDescent="0.5">
      <c r="A174" s="581" t="s">
        <v>652</v>
      </c>
      <c r="B174" s="469"/>
      <c r="C174" s="406"/>
      <c r="D174" s="406"/>
      <c r="E174" s="406"/>
      <c r="F174" s="409">
        <f>N174+P174+R174+T174+V174+X174+Z174+AB174</f>
        <v>0</v>
      </c>
      <c r="G174" s="110">
        <f t="shared" ref="G174:G193" si="44">F174*30</f>
        <v>0</v>
      </c>
      <c r="H174" s="109">
        <f>(M174*Титул!BC$19)+(O174*Титул!BD$19)+(Q174*Титул!BE$19)+(S174*Титул!BF$19)+(U174*Титул!BG$19)+(W174*Титул!BH$19)+(Y174*Титул!BI$19)+(AA174*Титул!BJ$19)</f>
        <v>0</v>
      </c>
      <c r="I174" s="540"/>
      <c r="J174" s="541"/>
      <c r="K174" s="542"/>
      <c r="L174" s="109">
        <f t="shared" ref="L174:L193" si="45">IF(H174=I174+J174+K174,G174-H174,"!Помилка!")</f>
        <v>0</v>
      </c>
      <c r="M174" s="540"/>
      <c r="N174" s="541"/>
      <c r="O174" s="541"/>
      <c r="P174" s="541"/>
      <c r="Q174" s="541"/>
      <c r="R174" s="541"/>
      <c r="S174" s="541"/>
      <c r="T174" s="541"/>
      <c r="U174" s="541"/>
      <c r="V174" s="541"/>
      <c r="W174" s="541"/>
      <c r="X174" s="541"/>
      <c r="Y174" s="541"/>
      <c r="Z174" s="541"/>
      <c r="AA174" s="541"/>
      <c r="AB174" s="541"/>
      <c r="AC174" s="633"/>
      <c r="AD174" s="53" t="str">
        <f>'Основні дані'!$B$1</f>
        <v>ХТ-225</v>
      </c>
    </row>
    <row r="175" spans="1:30" s="386" customFormat="1" ht="30.6" hidden="1" thickBot="1" x14ac:dyDescent="0.5">
      <c r="A175" s="581" t="s">
        <v>653</v>
      </c>
      <c r="B175" s="469"/>
      <c r="C175" s="406"/>
      <c r="D175" s="406"/>
      <c r="E175" s="406"/>
      <c r="F175" s="409">
        <f>N175+P175+R175+T175+V175+X175+Z175+AB175</f>
        <v>0</v>
      </c>
      <c r="G175" s="110">
        <f t="shared" si="44"/>
        <v>0</v>
      </c>
      <c r="H175" s="109">
        <f>(M175*Титул!BC$19)+(O175*Титул!BD$19)+(Q175*Титул!BE$19)+(S175*Титул!BF$19)+(U175*Титул!BG$19)+(W175*Титул!BH$19)+(Y175*Титул!BI$19)+(AA175*Титул!BJ$19)</f>
        <v>0</v>
      </c>
      <c r="I175" s="540"/>
      <c r="J175" s="541"/>
      <c r="K175" s="542"/>
      <c r="L175" s="109">
        <f t="shared" si="45"/>
        <v>0</v>
      </c>
      <c r="M175" s="540"/>
      <c r="N175" s="541"/>
      <c r="O175" s="541"/>
      <c r="P175" s="541"/>
      <c r="Q175" s="541"/>
      <c r="R175" s="541"/>
      <c r="S175" s="541"/>
      <c r="T175" s="541"/>
      <c r="U175" s="541"/>
      <c r="V175" s="541"/>
      <c r="W175" s="541"/>
      <c r="X175" s="541"/>
      <c r="Y175" s="541"/>
      <c r="Z175" s="541"/>
      <c r="AA175" s="541"/>
      <c r="AB175" s="541"/>
      <c r="AC175" s="633"/>
      <c r="AD175" s="53" t="str">
        <f>'Основні дані'!$B$1</f>
        <v>ХТ-225</v>
      </c>
    </row>
    <row r="176" spans="1:30" s="386" customFormat="1" ht="30.6" hidden="1" thickBot="1" x14ac:dyDescent="0.5">
      <c r="A176" s="581" t="s">
        <v>654</v>
      </c>
      <c r="B176" s="469"/>
      <c r="C176" s="406"/>
      <c r="D176" s="406"/>
      <c r="E176" s="406"/>
      <c r="F176" s="409">
        <f t="shared" ref="F176:F193" si="46">N176+P176+R176+T176+V176+X176+Z176+AB176</f>
        <v>0</v>
      </c>
      <c r="G176" s="110">
        <f t="shared" si="44"/>
        <v>0</v>
      </c>
      <c r="H176" s="109">
        <f>(M176*Титул!BC$19)+(O176*Титул!BD$19)+(Q176*Титул!BE$19)+(S176*Титул!BF$19)+(U176*Титул!BG$19)+(W176*Титул!BH$19)+(Y176*Титул!BI$19)+(AA176*Титул!BJ$19)</f>
        <v>0</v>
      </c>
      <c r="I176" s="540"/>
      <c r="J176" s="541"/>
      <c r="K176" s="542"/>
      <c r="L176" s="109">
        <f t="shared" si="45"/>
        <v>0</v>
      </c>
      <c r="M176" s="540"/>
      <c r="N176" s="541"/>
      <c r="O176" s="541"/>
      <c r="P176" s="541"/>
      <c r="Q176" s="541"/>
      <c r="R176" s="541"/>
      <c r="S176" s="541"/>
      <c r="T176" s="541"/>
      <c r="U176" s="541"/>
      <c r="V176" s="541"/>
      <c r="W176" s="541"/>
      <c r="X176" s="541"/>
      <c r="Y176" s="541"/>
      <c r="Z176" s="541"/>
      <c r="AA176" s="541"/>
      <c r="AB176" s="541"/>
      <c r="AC176" s="633"/>
      <c r="AD176" s="53" t="str">
        <f>'Основні дані'!$B$1</f>
        <v>ХТ-225</v>
      </c>
    </row>
    <row r="177" spans="1:30" s="386" customFormat="1" ht="30.6" hidden="1" thickBot="1" x14ac:dyDescent="0.5">
      <c r="A177" s="581" t="s">
        <v>655</v>
      </c>
      <c r="B177" s="469"/>
      <c r="C177" s="406"/>
      <c r="D177" s="406"/>
      <c r="E177" s="406"/>
      <c r="F177" s="409">
        <f t="shared" si="46"/>
        <v>0</v>
      </c>
      <c r="G177" s="110">
        <f t="shared" si="44"/>
        <v>0</v>
      </c>
      <c r="H177" s="109">
        <f>(M177*Титул!BC$19)+(O177*Титул!BD$19)+(Q177*Титул!BE$19)+(S177*Титул!BF$19)+(U177*Титул!BG$19)+(W177*Титул!BH$19)+(Y177*Титул!BI$19)+(AA177*Титул!BJ$19)</f>
        <v>0</v>
      </c>
      <c r="I177" s="540"/>
      <c r="J177" s="541"/>
      <c r="K177" s="542"/>
      <c r="L177" s="109">
        <f t="shared" si="45"/>
        <v>0</v>
      </c>
      <c r="M177" s="540"/>
      <c r="N177" s="541"/>
      <c r="O177" s="541"/>
      <c r="P177" s="541"/>
      <c r="Q177" s="541"/>
      <c r="R177" s="541"/>
      <c r="S177" s="541"/>
      <c r="T177" s="541"/>
      <c r="U177" s="541"/>
      <c r="V177" s="541"/>
      <c r="W177" s="541"/>
      <c r="X177" s="541"/>
      <c r="Y177" s="541"/>
      <c r="Z177" s="541"/>
      <c r="AA177" s="541"/>
      <c r="AB177" s="541"/>
      <c r="AC177" s="633"/>
      <c r="AD177" s="53" t="str">
        <f>'Основні дані'!$B$1</f>
        <v>ХТ-225</v>
      </c>
    </row>
    <row r="178" spans="1:30" s="386" customFormat="1" ht="30.6" hidden="1" thickBot="1" x14ac:dyDescent="0.5">
      <c r="A178" s="581" t="s">
        <v>656</v>
      </c>
      <c r="B178" s="469"/>
      <c r="C178" s="406"/>
      <c r="D178" s="406"/>
      <c r="E178" s="406"/>
      <c r="F178" s="409">
        <f t="shared" si="46"/>
        <v>0</v>
      </c>
      <c r="G178" s="110">
        <f t="shared" si="44"/>
        <v>0</v>
      </c>
      <c r="H178" s="109">
        <f>(M178*Титул!BC$19)+(O178*Титул!BD$19)+(Q178*Титул!BE$19)+(S178*Титул!BF$19)+(U178*Титул!BG$19)+(W178*Титул!BH$19)+(Y178*Титул!BI$19)+(AA178*Титул!BJ$19)</f>
        <v>0</v>
      </c>
      <c r="I178" s="540"/>
      <c r="J178" s="541"/>
      <c r="K178" s="542"/>
      <c r="L178" s="109">
        <f t="shared" si="45"/>
        <v>0</v>
      </c>
      <c r="M178" s="540"/>
      <c r="N178" s="541"/>
      <c r="O178" s="541"/>
      <c r="P178" s="541"/>
      <c r="Q178" s="541"/>
      <c r="R178" s="541"/>
      <c r="S178" s="541"/>
      <c r="T178" s="541"/>
      <c r="U178" s="541"/>
      <c r="V178" s="541"/>
      <c r="W178" s="541"/>
      <c r="X178" s="541"/>
      <c r="Y178" s="541"/>
      <c r="Z178" s="541"/>
      <c r="AA178" s="541"/>
      <c r="AB178" s="541"/>
      <c r="AC178" s="633"/>
      <c r="AD178" s="53" t="str">
        <f>'Основні дані'!$B$1</f>
        <v>ХТ-225</v>
      </c>
    </row>
    <row r="179" spans="1:30" s="386" customFormat="1" ht="30.6" hidden="1" thickBot="1" x14ac:dyDescent="0.5">
      <c r="A179" s="581" t="s">
        <v>657</v>
      </c>
      <c r="B179" s="469"/>
      <c r="C179" s="406"/>
      <c r="D179" s="406"/>
      <c r="E179" s="406"/>
      <c r="F179" s="409">
        <f t="shared" si="46"/>
        <v>0</v>
      </c>
      <c r="G179" s="110">
        <f t="shared" si="44"/>
        <v>0</v>
      </c>
      <c r="H179" s="109">
        <f>(M179*Титул!BC$19)+(O179*Титул!BD$19)+(Q179*Титул!BE$19)+(S179*Титул!BF$19)+(U179*Титул!BG$19)+(W179*Титул!BH$19)+(Y179*Титул!BI$19)+(AA179*Титул!BJ$19)</f>
        <v>0</v>
      </c>
      <c r="I179" s="540"/>
      <c r="J179" s="541"/>
      <c r="K179" s="542"/>
      <c r="L179" s="109">
        <f t="shared" si="45"/>
        <v>0</v>
      </c>
      <c r="M179" s="540"/>
      <c r="N179" s="541"/>
      <c r="O179" s="541"/>
      <c r="P179" s="541"/>
      <c r="Q179" s="541"/>
      <c r="R179" s="541"/>
      <c r="S179" s="541"/>
      <c r="T179" s="541"/>
      <c r="U179" s="541"/>
      <c r="V179" s="541"/>
      <c r="W179" s="541"/>
      <c r="X179" s="541"/>
      <c r="Y179" s="541"/>
      <c r="Z179" s="541"/>
      <c r="AA179" s="541"/>
      <c r="AB179" s="541"/>
      <c r="AC179" s="633"/>
      <c r="AD179" s="53" t="str">
        <f>'Основні дані'!$B$1</f>
        <v>ХТ-225</v>
      </c>
    </row>
    <row r="180" spans="1:30" s="386" customFormat="1" ht="30.6" hidden="1" thickBot="1" x14ac:dyDescent="0.5">
      <c r="A180" s="581" t="s">
        <v>658</v>
      </c>
      <c r="B180" s="469"/>
      <c r="C180" s="406"/>
      <c r="D180" s="406"/>
      <c r="E180" s="406"/>
      <c r="F180" s="409">
        <f t="shared" si="46"/>
        <v>0</v>
      </c>
      <c r="G180" s="110">
        <f t="shared" si="44"/>
        <v>0</v>
      </c>
      <c r="H180" s="109">
        <f>(M180*Титул!BC$19)+(O180*Титул!BD$19)+(Q180*Титул!BE$19)+(S180*Титул!BF$19)+(U180*Титул!BG$19)+(W180*Титул!BH$19)+(Y180*Титул!BI$19)+(AA180*Титул!BJ$19)</f>
        <v>0</v>
      </c>
      <c r="I180" s="540"/>
      <c r="J180" s="541"/>
      <c r="K180" s="542"/>
      <c r="L180" s="109">
        <f t="shared" si="45"/>
        <v>0</v>
      </c>
      <c r="M180" s="540"/>
      <c r="N180" s="541"/>
      <c r="O180" s="541"/>
      <c r="P180" s="541"/>
      <c r="Q180" s="541"/>
      <c r="R180" s="541"/>
      <c r="S180" s="541"/>
      <c r="T180" s="541"/>
      <c r="U180" s="541"/>
      <c r="V180" s="541"/>
      <c r="W180" s="541"/>
      <c r="X180" s="541"/>
      <c r="Y180" s="541"/>
      <c r="Z180" s="541"/>
      <c r="AA180" s="541"/>
      <c r="AB180" s="541"/>
      <c r="AC180" s="633"/>
      <c r="AD180" s="53" t="str">
        <f>'Основні дані'!$B$1</f>
        <v>ХТ-225</v>
      </c>
    </row>
    <row r="181" spans="1:30" s="386" customFormat="1" ht="30.6" hidden="1" thickBot="1" x14ac:dyDescent="0.5">
      <c r="A181" s="581" t="s">
        <v>659</v>
      </c>
      <c r="B181" s="469"/>
      <c r="C181" s="406"/>
      <c r="D181" s="406"/>
      <c r="E181" s="406"/>
      <c r="F181" s="409">
        <f t="shared" si="46"/>
        <v>0</v>
      </c>
      <c r="G181" s="110">
        <f t="shared" si="44"/>
        <v>0</v>
      </c>
      <c r="H181" s="109">
        <f>(M181*Титул!BC$19)+(O181*Титул!BD$19)+(Q181*Титул!BE$19)+(S181*Титул!BF$19)+(U181*Титул!BG$19)+(W181*Титул!BH$19)+(Y181*Титул!BI$19)+(AA181*Титул!BJ$19)</f>
        <v>0</v>
      </c>
      <c r="I181" s="540"/>
      <c r="J181" s="541"/>
      <c r="K181" s="542"/>
      <c r="L181" s="109">
        <f t="shared" si="45"/>
        <v>0</v>
      </c>
      <c r="M181" s="540"/>
      <c r="N181" s="541"/>
      <c r="O181" s="541"/>
      <c r="P181" s="541"/>
      <c r="Q181" s="541"/>
      <c r="R181" s="541"/>
      <c r="S181" s="541"/>
      <c r="T181" s="541"/>
      <c r="U181" s="541"/>
      <c r="V181" s="541"/>
      <c r="W181" s="541"/>
      <c r="X181" s="541"/>
      <c r="Y181" s="541"/>
      <c r="Z181" s="541"/>
      <c r="AA181" s="541"/>
      <c r="AB181" s="541"/>
      <c r="AC181" s="633"/>
      <c r="AD181" s="53" t="str">
        <f>'Основні дані'!$B$1</f>
        <v>ХТ-225</v>
      </c>
    </row>
    <row r="182" spans="1:30" s="386" customFormat="1" ht="30.6" hidden="1" thickBot="1" x14ac:dyDescent="0.5">
      <c r="A182" s="581" t="s">
        <v>660</v>
      </c>
      <c r="B182" s="469"/>
      <c r="C182" s="406"/>
      <c r="D182" s="406"/>
      <c r="E182" s="406"/>
      <c r="F182" s="409">
        <f t="shared" si="46"/>
        <v>0</v>
      </c>
      <c r="G182" s="110">
        <f t="shared" si="44"/>
        <v>0</v>
      </c>
      <c r="H182" s="109">
        <f>(M182*Титул!BC$19)+(O182*Титул!BD$19)+(Q182*Титул!BE$19)+(S182*Титул!BF$19)+(U182*Титул!BG$19)+(W182*Титул!BH$19)+(Y182*Титул!BI$19)+(AA182*Титул!BJ$19)</f>
        <v>0</v>
      </c>
      <c r="I182" s="540"/>
      <c r="J182" s="541"/>
      <c r="K182" s="542"/>
      <c r="L182" s="109">
        <f t="shared" si="45"/>
        <v>0</v>
      </c>
      <c r="M182" s="540"/>
      <c r="N182" s="541"/>
      <c r="O182" s="541"/>
      <c r="P182" s="541"/>
      <c r="Q182" s="541"/>
      <c r="R182" s="541"/>
      <c r="S182" s="541"/>
      <c r="T182" s="541"/>
      <c r="U182" s="541"/>
      <c r="V182" s="541"/>
      <c r="W182" s="541"/>
      <c r="X182" s="541"/>
      <c r="Y182" s="541"/>
      <c r="Z182" s="541"/>
      <c r="AA182" s="541"/>
      <c r="AB182" s="541"/>
      <c r="AC182" s="633"/>
      <c r="AD182" s="53" t="str">
        <f>'Основні дані'!$B$1</f>
        <v>ХТ-225</v>
      </c>
    </row>
    <row r="183" spans="1:30" s="386" customFormat="1" ht="30.6" hidden="1" thickBot="1" x14ac:dyDescent="0.5">
      <c r="A183" s="581" t="s">
        <v>661</v>
      </c>
      <c r="B183" s="469"/>
      <c r="C183" s="406"/>
      <c r="D183" s="406"/>
      <c r="E183" s="406"/>
      <c r="F183" s="409">
        <f t="shared" si="46"/>
        <v>0</v>
      </c>
      <c r="G183" s="110">
        <f t="shared" si="44"/>
        <v>0</v>
      </c>
      <c r="H183" s="109">
        <f>(M183*Титул!BC$19)+(O183*Титул!BD$19)+(Q183*Титул!BE$19)+(S183*Титул!BF$19)+(U183*Титул!BG$19)+(W183*Титул!BH$19)+(Y183*Титул!BI$19)+(AA183*Титул!BJ$19)</f>
        <v>0</v>
      </c>
      <c r="I183" s="540"/>
      <c r="J183" s="541"/>
      <c r="K183" s="542"/>
      <c r="L183" s="109">
        <f t="shared" si="45"/>
        <v>0</v>
      </c>
      <c r="M183" s="540"/>
      <c r="N183" s="541"/>
      <c r="O183" s="541"/>
      <c r="P183" s="541"/>
      <c r="Q183" s="541"/>
      <c r="R183" s="541"/>
      <c r="S183" s="541"/>
      <c r="T183" s="541"/>
      <c r="U183" s="541"/>
      <c r="V183" s="541"/>
      <c r="W183" s="541"/>
      <c r="X183" s="541"/>
      <c r="Y183" s="541"/>
      <c r="Z183" s="541"/>
      <c r="AA183" s="541"/>
      <c r="AB183" s="541"/>
      <c r="AC183" s="633"/>
      <c r="AD183" s="53" t="str">
        <f>'Основні дані'!$B$1</f>
        <v>ХТ-225</v>
      </c>
    </row>
    <row r="184" spans="1:30" s="386" customFormat="1" ht="30.6" hidden="1" thickBot="1" x14ac:dyDescent="0.5">
      <c r="A184" s="581" t="s">
        <v>662</v>
      </c>
      <c r="B184" s="469"/>
      <c r="C184" s="406"/>
      <c r="D184" s="406"/>
      <c r="E184" s="406"/>
      <c r="F184" s="409">
        <f t="shared" si="46"/>
        <v>0</v>
      </c>
      <c r="G184" s="110">
        <f t="shared" si="44"/>
        <v>0</v>
      </c>
      <c r="H184" s="109">
        <f>(M184*Титул!BC$19)+(O184*Титул!BD$19)+(Q184*Титул!BE$19)+(S184*Титул!BF$19)+(U184*Титул!BG$19)+(W184*Титул!BH$19)+(Y184*Титул!BI$19)+(AA184*Титул!BJ$19)</f>
        <v>0</v>
      </c>
      <c r="I184" s="540"/>
      <c r="J184" s="541"/>
      <c r="K184" s="542"/>
      <c r="L184" s="109">
        <f t="shared" si="45"/>
        <v>0</v>
      </c>
      <c r="M184" s="540"/>
      <c r="N184" s="541"/>
      <c r="O184" s="541"/>
      <c r="P184" s="541"/>
      <c r="Q184" s="541"/>
      <c r="R184" s="541"/>
      <c r="S184" s="541"/>
      <c r="T184" s="541"/>
      <c r="U184" s="541"/>
      <c r="V184" s="541"/>
      <c r="W184" s="541"/>
      <c r="X184" s="541"/>
      <c r="Y184" s="541"/>
      <c r="Z184" s="541"/>
      <c r="AA184" s="541"/>
      <c r="AB184" s="541"/>
      <c r="AC184" s="633"/>
      <c r="AD184" s="53" t="str">
        <f>'Основні дані'!$B$1</f>
        <v>ХТ-225</v>
      </c>
    </row>
    <row r="185" spans="1:30" s="386" customFormat="1" ht="30.6" hidden="1" thickBot="1" x14ac:dyDescent="0.5">
      <c r="A185" s="581" t="s">
        <v>663</v>
      </c>
      <c r="B185" s="469"/>
      <c r="C185" s="406"/>
      <c r="D185" s="406"/>
      <c r="E185" s="406"/>
      <c r="F185" s="409">
        <f t="shared" si="46"/>
        <v>0</v>
      </c>
      <c r="G185" s="110">
        <f t="shared" si="44"/>
        <v>0</v>
      </c>
      <c r="H185" s="109">
        <f>(M185*Титул!BC$19)+(O185*Титул!BD$19)+(Q185*Титул!BE$19)+(S185*Титул!BF$19)+(U185*Титул!BG$19)+(W185*Титул!BH$19)+(Y185*Титул!BI$19)+(AA185*Титул!BJ$19)</f>
        <v>0</v>
      </c>
      <c r="I185" s="540"/>
      <c r="J185" s="541"/>
      <c r="K185" s="542"/>
      <c r="L185" s="109">
        <f t="shared" si="45"/>
        <v>0</v>
      </c>
      <c r="M185" s="540"/>
      <c r="N185" s="541"/>
      <c r="O185" s="541"/>
      <c r="P185" s="541"/>
      <c r="Q185" s="541"/>
      <c r="R185" s="541"/>
      <c r="S185" s="541"/>
      <c r="T185" s="541"/>
      <c r="U185" s="541"/>
      <c r="V185" s="541"/>
      <c r="W185" s="541"/>
      <c r="X185" s="541"/>
      <c r="Y185" s="541"/>
      <c r="Z185" s="541"/>
      <c r="AA185" s="541"/>
      <c r="AB185" s="541"/>
      <c r="AC185" s="633"/>
      <c r="AD185" s="53" t="str">
        <f>'Основні дані'!$B$1</f>
        <v>ХТ-225</v>
      </c>
    </row>
    <row r="186" spans="1:30" s="386" customFormat="1" ht="30.6" hidden="1" thickBot="1" x14ac:dyDescent="0.5">
      <c r="A186" s="581" t="s">
        <v>664</v>
      </c>
      <c r="B186" s="469"/>
      <c r="C186" s="406"/>
      <c r="D186" s="406"/>
      <c r="E186" s="406"/>
      <c r="F186" s="409">
        <f t="shared" si="46"/>
        <v>0</v>
      </c>
      <c r="G186" s="110">
        <f t="shared" si="44"/>
        <v>0</v>
      </c>
      <c r="H186" s="109">
        <f>(M186*Титул!BC$19)+(O186*Титул!BD$19)+(Q186*Титул!BE$19)+(S186*Титул!BF$19)+(U186*Титул!BG$19)+(W186*Титул!BH$19)+(Y186*Титул!BI$19)+(AA186*Титул!BJ$19)</f>
        <v>0</v>
      </c>
      <c r="I186" s="540"/>
      <c r="J186" s="541"/>
      <c r="K186" s="542"/>
      <c r="L186" s="109">
        <f t="shared" si="45"/>
        <v>0</v>
      </c>
      <c r="M186" s="540"/>
      <c r="N186" s="541"/>
      <c r="O186" s="541"/>
      <c r="P186" s="541"/>
      <c r="Q186" s="541"/>
      <c r="R186" s="541"/>
      <c r="S186" s="541"/>
      <c r="T186" s="541"/>
      <c r="U186" s="541"/>
      <c r="V186" s="541"/>
      <c r="W186" s="541"/>
      <c r="X186" s="541"/>
      <c r="Y186" s="541"/>
      <c r="Z186" s="541"/>
      <c r="AA186" s="541"/>
      <c r="AB186" s="541"/>
      <c r="AC186" s="633"/>
      <c r="AD186" s="53" t="str">
        <f>'Основні дані'!$B$1</f>
        <v>ХТ-225</v>
      </c>
    </row>
    <row r="187" spans="1:30" s="386" customFormat="1" ht="30.6" hidden="1" thickBot="1" x14ac:dyDescent="0.5">
      <c r="A187" s="581" t="s">
        <v>665</v>
      </c>
      <c r="B187" s="469"/>
      <c r="C187" s="406"/>
      <c r="D187" s="406"/>
      <c r="E187" s="406"/>
      <c r="F187" s="409">
        <f t="shared" si="46"/>
        <v>0</v>
      </c>
      <c r="G187" s="110">
        <f t="shared" si="44"/>
        <v>0</v>
      </c>
      <c r="H187" s="109">
        <f>(M187*Титул!BC$19)+(O187*Титул!BD$19)+(Q187*Титул!BE$19)+(S187*Титул!BF$19)+(U187*Титул!BG$19)+(W187*Титул!BH$19)+(Y187*Титул!BI$19)+(AA187*Титул!BJ$19)</f>
        <v>0</v>
      </c>
      <c r="I187" s="540"/>
      <c r="J187" s="541"/>
      <c r="K187" s="542"/>
      <c r="L187" s="109">
        <f t="shared" si="45"/>
        <v>0</v>
      </c>
      <c r="M187" s="540"/>
      <c r="N187" s="541"/>
      <c r="O187" s="541"/>
      <c r="P187" s="541"/>
      <c r="Q187" s="541"/>
      <c r="R187" s="541"/>
      <c r="S187" s="541"/>
      <c r="T187" s="541"/>
      <c r="U187" s="541"/>
      <c r="V187" s="541"/>
      <c r="W187" s="541"/>
      <c r="X187" s="541"/>
      <c r="Y187" s="541"/>
      <c r="Z187" s="541"/>
      <c r="AA187" s="541"/>
      <c r="AB187" s="541"/>
      <c r="AC187" s="633"/>
      <c r="AD187" s="53" t="str">
        <f>'Основні дані'!$B$1</f>
        <v>ХТ-225</v>
      </c>
    </row>
    <row r="188" spans="1:30" s="386" customFormat="1" ht="30.6" hidden="1" thickBot="1" x14ac:dyDescent="0.5">
      <c r="A188" s="581" t="s">
        <v>666</v>
      </c>
      <c r="B188" s="469"/>
      <c r="C188" s="406"/>
      <c r="D188" s="406"/>
      <c r="E188" s="406"/>
      <c r="F188" s="409">
        <f t="shared" si="46"/>
        <v>0</v>
      </c>
      <c r="G188" s="110">
        <f t="shared" si="44"/>
        <v>0</v>
      </c>
      <c r="H188" s="109">
        <f>(M188*Титул!BC$19)+(O188*Титул!BD$19)+(Q188*Титул!BE$19)+(S188*Титул!BF$19)+(U188*Титул!BG$19)+(W188*Титул!BH$19)+(Y188*Титул!BI$19)+(AA188*Титул!BJ$19)</f>
        <v>0</v>
      </c>
      <c r="I188" s="540"/>
      <c r="J188" s="541"/>
      <c r="K188" s="542"/>
      <c r="L188" s="109">
        <f t="shared" si="45"/>
        <v>0</v>
      </c>
      <c r="M188" s="540"/>
      <c r="N188" s="541"/>
      <c r="O188" s="541"/>
      <c r="P188" s="541"/>
      <c r="Q188" s="541"/>
      <c r="R188" s="541"/>
      <c r="S188" s="541"/>
      <c r="T188" s="541"/>
      <c r="U188" s="541"/>
      <c r="V188" s="541"/>
      <c r="W188" s="541"/>
      <c r="X188" s="541"/>
      <c r="Y188" s="541"/>
      <c r="Z188" s="541"/>
      <c r="AA188" s="541"/>
      <c r="AB188" s="541"/>
      <c r="AC188" s="633"/>
      <c r="AD188" s="53" t="str">
        <f>'Основні дані'!$B$1</f>
        <v>ХТ-225</v>
      </c>
    </row>
    <row r="189" spans="1:30" s="386" customFormat="1" ht="30.6" hidden="1" thickBot="1" x14ac:dyDescent="0.5">
      <c r="A189" s="581" t="s">
        <v>667</v>
      </c>
      <c r="B189" s="469"/>
      <c r="C189" s="406"/>
      <c r="D189" s="406"/>
      <c r="E189" s="406"/>
      <c r="F189" s="409">
        <f t="shared" si="46"/>
        <v>0</v>
      </c>
      <c r="G189" s="110">
        <f t="shared" si="44"/>
        <v>0</v>
      </c>
      <c r="H189" s="109">
        <f>(M189*Титул!BC$19)+(O189*Титул!BD$19)+(Q189*Титул!BE$19)+(S189*Титул!BF$19)+(U189*Титул!BG$19)+(W189*Титул!BH$19)+(Y189*Титул!BI$19)+(AA189*Титул!BJ$19)</f>
        <v>0</v>
      </c>
      <c r="I189" s="540"/>
      <c r="J189" s="541"/>
      <c r="K189" s="542"/>
      <c r="L189" s="109">
        <f t="shared" si="45"/>
        <v>0</v>
      </c>
      <c r="M189" s="540"/>
      <c r="N189" s="541"/>
      <c r="O189" s="541"/>
      <c r="P189" s="541"/>
      <c r="Q189" s="541"/>
      <c r="R189" s="541"/>
      <c r="S189" s="541"/>
      <c r="T189" s="541"/>
      <c r="U189" s="541"/>
      <c r="V189" s="541"/>
      <c r="W189" s="541"/>
      <c r="X189" s="541"/>
      <c r="Y189" s="541"/>
      <c r="Z189" s="541"/>
      <c r="AA189" s="541"/>
      <c r="AB189" s="541"/>
      <c r="AC189" s="633"/>
      <c r="AD189" s="53" t="str">
        <f>'Основні дані'!$B$1</f>
        <v>ХТ-225</v>
      </c>
    </row>
    <row r="190" spans="1:30" s="386" customFormat="1" ht="30.6" hidden="1" thickBot="1" x14ac:dyDescent="0.5">
      <c r="A190" s="581" t="s">
        <v>668</v>
      </c>
      <c r="B190" s="469"/>
      <c r="C190" s="406"/>
      <c r="D190" s="406"/>
      <c r="E190" s="406"/>
      <c r="F190" s="409">
        <f t="shared" si="46"/>
        <v>0</v>
      </c>
      <c r="G190" s="110">
        <f t="shared" si="44"/>
        <v>0</v>
      </c>
      <c r="H190" s="109">
        <f>(M190*Титул!BC$19)+(O190*Титул!BD$19)+(Q190*Титул!BE$19)+(S190*Титул!BF$19)+(U190*Титул!BG$19)+(W190*Титул!BH$19)+(Y190*Титул!BI$19)+(AA190*Титул!BJ$19)</f>
        <v>0</v>
      </c>
      <c r="I190" s="540"/>
      <c r="J190" s="541"/>
      <c r="K190" s="542"/>
      <c r="L190" s="109">
        <f t="shared" si="45"/>
        <v>0</v>
      </c>
      <c r="M190" s="540"/>
      <c r="N190" s="541"/>
      <c r="O190" s="541"/>
      <c r="P190" s="541"/>
      <c r="Q190" s="541"/>
      <c r="R190" s="541"/>
      <c r="S190" s="541"/>
      <c r="T190" s="541"/>
      <c r="U190" s="541"/>
      <c r="V190" s="541"/>
      <c r="W190" s="541"/>
      <c r="X190" s="541"/>
      <c r="Y190" s="541"/>
      <c r="Z190" s="541"/>
      <c r="AA190" s="541"/>
      <c r="AB190" s="541"/>
      <c r="AC190" s="633"/>
      <c r="AD190" s="53" t="str">
        <f>'Основні дані'!$B$1</f>
        <v>ХТ-225</v>
      </c>
    </row>
    <row r="191" spans="1:30" s="386" customFormat="1" ht="30.6" hidden="1" thickBot="1" x14ac:dyDescent="0.5">
      <c r="A191" s="581" t="s">
        <v>669</v>
      </c>
      <c r="B191" s="469"/>
      <c r="C191" s="406"/>
      <c r="D191" s="406"/>
      <c r="E191" s="406"/>
      <c r="F191" s="409">
        <f t="shared" si="46"/>
        <v>0</v>
      </c>
      <c r="G191" s="110">
        <f t="shared" si="44"/>
        <v>0</v>
      </c>
      <c r="H191" s="109">
        <f>(M191*Титул!BC$19)+(O191*Титул!BD$19)+(Q191*Титул!BE$19)+(S191*Титул!BF$19)+(U191*Титул!BG$19)+(W191*Титул!BH$19)+(Y191*Титул!BI$19)+(AA191*Титул!BJ$19)</f>
        <v>0</v>
      </c>
      <c r="I191" s="540"/>
      <c r="J191" s="541"/>
      <c r="K191" s="542"/>
      <c r="L191" s="109">
        <f t="shared" si="45"/>
        <v>0</v>
      </c>
      <c r="M191" s="540"/>
      <c r="N191" s="541"/>
      <c r="O191" s="541"/>
      <c r="P191" s="541"/>
      <c r="Q191" s="541"/>
      <c r="R191" s="541"/>
      <c r="S191" s="541"/>
      <c r="T191" s="541"/>
      <c r="U191" s="541"/>
      <c r="V191" s="541"/>
      <c r="W191" s="541"/>
      <c r="X191" s="541"/>
      <c r="Y191" s="541"/>
      <c r="Z191" s="541"/>
      <c r="AA191" s="541"/>
      <c r="AB191" s="541"/>
      <c r="AC191" s="633"/>
      <c r="AD191" s="53" t="str">
        <f>'Основні дані'!$B$1</f>
        <v>ХТ-225</v>
      </c>
    </row>
    <row r="192" spans="1:30" s="386" customFormat="1" ht="30.6" hidden="1" thickBot="1" x14ac:dyDescent="0.5">
      <c r="A192" s="581" t="s">
        <v>670</v>
      </c>
      <c r="B192" s="469"/>
      <c r="C192" s="406"/>
      <c r="D192" s="406"/>
      <c r="E192" s="406"/>
      <c r="F192" s="409">
        <f t="shared" si="46"/>
        <v>0</v>
      </c>
      <c r="G192" s="110">
        <f t="shared" si="44"/>
        <v>0</v>
      </c>
      <c r="H192" s="109">
        <f>(M192*Титул!BC$19)+(O192*Титул!BD$19)+(Q192*Титул!BE$19)+(S192*Титул!BF$19)+(U192*Титул!BG$19)+(W192*Титул!BH$19)+(Y192*Титул!BI$19)+(AA192*Титул!BJ$19)</f>
        <v>0</v>
      </c>
      <c r="I192" s="540"/>
      <c r="J192" s="541"/>
      <c r="K192" s="542"/>
      <c r="L192" s="109">
        <f t="shared" si="45"/>
        <v>0</v>
      </c>
      <c r="M192" s="540"/>
      <c r="N192" s="541"/>
      <c r="O192" s="541"/>
      <c r="P192" s="541"/>
      <c r="Q192" s="541"/>
      <c r="R192" s="541"/>
      <c r="S192" s="541"/>
      <c r="T192" s="541"/>
      <c r="U192" s="541"/>
      <c r="V192" s="541"/>
      <c r="W192" s="541"/>
      <c r="X192" s="541"/>
      <c r="Y192" s="541"/>
      <c r="Z192" s="541"/>
      <c r="AA192" s="541"/>
      <c r="AB192" s="541"/>
      <c r="AC192" s="633"/>
      <c r="AD192" s="53" t="str">
        <f>'Основні дані'!$B$1</f>
        <v>ХТ-225</v>
      </c>
    </row>
    <row r="193" spans="1:30" s="386" customFormat="1" ht="30.6" hidden="1" thickBot="1" x14ac:dyDescent="0.5">
      <c r="A193" s="581" t="s">
        <v>671</v>
      </c>
      <c r="B193" s="469"/>
      <c r="C193" s="406"/>
      <c r="D193" s="406"/>
      <c r="E193" s="406"/>
      <c r="F193" s="409">
        <f t="shared" si="46"/>
        <v>0</v>
      </c>
      <c r="G193" s="110">
        <f t="shared" si="44"/>
        <v>0</v>
      </c>
      <c r="H193" s="109">
        <f>(M193*Титул!BC$19)+(O193*Титул!BD$19)+(Q193*Титул!BE$19)+(S193*Титул!BF$19)+(U193*Титул!BG$19)+(W193*Титул!BH$19)+(Y193*Титул!BI$19)+(AA193*Титул!BJ$19)</f>
        <v>0</v>
      </c>
      <c r="I193" s="540"/>
      <c r="J193" s="541"/>
      <c r="K193" s="542"/>
      <c r="L193" s="109">
        <f t="shared" si="45"/>
        <v>0</v>
      </c>
      <c r="M193" s="540"/>
      <c r="N193" s="541"/>
      <c r="O193" s="541"/>
      <c r="P193" s="541"/>
      <c r="Q193" s="541"/>
      <c r="R193" s="541"/>
      <c r="S193" s="541"/>
      <c r="T193" s="541"/>
      <c r="U193" s="541"/>
      <c r="V193" s="541"/>
      <c r="W193" s="541"/>
      <c r="X193" s="541"/>
      <c r="Y193" s="541"/>
      <c r="Z193" s="541"/>
      <c r="AA193" s="541"/>
      <c r="AB193" s="541"/>
      <c r="AC193" s="633"/>
      <c r="AD193" s="53" t="str">
        <f>'Основні дані'!$B$1</f>
        <v>ХТ-225</v>
      </c>
    </row>
    <row r="194" spans="1:30" s="386" customFormat="1" ht="49.8" hidden="1" thickBot="1" x14ac:dyDescent="0.5">
      <c r="A194" s="589" t="s">
        <v>672</v>
      </c>
      <c r="B194" s="468" t="s">
        <v>673</v>
      </c>
      <c r="C194" s="399"/>
      <c r="D194" s="399"/>
      <c r="E194" s="399"/>
      <c r="F194" s="184" t="str">
        <f>IF(SUM(F195:F214)=F$110,F$110,"ОШИБКА")</f>
        <v>ОШИБКА</v>
      </c>
      <c r="G194" s="184" t="str">
        <f>IF(SUM(G195:G214)=G$110,G$110,"ОШИБКА")</f>
        <v>ОШИБКА</v>
      </c>
      <c r="H194" s="184" t="str">
        <f>IF(SUM(H195:H214)=H$110,H$110,"ОШИБКА")</f>
        <v>ОШИБКА</v>
      </c>
      <c r="I194" s="184">
        <f t="shared" ref="I194:AB194" si="47">SUM(I195:I214)</f>
        <v>0</v>
      </c>
      <c r="J194" s="184">
        <f t="shared" si="47"/>
        <v>0</v>
      </c>
      <c r="K194" s="184">
        <f t="shared" si="47"/>
        <v>0</v>
      </c>
      <c r="L194" s="184">
        <f t="shared" si="47"/>
        <v>0</v>
      </c>
      <c r="M194" s="184">
        <f t="shared" si="47"/>
        <v>0</v>
      </c>
      <c r="N194" s="184">
        <f t="shared" si="47"/>
        <v>0</v>
      </c>
      <c r="O194" s="184">
        <f t="shared" si="47"/>
        <v>0</v>
      </c>
      <c r="P194" s="184">
        <f t="shared" si="47"/>
        <v>0</v>
      </c>
      <c r="Q194" s="184">
        <f t="shared" si="47"/>
        <v>0</v>
      </c>
      <c r="R194" s="184">
        <f t="shared" si="47"/>
        <v>0</v>
      </c>
      <c r="S194" s="184">
        <f t="shared" si="47"/>
        <v>0</v>
      </c>
      <c r="T194" s="184">
        <f t="shared" si="47"/>
        <v>0</v>
      </c>
      <c r="U194" s="184">
        <f t="shared" si="47"/>
        <v>0</v>
      </c>
      <c r="V194" s="184">
        <f t="shared" si="47"/>
        <v>0</v>
      </c>
      <c r="W194" s="184">
        <f t="shared" si="47"/>
        <v>0</v>
      </c>
      <c r="X194" s="184">
        <f t="shared" si="47"/>
        <v>0</v>
      </c>
      <c r="Y194" s="184">
        <f t="shared" si="47"/>
        <v>0</v>
      </c>
      <c r="Z194" s="184">
        <f t="shared" si="47"/>
        <v>0</v>
      </c>
      <c r="AA194" s="184">
        <f t="shared" si="47"/>
        <v>0</v>
      </c>
      <c r="AB194" s="184">
        <f t="shared" si="47"/>
        <v>0</v>
      </c>
      <c r="AC194" s="632"/>
      <c r="AD194" s="53" t="str">
        <f>'Основні дані'!$B$1</f>
        <v>ХТ-225</v>
      </c>
    </row>
    <row r="195" spans="1:30" s="386" customFormat="1" ht="30.6" hidden="1" thickBot="1" x14ac:dyDescent="0.5">
      <c r="A195" s="581" t="s">
        <v>674</v>
      </c>
      <c r="B195" s="469"/>
      <c r="C195" s="406"/>
      <c r="D195" s="406"/>
      <c r="E195" s="406"/>
      <c r="F195" s="409">
        <f>N195+P195+R195+T195+V195+X195+Z195+AB195</f>
        <v>0</v>
      </c>
      <c r="G195" s="110">
        <f t="shared" ref="G195:G214" si="48">F195*30</f>
        <v>0</v>
      </c>
      <c r="H195" s="109">
        <f>(M195*Титул!BC$19)+(O195*Титул!BD$19)+(Q195*Титул!BE$19)+(S195*Титул!BF$19)+(U195*Титул!BG$19)+(W195*Титул!BH$19)+(Y195*Титул!BI$19)+(AA195*Титул!BJ$19)</f>
        <v>0</v>
      </c>
      <c r="I195" s="540"/>
      <c r="J195" s="541"/>
      <c r="K195" s="542"/>
      <c r="L195" s="109">
        <f t="shared" ref="L195:L214" si="49">IF(H195=I195+J195+K195,G195-H195,"!Помилка!")</f>
        <v>0</v>
      </c>
      <c r="M195" s="540"/>
      <c r="N195" s="541"/>
      <c r="O195" s="541"/>
      <c r="P195" s="541"/>
      <c r="Q195" s="541"/>
      <c r="R195" s="541"/>
      <c r="S195" s="541"/>
      <c r="T195" s="541"/>
      <c r="U195" s="541"/>
      <c r="V195" s="541"/>
      <c r="W195" s="541"/>
      <c r="X195" s="541"/>
      <c r="Y195" s="541"/>
      <c r="Z195" s="541"/>
      <c r="AA195" s="541"/>
      <c r="AB195" s="541"/>
      <c r="AC195" s="633"/>
      <c r="AD195" s="53" t="str">
        <f>'Основні дані'!$B$1</f>
        <v>ХТ-225</v>
      </c>
    </row>
    <row r="196" spans="1:30" s="386" customFormat="1" ht="30.6" hidden="1" thickBot="1" x14ac:dyDescent="0.5">
      <c r="A196" s="581" t="s">
        <v>675</v>
      </c>
      <c r="B196" s="469"/>
      <c r="C196" s="406"/>
      <c r="D196" s="406"/>
      <c r="E196" s="406"/>
      <c r="F196" s="409">
        <f>N196+P196+R196+T196+V196+X196+Z196+AB196</f>
        <v>0</v>
      </c>
      <c r="G196" s="110">
        <f t="shared" si="48"/>
        <v>0</v>
      </c>
      <c r="H196" s="109">
        <f>(M196*Титул!BC$19)+(O196*Титул!BD$19)+(Q196*Титул!BE$19)+(S196*Титул!BF$19)+(U196*Титул!BG$19)+(W196*Титул!BH$19)+(Y196*Титул!BI$19)+(AA196*Титул!BJ$19)</f>
        <v>0</v>
      </c>
      <c r="I196" s="540"/>
      <c r="J196" s="541"/>
      <c r="K196" s="542"/>
      <c r="L196" s="109">
        <f t="shared" si="49"/>
        <v>0</v>
      </c>
      <c r="M196" s="540"/>
      <c r="N196" s="541"/>
      <c r="O196" s="541"/>
      <c r="P196" s="541"/>
      <c r="Q196" s="541"/>
      <c r="R196" s="541"/>
      <c r="S196" s="541"/>
      <c r="T196" s="541"/>
      <c r="U196" s="541"/>
      <c r="V196" s="541"/>
      <c r="W196" s="541"/>
      <c r="X196" s="541"/>
      <c r="Y196" s="541"/>
      <c r="Z196" s="541"/>
      <c r="AA196" s="541"/>
      <c r="AB196" s="541"/>
      <c r="AC196" s="633"/>
      <c r="AD196" s="53" t="str">
        <f>'Основні дані'!$B$1</f>
        <v>ХТ-225</v>
      </c>
    </row>
    <row r="197" spans="1:30" s="386" customFormat="1" ht="30.6" hidden="1" thickBot="1" x14ac:dyDescent="0.5">
      <c r="A197" s="581" t="s">
        <v>676</v>
      </c>
      <c r="B197" s="469"/>
      <c r="C197" s="406"/>
      <c r="D197" s="406"/>
      <c r="E197" s="406"/>
      <c r="F197" s="409">
        <f t="shared" ref="F197:F214" si="50">N197+P197+R197+T197+V197+X197+Z197+AB197</f>
        <v>0</v>
      </c>
      <c r="G197" s="110">
        <f t="shared" si="48"/>
        <v>0</v>
      </c>
      <c r="H197" s="109">
        <f>(M197*Титул!BC$19)+(O197*Титул!BD$19)+(Q197*Титул!BE$19)+(S197*Титул!BF$19)+(U197*Титул!BG$19)+(W197*Титул!BH$19)+(Y197*Титул!BI$19)+(AA197*Титул!BJ$19)</f>
        <v>0</v>
      </c>
      <c r="I197" s="540"/>
      <c r="J197" s="541"/>
      <c r="K197" s="542"/>
      <c r="L197" s="109">
        <f t="shared" si="49"/>
        <v>0</v>
      </c>
      <c r="M197" s="540"/>
      <c r="N197" s="541"/>
      <c r="O197" s="541"/>
      <c r="P197" s="541"/>
      <c r="Q197" s="541"/>
      <c r="R197" s="541"/>
      <c r="S197" s="541"/>
      <c r="T197" s="541"/>
      <c r="U197" s="541"/>
      <c r="V197" s="541"/>
      <c r="W197" s="541"/>
      <c r="X197" s="541"/>
      <c r="Y197" s="541"/>
      <c r="Z197" s="541"/>
      <c r="AA197" s="541"/>
      <c r="AB197" s="541"/>
      <c r="AC197" s="633"/>
      <c r="AD197" s="53" t="str">
        <f>'Основні дані'!$B$1</f>
        <v>ХТ-225</v>
      </c>
    </row>
    <row r="198" spans="1:30" s="386" customFormat="1" ht="30.6" hidden="1" thickBot="1" x14ac:dyDescent="0.5">
      <c r="A198" s="581" t="s">
        <v>677</v>
      </c>
      <c r="B198" s="469"/>
      <c r="C198" s="406"/>
      <c r="D198" s="406"/>
      <c r="E198" s="406"/>
      <c r="F198" s="409">
        <f t="shared" si="50"/>
        <v>0</v>
      </c>
      <c r="G198" s="110">
        <f t="shared" si="48"/>
        <v>0</v>
      </c>
      <c r="H198" s="109">
        <f>(M198*Титул!BC$19)+(O198*Титул!BD$19)+(Q198*Титул!BE$19)+(S198*Титул!BF$19)+(U198*Титул!BG$19)+(W198*Титул!BH$19)+(Y198*Титул!BI$19)+(AA198*Титул!BJ$19)</f>
        <v>0</v>
      </c>
      <c r="I198" s="540"/>
      <c r="J198" s="541"/>
      <c r="K198" s="542"/>
      <c r="L198" s="109">
        <f t="shared" si="49"/>
        <v>0</v>
      </c>
      <c r="M198" s="540"/>
      <c r="N198" s="541"/>
      <c r="O198" s="541"/>
      <c r="P198" s="541"/>
      <c r="Q198" s="541"/>
      <c r="R198" s="541"/>
      <c r="S198" s="541"/>
      <c r="T198" s="541"/>
      <c r="U198" s="541"/>
      <c r="V198" s="541"/>
      <c r="W198" s="541"/>
      <c r="X198" s="541"/>
      <c r="Y198" s="541"/>
      <c r="Z198" s="541"/>
      <c r="AA198" s="541"/>
      <c r="AB198" s="541"/>
      <c r="AC198" s="633"/>
      <c r="AD198" s="53" t="str">
        <f>'Основні дані'!$B$1</f>
        <v>ХТ-225</v>
      </c>
    </row>
    <row r="199" spans="1:30" s="386" customFormat="1" ht="30.6" hidden="1" thickBot="1" x14ac:dyDescent="0.5">
      <c r="A199" s="581" t="s">
        <v>678</v>
      </c>
      <c r="B199" s="469"/>
      <c r="C199" s="406"/>
      <c r="D199" s="406"/>
      <c r="E199" s="406"/>
      <c r="F199" s="409">
        <f t="shared" si="50"/>
        <v>0</v>
      </c>
      <c r="G199" s="110">
        <f t="shared" si="48"/>
        <v>0</v>
      </c>
      <c r="H199" s="109">
        <f>(M199*Титул!BC$19)+(O199*Титул!BD$19)+(Q199*Титул!BE$19)+(S199*Титул!BF$19)+(U199*Титул!BG$19)+(W199*Титул!BH$19)+(Y199*Титул!BI$19)+(AA199*Титул!BJ$19)</f>
        <v>0</v>
      </c>
      <c r="I199" s="540"/>
      <c r="J199" s="541"/>
      <c r="K199" s="542"/>
      <c r="L199" s="109">
        <f t="shared" si="49"/>
        <v>0</v>
      </c>
      <c r="M199" s="540"/>
      <c r="N199" s="541"/>
      <c r="O199" s="541"/>
      <c r="P199" s="541"/>
      <c r="Q199" s="541"/>
      <c r="R199" s="541"/>
      <c r="S199" s="541"/>
      <c r="T199" s="541"/>
      <c r="U199" s="541"/>
      <c r="V199" s="541"/>
      <c r="W199" s="541"/>
      <c r="X199" s="541"/>
      <c r="Y199" s="541"/>
      <c r="Z199" s="541"/>
      <c r="AA199" s="541"/>
      <c r="AB199" s="541"/>
      <c r="AC199" s="633"/>
      <c r="AD199" s="53" t="str">
        <f>'Основні дані'!$B$1</f>
        <v>ХТ-225</v>
      </c>
    </row>
    <row r="200" spans="1:30" s="386" customFormat="1" ht="30.6" hidden="1" thickBot="1" x14ac:dyDescent="0.5">
      <c r="A200" s="581" t="s">
        <v>679</v>
      </c>
      <c r="B200" s="469"/>
      <c r="C200" s="406"/>
      <c r="D200" s="406"/>
      <c r="E200" s="406"/>
      <c r="F200" s="409">
        <f t="shared" si="50"/>
        <v>0</v>
      </c>
      <c r="G200" s="110">
        <f t="shared" si="48"/>
        <v>0</v>
      </c>
      <c r="H200" s="109">
        <f>(M200*Титул!BC$19)+(O200*Титул!BD$19)+(Q200*Титул!BE$19)+(S200*Титул!BF$19)+(U200*Титул!BG$19)+(W200*Титул!BH$19)+(Y200*Титул!BI$19)+(AA200*Титул!BJ$19)</f>
        <v>0</v>
      </c>
      <c r="I200" s="540"/>
      <c r="J200" s="541"/>
      <c r="K200" s="542"/>
      <c r="L200" s="109">
        <f t="shared" si="49"/>
        <v>0</v>
      </c>
      <c r="M200" s="540"/>
      <c r="N200" s="541"/>
      <c r="O200" s="541"/>
      <c r="P200" s="541"/>
      <c r="Q200" s="541"/>
      <c r="R200" s="541"/>
      <c r="S200" s="541"/>
      <c r="T200" s="541"/>
      <c r="U200" s="541"/>
      <c r="V200" s="541"/>
      <c r="W200" s="541"/>
      <c r="X200" s="541"/>
      <c r="Y200" s="541"/>
      <c r="Z200" s="541"/>
      <c r="AA200" s="541"/>
      <c r="AB200" s="541"/>
      <c r="AC200" s="633"/>
      <c r="AD200" s="53" t="str">
        <f>'Основні дані'!$B$1</f>
        <v>ХТ-225</v>
      </c>
    </row>
    <row r="201" spans="1:30" s="386" customFormat="1" ht="30.6" hidden="1" thickBot="1" x14ac:dyDescent="0.5">
      <c r="A201" s="581" t="s">
        <v>680</v>
      </c>
      <c r="B201" s="469"/>
      <c r="C201" s="406"/>
      <c r="D201" s="406"/>
      <c r="E201" s="406"/>
      <c r="F201" s="409">
        <f t="shared" si="50"/>
        <v>0</v>
      </c>
      <c r="G201" s="110">
        <f t="shared" si="48"/>
        <v>0</v>
      </c>
      <c r="H201" s="109">
        <f>(M201*Титул!BC$19)+(O201*Титул!BD$19)+(Q201*Титул!BE$19)+(S201*Титул!BF$19)+(U201*Титул!BG$19)+(W201*Титул!BH$19)+(Y201*Титул!BI$19)+(AA201*Титул!BJ$19)</f>
        <v>0</v>
      </c>
      <c r="I201" s="540"/>
      <c r="J201" s="541"/>
      <c r="K201" s="542"/>
      <c r="L201" s="109">
        <f t="shared" si="49"/>
        <v>0</v>
      </c>
      <c r="M201" s="540"/>
      <c r="N201" s="541"/>
      <c r="O201" s="541"/>
      <c r="P201" s="541"/>
      <c r="Q201" s="541"/>
      <c r="R201" s="541"/>
      <c r="S201" s="541"/>
      <c r="T201" s="541"/>
      <c r="U201" s="541"/>
      <c r="V201" s="541"/>
      <c r="W201" s="541"/>
      <c r="X201" s="541"/>
      <c r="Y201" s="541"/>
      <c r="Z201" s="541"/>
      <c r="AA201" s="541"/>
      <c r="AB201" s="541"/>
      <c r="AC201" s="633"/>
      <c r="AD201" s="53" t="str">
        <f>'Основні дані'!$B$1</f>
        <v>ХТ-225</v>
      </c>
    </row>
    <row r="202" spans="1:30" s="386" customFormat="1" ht="30.6" hidden="1" thickBot="1" x14ac:dyDescent="0.5">
      <c r="A202" s="581" t="s">
        <v>681</v>
      </c>
      <c r="B202" s="469"/>
      <c r="C202" s="406"/>
      <c r="D202" s="406"/>
      <c r="E202" s="406"/>
      <c r="F202" s="409">
        <f t="shared" si="50"/>
        <v>0</v>
      </c>
      <c r="G202" s="110">
        <f t="shared" si="48"/>
        <v>0</v>
      </c>
      <c r="H202" s="109">
        <f>(M202*Титул!BC$19)+(O202*Титул!BD$19)+(Q202*Титул!BE$19)+(S202*Титул!BF$19)+(U202*Титул!BG$19)+(W202*Титул!BH$19)+(Y202*Титул!BI$19)+(AA202*Титул!BJ$19)</f>
        <v>0</v>
      </c>
      <c r="I202" s="540"/>
      <c r="J202" s="541"/>
      <c r="K202" s="542"/>
      <c r="L202" s="109">
        <f t="shared" si="49"/>
        <v>0</v>
      </c>
      <c r="M202" s="540"/>
      <c r="N202" s="541"/>
      <c r="O202" s="541"/>
      <c r="P202" s="541"/>
      <c r="Q202" s="541"/>
      <c r="R202" s="541"/>
      <c r="S202" s="541"/>
      <c r="T202" s="541"/>
      <c r="U202" s="541"/>
      <c r="V202" s="541"/>
      <c r="W202" s="541"/>
      <c r="X202" s="541"/>
      <c r="Y202" s="541"/>
      <c r="Z202" s="541"/>
      <c r="AA202" s="541"/>
      <c r="AB202" s="541"/>
      <c r="AC202" s="633"/>
      <c r="AD202" s="53" t="str">
        <f>'Основні дані'!$B$1</f>
        <v>ХТ-225</v>
      </c>
    </row>
    <row r="203" spans="1:30" s="386" customFormat="1" ht="30.6" hidden="1" thickBot="1" x14ac:dyDescent="0.5">
      <c r="A203" s="581" t="s">
        <v>682</v>
      </c>
      <c r="B203" s="469"/>
      <c r="C203" s="406"/>
      <c r="D203" s="406"/>
      <c r="E203" s="406"/>
      <c r="F203" s="409">
        <f t="shared" si="50"/>
        <v>0</v>
      </c>
      <c r="G203" s="110">
        <f t="shared" si="48"/>
        <v>0</v>
      </c>
      <c r="H203" s="109">
        <f>(M203*Титул!BC$19)+(O203*Титул!BD$19)+(Q203*Титул!BE$19)+(S203*Титул!BF$19)+(U203*Титул!BG$19)+(W203*Титул!BH$19)+(Y203*Титул!BI$19)+(AA203*Титул!BJ$19)</f>
        <v>0</v>
      </c>
      <c r="I203" s="540"/>
      <c r="J203" s="541"/>
      <c r="K203" s="542"/>
      <c r="L203" s="109">
        <f t="shared" si="49"/>
        <v>0</v>
      </c>
      <c r="M203" s="540"/>
      <c r="N203" s="541"/>
      <c r="O203" s="541"/>
      <c r="P203" s="541"/>
      <c r="Q203" s="541"/>
      <c r="R203" s="541"/>
      <c r="S203" s="541"/>
      <c r="T203" s="541"/>
      <c r="U203" s="541"/>
      <c r="V203" s="541"/>
      <c r="W203" s="541"/>
      <c r="X203" s="541"/>
      <c r="Y203" s="541"/>
      <c r="Z203" s="541"/>
      <c r="AA203" s="541"/>
      <c r="AB203" s="541"/>
      <c r="AC203" s="633"/>
      <c r="AD203" s="53" t="str">
        <f>'Основні дані'!$B$1</f>
        <v>ХТ-225</v>
      </c>
    </row>
    <row r="204" spans="1:30" s="386" customFormat="1" ht="30.6" hidden="1" thickBot="1" x14ac:dyDescent="0.5">
      <c r="A204" s="581" t="s">
        <v>683</v>
      </c>
      <c r="B204" s="469"/>
      <c r="C204" s="406"/>
      <c r="D204" s="406"/>
      <c r="E204" s="406"/>
      <c r="F204" s="409">
        <f t="shared" si="50"/>
        <v>0</v>
      </c>
      <c r="G204" s="110">
        <f t="shared" si="48"/>
        <v>0</v>
      </c>
      <c r="H204" s="109">
        <f>(M204*Титул!BC$19)+(O204*Титул!BD$19)+(Q204*Титул!BE$19)+(S204*Титул!BF$19)+(U204*Титул!BG$19)+(W204*Титул!BH$19)+(Y204*Титул!BI$19)+(AA204*Титул!BJ$19)</f>
        <v>0</v>
      </c>
      <c r="I204" s="540"/>
      <c r="J204" s="541"/>
      <c r="K204" s="542"/>
      <c r="L204" s="109">
        <f t="shared" si="49"/>
        <v>0</v>
      </c>
      <c r="M204" s="540"/>
      <c r="N204" s="541"/>
      <c r="O204" s="541"/>
      <c r="P204" s="541"/>
      <c r="Q204" s="541"/>
      <c r="R204" s="541"/>
      <c r="S204" s="541"/>
      <c r="T204" s="541"/>
      <c r="U204" s="541"/>
      <c r="V204" s="541"/>
      <c r="W204" s="541"/>
      <c r="X204" s="541"/>
      <c r="Y204" s="541"/>
      <c r="Z204" s="541"/>
      <c r="AA204" s="541"/>
      <c r="AB204" s="541"/>
      <c r="AC204" s="633"/>
      <c r="AD204" s="53" t="str">
        <f>'Основні дані'!$B$1</f>
        <v>ХТ-225</v>
      </c>
    </row>
    <row r="205" spans="1:30" s="386" customFormat="1" ht="30.6" hidden="1" thickBot="1" x14ac:dyDescent="0.5">
      <c r="A205" s="581" t="s">
        <v>684</v>
      </c>
      <c r="B205" s="469"/>
      <c r="C205" s="406"/>
      <c r="D205" s="406"/>
      <c r="E205" s="406"/>
      <c r="F205" s="409">
        <f t="shared" si="50"/>
        <v>0</v>
      </c>
      <c r="G205" s="110">
        <f t="shared" si="48"/>
        <v>0</v>
      </c>
      <c r="H205" s="109">
        <f>(M205*Титул!BC$19)+(O205*Титул!BD$19)+(Q205*Титул!BE$19)+(S205*Титул!BF$19)+(U205*Титул!BG$19)+(W205*Титул!BH$19)+(Y205*Титул!BI$19)+(AA205*Титул!BJ$19)</f>
        <v>0</v>
      </c>
      <c r="I205" s="540"/>
      <c r="J205" s="541"/>
      <c r="K205" s="542"/>
      <c r="L205" s="109">
        <f t="shared" si="49"/>
        <v>0</v>
      </c>
      <c r="M205" s="540"/>
      <c r="N205" s="541"/>
      <c r="O205" s="541"/>
      <c r="P205" s="541"/>
      <c r="Q205" s="541"/>
      <c r="R205" s="541"/>
      <c r="S205" s="541"/>
      <c r="T205" s="541"/>
      <c r="U205" s="541"/>
      <c r="V205" s="541"/>
      <c r="W205" s="541"/>
      <c r="X205" s="541"/>
      <c r="Y205" s="541"/>
      <c r="Z205" s="541"/>
      <c r="AA205" s="541"/>
      <c r="AB205" s="541"/>
      <c r="AC205" s="633"/>
      <c r="AD205" s="53" t="str">
        <f>'Основні дані'!$B$1</f>
        <v>ХТ-225</v>
      </c>
    </row>
    <row r="206" spans="1:30" s="386" customFormat="1" ht="30.6" hidden="1" thickBot="1" x14ac:dyDescent="0.5">
      <c r="A206" s="581" t="s">
        <v>685</v>
      </c>
      <c r="B206" s="469"/>
      <c r="C206" s="406"/>
      <c r="D206" s="406"/>
      <c r="E206" s="406"/>
      <c r="F206" s="409">
        <f t="shared" si="50"/>
        <v>0</v>
      </c>
      <c r="G206" s="110">
        <f t="shared" si="48"/>
        <v>0</v>
      </c>
      <c r="H206" s="109">
        <f>(M206*Титул!BC$19)+(O206*Титул!BD$19)+(Q206*Титул!BE$19)+(S206*Титул!BF$19)+(U206*Титул!BG$19)+(W206*Титул!BH$19)+(Y206*Титул!BI$19)+(AA206*Титул!BJ$19)</f>
        <v>0</v>
      </c>
      <c r="I206" s="540"/>
      <c r="J206" s="541"/>
      <c r="K206" s="542"/>
      <c r="L206" s="109">
        <f t="shared" si="49"/>
        <v>0</v>
      </c>
      <c r="M206" s="540"/>
      <c r="N206" s="541"/>
      <c r="O206" s="541"/>
      <c r="P206" s="541"/>
      <c r="Q206" s="541"/>
      <c r="R206" s="541"/>
      <c r="S206" s="541"/>
      <c r="T206" s="541"/>
      <c r="U206" s="541"/>
      <c r="V206" s="541"/>
      <c r="W206" s="541"/>
      <c r="X206" s="541"/>
      <c r="Y206" s="541"/>
      <c r="Z206" s="541"/>
      <c r="AA206" s="541"/>
      <c r="AB206" s="541"/>
      <c r="AC206" s="633"/>
      <c r="AD206" s="53" t="str">
        <f>'Основні дані'!$B$1</f>
        <v>ХТ-225</v>
      </c>
    </row>
    <row r="207" spans="1:30" s="386" customFormat="1" ht="30.6" hidden="1" thickBot="1" x14ac:dyDescent="0.5">
      <c r="A207" s="581" t="s">
        <v>686</v>
      </c>
      <c r="B207" s="469"/>
      <c r="C207" s="406"/>
      <c r="D207" s="406"/>
      <c r="E207" s="406"/>
      <c r="F207" s="409">
        <f t="shared" si="50"/>
        <v>0</v>
      </c>
      <c r="G207" s="110">
        <f t="shared" si="48"/>
        <v>0</v>
      </c>
      <c r="H207" s="109">
        <f>(M207*Титул!BC$19)+(O207*Титул!BD$19)+(Q207*Титул!BE$19)+(S207*Титул!BF$19)+(U207*Титул!BG$19)+(W207*Титул!BH$19)+(Y207*Титул!BI$19)+(AA207*Титул!BJ$19)</f>
        <v>0</v>
      </c>
      <c r="I207" s="540"/>
      <c r="J207" s="541"/>
      <c r="K207" s="542"/>
      <c r="L207" s="109">
        <f t="shared" si="49"/>
        <v>0</v>
      </c>
      <c r="M207" s="540"/>
      <c r="N207" s="541"/>
      <c r="O207" s="541"/>
      <c r="P207" s="541"/>
      <c r="Q207" s="541"/>
      <c r="R207" s="541"/>
      <c r="S207" s="541"/>
      <c r="T207" s="541"/>
      <c r="U207" s="541"/>
      <c r="V207" s="541"/>
      <c r="W207" s="541"/>
      <c r="X207" s="541"/>
      <c r="Y207" s="541"/>
      <c r="Z207" s="541"/>
      <c r="AA207" s="541"/>
      <c r="AB207" s="541"/>
      <c r="AC207" s="633"/>
      <c r="AD207" s="53" t="str">
        <f>'Основні дані'!$B$1</f>
        <v>ХТ-225</v>
      </c>
    </row>
    <row r="208" spans="1:30" s="386" customFormat="1" ht="30.6" hidden="1" thickBot="1" x14ac:dyDescent="0.5">
      <c r="A208" s="581" t="s">
        <v>687</v>
      </c>
      <c r="B208" s="469"/>
      <c r="C208" s="406"/>
      <c r="D208" s="406"/>
      <c r="E208" s="406"/>
      <c r="F208" s="409">
        <f t="shared" si="50"/>
        <v>0</v>
      </c>
      <c r="G208" s="110">
        <f t="shared" si="48"/>
        <v>0</v>
      </c>
      <c r="H208" s="109">
        <f>(M208*Титул!BC$19)+(O208*Титул!BD$19)+(Q208*Титул!BE$19)+(S208*Титул!BF$19)+(U208*Титул!BG$19)+(W208*Титул!BH$19)+(Y208*Титул!BI$19)+(AA208*Титул!BJ$19)</f>
        <v>0</v>
      </c>
      <c r="I208" s="540"/>
      <c r="J208" s="541"/>
      <c r="K208" s="542"/>
      <c r="L208" s="109">
        <f t="shared" si="49"/>
        <v>0</v>
      </c>
      <c r="M208" s="540"/>
      <c r="N208" s="541"/>
      <c r="O208" s="541"/>
      <c r="P208" s="541"/>
      <c r="Q208" s="541"/>
      <c r="R208" s="541"/>
      <c r="S208" s="541"/>
      <c r="T208" s="541"/>
      <c r="U208" s="541"/>
      <c r="V208" s="541"/>
      <c r="W208" s="541"/>
      <c r="X208" s="541"/>
      <c r="Y208" s="541"/>
      <c r="Z208" s="541"/>
      <c r="AA208" s="541"/>
      <c r="AB208" s="541"/>
      <c r="AC208" s="633"/>
      <c r="AD208" s="53" t="str">
        <f>'Основні дані'!$B$1</f>
        <v>ХТ-225</v>
      </c>
    </row>
    <row r="209" spans="1:30" s="386" customFormat="1" ht="30.6" hidden="1" thickBot="1" x14ac:dyDescent="0.5">
      <c r="A209" s="581" t="s">
        <v>688</v>
      </c>
      <c r="B209" s="469"/>
      <c r="C209" s="406"/>
      <c r="D209" s="406"/>
      <c r="E209" s="406"/>
      <c r="F209" s="409">
        <f t="shared" si="50"/>
        <v>0</v>
      </c>
      <c r="G209" s="110">
        <f t="shared" si="48"/>
        <v>0</v>
      </c>
      <c r="H209" s="109">
        <f>(M209*Титул!BC$19)+(O209*Титул!BD$19)+(Q209*Титул!BE$19)+(S209*Титул!BF$19)+(U209*Титул!BG$19)+(W209*Титул!BH$19)+(Y209*Титул!BI$19)+(AA209*Титул!BJ$19)</f>
        <v>0</v>
      </c>
      <c r="I209" s="540"/>
      <c r="J209" s="541"/>
      <c r="K209" s="542"/>
      <c r="L209" s="109">
        <f t="shared" si="49"/>
        <v>0</v>
      </c>
      <c r="M209" s="540"/>
      <c r="N209" s="541"/>
      <c r="O209" s="541"/>
      <c r="P209" s="541"/>
      <c r="Q209" s="541"/>
      <c r="R209" s="541"/>
      <c r="S209" s="541"/>
      <c r="T209" s="541"/>
      <c r="U209" s="541"/>
      <c r="V209" s="541"/>
      <c r="W209" s="541"/>
      <c r="X209" s="541"/>
      <c r="Y209" s="541"/>
      <c r="Z209" s="541"/>
      <c r="AA209" s="541"/>
      <c r="AB209" s="541"/>
      <c r="AC209" s="633"/>
      <c r="AD209" s="53" t="str">
        <f>'Основні дані'!$B$1</f>
        <v>ХТ-225</v>
      </c>
    </row>
    <row r="210" spans="1:30" s="386" customFormat="1" ht="30.6" hidden="1" thickBot="1" x14ac:dyDescent="0.5">
      <c r="A210" s="581" t="s">
        <v>689</v>
      </c>
      <c r="B210" s="469"/>
      <c r="C210" s="406"/>
      <c r="D210" s="406"/>
      <c r="E210" s="406"/>
      <c r="F210" s="409">
        <f t="shared" si="50"/>
        <v>0</v>
      </c>
      <c r="G210" s="110">
        <f t="shared" si="48"/>
        <v>0</v>
      </c>
      <c r="H210" s="109">
        <f>(M210*Титул!BC$19)+(O210*Титул!BD$19)+(Q210*Титул!BE$19)+(S210*Титул!BF$19)+(U210*Титул!BG$19)+(W210*Титул!BH$19)+(Y210*Титул!BI$19)+(AA210*Титул!BJ$19)</f>
        <v>0</v>
      </c>
      <c r="I210" s="540"/>
      <c r="J210" s="541"/>
      <c r="K210" s="542"/>
      <c r="L210" s="109">
        <f t="shared" si="49"/>
        <v>0</v>
      </c>
      <c r="M210" s="540"/>
      <c r="N210" s="541"/>
      <c r="O210" s="541"/>
      <c r="P210" s="541"/>
      <c r="Q210" s="541"/>
      <c r="R210" s="541"/>
      <c r="S210" s="541"/>
      <c r="T210" s="541"/>
      <c r="U210" s="541"/>
      <c r="V210" s="541"/>
      <c r="W210" s="541"/>
      <c r="X210" s="541"/>
      <c r="Y210" s="541"/>
      <c r="Z210" s="541"/>
      <c r="AA210" s="541"/>
      <c r="AB210" s="541"/>
      <c r="AC210" s="633"/>
      <c r="AD210" s="53" t="str">
        <f>'Основні дані'!$B$1</f>
        <v>ХТ-225</v>
      </c>
    </row>
    <row r="211" spans="1:30" s="386" customFormat="1" ht="30.6" hidden="1" thickBot="1" x14ac:dyDescent="0.5">
      <c r="A211" s="581" t="s">
        <v>690</v>
      </c>
      <c r="B211" s="469"/>
      <c r="C211" s="406"/>
      <c r="D211" s="406"/>
      <c r="E211" s="406"/>
      <c r="F211" s="409">
        <f t="shared" si="50"/>
        <v>0</v>
      </c>
      <c r="G211" s="110">
        <f t="shared" si="48"/>
        <v>0</v>
      </c>
      <c r="H211" s="109">
        <f>(M211*Титул!BC$19)+(O211*Титул!BD$19)+(Q211*Титул!BE$19)+(S211*Титул!BF$19)+(U211*Титул!BG$19)+(W211*Титул!BH$19)+(Y211*Титул!BI$19)+(AA211*Титул!BJ$19)</f>
        <v>0</v>
      </c>
      <c r="I211" s="540"/>
      <c r="J211" s="541"/>
      <c r="K211" s="542"/>
      <c r="L211" s="109">
        <f t="shared" si="49"/>
        <v>0</v>
      </c>
      <c r="M211" s="540"/>
      <c r="N211" s="541"/>
      <c r="O211" s="541"/>
      <c r="P211" s="541"/>
      <c r="Q211" s="541"/>
      <c r="R211" s="541"/>
      <c r="S211" s="541"/>
      <c r="T211" s="541"/>
      <c r="U211" s="541"/>
      <c r="V211" s="541"/>
      <c r="W211" s="541"/>
      <c r="X211" s="541"/>
      <c r="Y211" s="541"/>
      <c r="Z211" s="541"/>
      <c r="AA211" s="541"/>
      <c r="AB211" s="541"/>
      <c r="AC211" s="633"/>
      <c r="AD211" s="53" t="str">
        <f>'Основні дані'!$B$1</f>
        <v>ХТ-225</v>
      </c>
    </row>
    <row r="212" spans="1:30" s="386" customFormat="1" ht="30.6" hidden="1" thickBot="1" x14ac:dyDescent="0.5">
      <c r="A212" s="581" t="s">
        <v>691</v>
      </c>
      <c r="B212" s="469"/>
      <c r="C212" s="406"/>
      <c r="D212" s="406"/>
      <c r="E212" s="406"/>
      <c r="F212" s="409">
        <f t="shared" si="50"/>
        <v>0</v>
      </c>
      <c r="G212" s="110">
        <f t="shared" si="48"/>
        <v>0</v>
      </c>
      <c r="H212" s="109">
        <f>(M212*Титул!BC$19)+(O212*Титул!BD$19)+(Q212*Титул!BE$19)+(S212*Титул!BF$19)+(U212*Титул!BG$19)+(W212*Титул!BH$19)+(Y212*Титул!BI$19)+(AA212*Титул!BJ$19)</f>
        <v>0</v>
      </c>
      <c r="I212" s="540"/>
      <c r="J212" s="541"/>
      <c r="K212" s="542"/>
      <c r="L212" s="109">
        <f t="shared" si="49"/>
        <v>0</v>
      </c>
      <c r="M212" s="540"/>
      <c r="N212" s="541"/>
      <c r="O212" s="541"/>
      <c r="P212" s="541"/>
      <c r="Q212" s="541"/>
      <c r="R212" s="541"/>
      <c r="S212" s="541"/>
      <c r="T212" s="541"/>
      <c r="U212" s="541"/>
      <c r="V212" s="541"/>
      <c r="W212" s="541"/>
      <c r="X212" s="541"/>
      <c r="Y212" s="541"/>
      <c r="Z212" s="541"/>
      <c r="AA212" s="541"/>
      <c r="AB212" s="541"/>
      <c r="AC212" s="633"/>
      <c r="AD212" s="53" t="str">
        <f>'Основні дані'!$B$1</f>
        <v>ХТ-225</v>
      </c>
    </row>
    <row r="213" spans="1:30" s="386" customFormat="1" ht="30.6" hidden="1" thickBot="1" x14ac:dyDescent="0.5">
      <c r="A213" s="581" t="s">
        <v>692</v>
      </c>
      <c r="B213" s="469"/>
      <c r="C213" s="406"/>
      <c r="D213" s="406"/>
      <c r="E213" s="406"/>
      <c r="F213" s="409">
        <f t="shared" si="50"/>
        <v>0</v>
      </c>
      <c r="G213" s="110">
        <f t="shared" si="48"/>
        <v>0</v>
      </c>
      <c r="H213" s="109">
        <f>(M213*Титул!BC$19)+(O213*Титул!BD$19)+(Q213*Титул!BE$19)+(S213*Титул!BF$19)+(U213*Титул!BG$19)+(W213*Титул!BH$19)+(Y213*Титул!BI$19)+(AA213*Титул!BJ$19)</f>
        <v>0</v>
      </c>
      <c r="I213" s="540"/>
      <c r="J213" s="541"/>
      <c r="K213" s="542"/>
      <c r="L213" s="109">
        <f t="shared" si="49"/>
        <v>0</v>
      </c>
      <c r="M213" s="540"/>
      <c r="N213" s="541"/>
      <c r="O213" s="541"/>
      <c r="P213" s="541"/>
      <c r="Q213" s="541"/>
      <c r="R213" s="541"/>
      <c r="S213" s="541"/>
      <c r="T213" s="541"/>
      <c r="U213" s="541"/>
      <c r="V213" s="541"/>
      <c r="W213" s="541"/>
      <c r="X213" s="541"/>
      <c r="Y213" s="541"/>
      <c r="Z213" s="541"/>
      <c r="AA213" s="541"/>
      <c r="AB213" s="541"/>
      <c r="AC213" s="633"/>
      <c r="AD213" s="53" t="str">
        <f>'Основні дані'!$B$1</f>
        <v>ХТ-225</v>
      </c>
    </row>
    <row r="214" spans="1:30" s="386" customFormat="1" ht="30.6" hidden="1" thickBot="1" x14ac:dyDescent="0.5">
      <c r="A214" s="581" t="s">
        <v>693</v>
      </c>
      <c r="B214" s="469"/>
      <c r="C214" s="406"/>
      <c r="D214" s="406"/>
      <c r="E214" s="406"/>
      <c r="F214" s="409">
        <f t="shared" si="50"/>
        <v>0</v>
      </c>
      <c r="G214" s="110">
        <f t="shared" si="48"/>
        <v>0</v>
      </c>
      <c r="H214" s="109">
        <f>(M214*Титул!BC$19)+(O214*Титул!BD$19)+(Q214*Титул!BE$19)+(S214*Титул!BF$19)+(U214*Титул!BG$19)+(W214*Титул!BH$19)+(Y214*Титул!BI$19)+(AA214*Титул!BJ$19)</f>
        <v>0</v>
      </c>
      <c r="I214" s="540"/>
      <c r="J214" s="541"/>
      <c r="K214" s="542"/>
      <c r="L214" s="109">
        <f t="shared" si="49"/>
        <v>0</v>
      </c>
      <c r="M214" s="540"/>
      <c r="N214" s="541"/>
      <c r="O214" s="541"/>
      <c r="P214" s="541"/>
      <c r="Q214" s="541"/>
      <c r="R214" s="541"/>
      <c r="S214" s="541"/>
      <c r="T214" s="541"/>
      <c r="U214" s="541"/>
      <c r="V214" s="541"/>
      <c r="W214" s="541"/>
      <c r="X214" s="541"/>
      <c r="Y214" s="541"/>
      <c r="Z214" s="541"/>
      <c r="AA214" s="541"/>
      <c r="AB214" s="541"/>
      <c r="AC214" s="633"/>
      <c r="AD214" s="53" t="str">
        <f>'Основні дані'!$B$1</f>
        <v>ХТ-225</v>
      </c>
    </row>
    <row r="215" spans="1:30" s="386" customFormat="1" ht="49.8" hidden="1" thickBot="1" x14ac:dyDescent="0.5">
      <c r="A215" s="589" t="s">
        <v>694</v>
      </c>
      <c r="B215" s="468" t="s">
        <v>695</v>
      </c>
      <c r="C215" s="399"/>
      <c r="D215" s="399"/>
      <c r="E215" s="399"/>
      <c r="F215" s="184" t="str">
        <f>IF(SUM(F216:F235)=F$110,F$110,"ОШИБКА")</f>
        <v>ОШИБКА</v>
      </c>
      <c r="G215" s="184" t="str">
        <f>IF(SUM(G216:G235)=G$110,G$110,"ОШИБКА")</f>
        <v>ОШИБКА</v>
      </c>
      <c r="H215" s="184" t="str">
        <f>IF(SUM(H216:H235)=H$110,H$110,"ОШИБКА")</f>
        <v>ОШИБКА</v>
      </c>
      <c r="I215" s="184">
        <f t="shared" ref="I215:AB215" si="51">SUM(I216:I235)</f>
        <v>0</v>
      </c>
      <c r="J215" s="184">
        <f t="shared" si="51"/>
        <v>0</v>
      </c>
      <c r="K215" s="184">
        <f t="shared" si="51"/>
        <v>0</v>
      </c>
      <c r="L215" s="184">
        <f t="shared" si="51"/>
        <v>0</v>
      </c>
      <c r="M215" s="184">
        <f t="shared" si="51"/>
        <v>0</v>
      </c>
      <c r="N215" s="184">
        <f t="shared" si="51"/>
        <v>0</v>
      </c>
      <c r="O215" s="184">
        <f t="shared" si="51"/>
        <v>0</v>
      </c>
      <c r="P215" s="184">
        <f t="shared" si="51"/>
        <v>0</v>
      </c>
      <c r="Q215" s="184">
        <f t="shared" si="51"/>
        <v>0</v>
      </c>
      <c r="R215" s="184">
        <f t="shared" si="51"/>
        <v>0</v>
      </c>
      <c r="S215" s="184">
        <f t="shared" si="51"/>
        <v>0</v>
      </c>
      <c r="T215" s="184">
        <f t="shared" si="51"/>
        <v>0</v>
      </c>
      <c r="U215" s="184">
        <f t="shared" si="51"/>
        <v>0</v>
      </c>
      <c r="V215" s="184">
        <f t="shared" si="51"/>
        <v>0</v>
      </c>
      <c r="W215" s="184">
        <f t="shared" si="51"/>
        <v>0</v>
      </c>
      <c r="X215" s="184">
        <f t="shared" si="51"/>
        <v>0</v>
      </c>
      <c r="Y215" s="184">
        <f t="shared" si="51"/>
        <v>0</v>
      </c>
      <c r="Z215" s="184">
        <f t="shared" si="51"/>
        <v>0</v>
      </c>
      <c r="AA215" s="184">
        <f t="shared" si="51"/>
        <v>0</v>
      </c>
      <c r="AB215" s="184">
        <f t="shared" si="51"/>
        <v>0</v>
      </c>
      <c r="AC215" s="632"/>
      <c r="AD215" s="53" t="str">
        <f>'Основні дані'!$B$1</f>
        <v>ХТ-225</v>
      </c>
    </row>
    <row r="216" spans="1:30" s="386" customFormat="1" ht="30.6" hidden="1" thickBot="1" x14ac:dyDescent="0.5">
      <c r="A216" s="581" t="s">
        <v>696</v>
      </c>
      <c r="B216" s="469"/>
      <c r="C216" s="406"/>
      <c r="D216" s="406"/>
      <c r="E216" s="406"/>
      <c r="F216" s="409">
        <f>N216+P216+R216+T216+V216+X216+Z216+AB216</f>
        <v>0</v>
      </c>
      <c r="G216" s="110">
        <f t="shared" ref="G216:G235" si="52">F216*30</f>
        <v>0</v>
      </c>
      <c r="H216" s="109">
        <f>(M216*Титул!BC$19)+(O216*Титул!BD$19)+(Q216*Титул!BE$19)+(S216*Титул!BF$19)+(U216*Титул!BG$19)+(W216*Титул!BH$19)+(Y216*Титул!BI$19)+(AA216*Титул!BJ$19)</f>
        <v>0</v>
      </c>
      <c r="I216" s="540"/>
      <c r="J216" s="541"/>
      <c r="K216" s="542"/>
      <c r="L216" s="109">
        <f t="shared" ref="L216:L235" si="53">IF(H216=I216+J216+K216,G216-H216,"!Помилка!")</f>
        <v>0</v>
      </c>
      <c r="M216" s="540"/>
      <c r="N216" s="541"/>
      <c r="O216" s="541"/>
      <c r="P216" s="541"/>
      <c r="Q216" s="541"/>
      <c r="R216" s="541"/>
      <c r="S216" s="541"/>
      <c r="T216" s="541"/>
      <c r="U216" s="541"/>
      <c r="V216" s="541"/>
      <c r="W216" s="541"/>
      <c r="X216" s="541"/>
      <c r="Y216" s="541"/>
      <c r="Z216" s="541"/>
      <c r="AA216" s="541"/>
      <c r="AB216" s="541"/>
      <c r="AC216" s="633"/>
      <c r="AD216" s="53" t="str">
        <f>'Основні дані'!$B$1</f>
        <v>ХТ-225</v>
      </c>
    </row>
    <row r="217" spans="1:30" s="386" customFormat="1" ht="30.6" hidden="1" thickBot="1" x14ac:dyDescent="0.5">
      <c r="A217" s="581" t="s">
        <v>697</v>
      </c>
      <c r="B217" s="469"/>
      <c r="C217" s="406"/>
      <c r="D217" s="406"/>
      <c r="E217" s="406"/>
      <c r="F217" s="409">
        <f>N217+P217+R217+T217+V217+X217+Z217+AB217</f>
        <v>0</v>
      </c>
      <c r="G217" s="110">
        <f t="shared" si="52"/>
        <v>0</v>
      </c>
      <c r="H217" s="109">
        <f>(M217*Титул!BC$19)+(O217*Титул!BD$19)+(Q217*Титул!BE$19)+(S217*Титул!BF$19)+(U217*Титул!BG$19)+(W217*Титул!BH$19)+(Y217*Титул!BI$19)+(AA217*Титул!BJ$19)</f>
        <v>0</v>
      </c>
      <c r="I217" s="540"/>
      <c r="J217" s="541"/>
      <c r="K217" s="542"/>
      <c r="L217" s="109">
        <f t="shared" si="53"/>
        <v>0</v>
      </c>
      <c r="M217" s="540"/>
      <c r="N217" s="541"/>
      <c r="O217" s="541"/>
      <c r="P217" s="541"/>
      <c r="Q217" s="541"/>
      <c r="R217" s="541"/>
      <c r="S217" s="541"/>
      <c r="T217" s="541"/>
      <c r="U217" s="541"/>
      <c r="V217" s="541"/>
      <c r="W217" s="541"/>
      <c r="X217" s="541"/>
      <c r="Y217" s="541"/>
      <c r="Z217" s="541"/>
      <c r="AA217" s="541"/>
      <c r="AB217" s="541"/>
      <c r="AC217" s="633"/>
      <c r="AD217" s="53" t="str">
        <f>'Основні дані'!$B$1</f>
        <v>ХТ-225</v>
      </c>
    </row>
    <row r="218" spans="1:30" s="386" customFormat="1" ht="30.6" hidden="1" thickBot="1" x14ac:dyDescent="0.5">
      <c r="A218" s="581" t="s">
        <v>698</v>
      </c>
      <c r="B218" s="469"/>
      <c r="C218" s="406"/>
      <c r="D218" s="406"/>
      <c r="E218" s="406"/>
      <c r="F218" s="409">
        <f t="shared" ref="F218:F235" si="54">N218+P218+R218+T218+V218+X218+Z218+AB218</f>
        <v>0</v>
      </c>
      <c r="G218" s="110">
        <f t="shared" si="52"/>
        <v>0</v>
      </c>
      <c r="H218" s="109">
        <f>(M218*Титул!BC$19)+(O218*Титул!BD$19)+(Q218*Титул!BE$19)+(S218*Титул!BF$19)+(U218*Титул!BG$19)+(W218*Титул!BH$19)+(Y218*Титул!BI$19)+(AA218*Титул!BJ$19)</f>
        <v>0</v>
      </c>
      <c r="I218" s="540"/>
      <c r="J218" s="541"/>
      <c r="K218" s="542"/>
      <c r="L218" s="109">
        <f t="shared" si="53"/>
        <v>0</v>
      </c>
      <c r="M218" s="540"/>
      <c r="N218" s="541"/>
      <c r="O218" s="541"/>
      <c r="P218" s="541"/>
      <c r="Q218" s="541"/>
      <c r="R218" s="541"/>
      <c r="S218" s="541"/>
      <c r="T218" s="541"/>
      <c r="U218" s="541"/>
      <c r="V218" s="541"/>
      <c r="W218" s="541"/>
      <c r="X218" s="541"/>
      <c r="Y218" s="541"/>
      <c r="Z218" s="541"/>
      <c r="AA218" s="541"/>
      <c r="AB218" s="541"/>
      <c r="AC218" s="633"/>
      <c r="AD218" s="53" t="str">
        <f>'Основні дані'!$B$1</f>
        <v>ХТ-225</v>
      </c>
    </row>
    <row r="219" spans="1:30" s="386" customFormat="1" ht="30.6" hidden="1" thickBot="1" x14ac:dyDescent="0.5">
      <c r="A219" s="581" t="s">
        <v>699</v>
      </c>
      <c r="B219" s="469"/>
      <c r="C219" s="406"/>
      <c r="D219" s="406"/>
      <c r="E219" s="406"/>
      <c r="F219" s="409">
        <f t="shared" si="54"/>
        <v>0</v>
      </c>
      <c r="G219" s="110">
        <f t="shared" si="52"/>
        <v>0</v>
      </c>
      <c r="H219" s="109">
        <f>(M219*Титул!BC$19)+(O219*Титул!BD$19)+(Q219*Титул!BE$19)+(S219*Титул!BF$19)+(U219*Титул!BG$19)+(W219*Титул!BH$19)+(Y219*Титул!BI$19)+(AA219*Титул!BJ$19)</f>
        <v>0</v>
      </c>
      <c r="I219" s="540"/>
      <c r="J219" s="541"/>
      <c r="K219" s="542"/>
      <c r="L219" s="109">
        <f t="shared" si="53"/>
        <v>0</v>
      </c>
      <c r="M219" s="540"/>
      <c r="N219" s="541"/>
      <c r="O219" s="541"/>
      <c r="P219" s="541"/>
      <c r="Q219" s="541"/>
      <c r="R219" s="541"/>
      <c r="S219" s="541"/>
      <c r="T219" s="541"/>
      <c r="U219" s="541"/>
      <c r="V219" s="541"/>
      <c r="W219" s="541"/>
      <c r="X219" s="541"/>
      <c r="Y219" s="541"/>
      <c r="Z219" s="541"/>
      <c r="AA219" s="541"/>
      <c r="AB219" s="541"/>
      <c r="AC219" s="633"/>
      <c r="AD219" s="53" t="str">
        <f>'Основні дані'!$B$1</f>
        <v>ХТ-225</v>
      </c>
    </row>
    <row r="220" spans="1:30" s="386" customFormat="1" ht="30.6" hidden="1" thickBot="1" x14ac:dyDescent="0.5">
      <c r="A220" s="581" t="s">
        <v>700</v>
      </c>
      <c r="B220" s="469"/>
      <c r="C220" s="406"/>
      <c r="D220" s="406"/>
      <c r="E220" s="406"/>
      <c r="F220" s="409">
        <f t="shared" si="54"/>
        <v>0</v>
      </c>
      <c r="G220" s="110">
        <f t="shared" si="52"/>
        <v>0</v>
      </c>
      <c r="H220" s="109">
        <f>(M220*Титул!BC$19)+(O220*Титул!BD$19)+(Q220*Титул!BE$19)+(S220*Титул!BF$19)+(U220*Титул!BG$19)+(W220*Титул!BH$19)+(Y220*Титул!BI$19)+(AA220*Титул!BJ$19)</f>
        <v>0</v>
      </c>
      <c r="I220" s="540"/>
      <c r="J220" s="541"/>
      <c r="K220" s="542"/>
      <c r="L220" s="109">
        <f t="shared" si="53"/>
        <v>0</v>
      </c>
      <c r="M220" s="540"/>
      <c r="N220" s="541"/>
      <c r="O220" s="541"/>
      <c r="P220" s="541"/>
      <c r="Q220" s="541"/>
      <c r="R220" s="541"/>
      <c r="S220" s="541"/>
      <c r="T220" s="541"/>
      <c r="U220" s="541"/>
      <c r="V220" s="541"/>
      <c r="W220" s="541"/>
      <c r="X220" s="541"/>
      <c r="Y220" s="541"/>
      <c r="Z220" s="541"/>
      <c r="AA220" s="541"/>
      <c r="AB220" s="541"/>
      <c r="AC220" s="633"/>
      <c r="AD220" s="53" t="str">
        <f>'Основні дані'!$B$1</f>
        <v>ХТ-225</v>
      </c>
    </row>
    <row r="221" spans="1:30" s="386" customFormat="1" ht="30.6" hidden="1" thickBot="1" x14ac:dyDescent="0.5">
      <c r="A221" s="581" t="s">
        <v>701</v>
      </c>
      <c r="B221" s="469"/>
      <c r="C221" s="406"/>
      <c r="D221" s="406"/>
      <c r="E221" s="406"/>
      <c r="F221" s="409">
        <f t="shared" si="54"/>
        <v>0</v>
      </c>
      <c r="G221" s="110">
        <f t="shared" si="52"/>
        <v>0</v>
      </c>
      <c r="H221" s="109">
        <f>(M221*Титул!BC$19)+(O221*Титул!BD$19)+(Q221*Титул!BE$19)+(S221*Титул!BF$19)+(U221*Титул!BG$19)+(W221*Титул!BH$19)+(Y221*Титул!BI$19)+(AA221*Титул!BJ$19)</f>
        <v>0</v>
      </c>
      <c r="I221" s="540"/>
      <c r="J221" s="541"/>
      <c r="K221" s="542"/>
      <c r="L221" s="109">
        <f t="shared" si="53"/>
        <v>0</v>
      </c>
      <c r="M221" s="540"/>
      <c r="N221" s="541"/>
      <c r="O221" s="541"/>
      <c r="P221" s="541"/>
      <c r="Q221" s="541"/>
      <c r="R221" s="541"/>
      <c r="S221" s="541"/>
      <c r="T221" s="541"/>
      <c r="U221" s="541"/>
      <c r="V221" s="541"/>
      <c r="W221" s="541"/>
      <c r="X221" s="541"/>
      <c r="Y221" s="541"/>
      <c r="Z221" s="541"/>
      <c r="AA221" s="541"/>
      <c r="AB221" s="541"/>
      <c r="AC221" s="633"/>
      <c r="AD221" s="53" t="str">
        <f>'Основні дані'!$B$1</f>
        <v>ХТ-225</v>
      </c>
    </row>
    <row r="222" spans="1:30" s="386" customFormat="1" ht="30.6" hidden="1" thickBot="1" x14ac:dyDescent="0.5">
      <c r="A222" s="581" t="s">
        <v>702</v>
      </c>
      <c r="B222" s="469"/>
      <c r="C222" s="406"/>
      <c r="D222" s="406"/>
      <c r="E222" s="406"/>
      <c r="F222" s="409">
        <f t="shared" si="54"/>
        <v>0</v>
      </c>
      <c r="G222" s="110">
        <f t="shared" si="52"/>
        <v>0</v>
      </c>
      <c r="H222" s="109">
        <f>(M222*Титул!BC$19)+(O222*Титул!BD$19)+(Q222*Титул!BE$19)+(S222*Титул!BF$19)+(U222*Титул!BG$19)+(W222*Титул!BH$19)+(Y222*Титул!BI$19)+(AA222*Титул!BJ$19)</f>
        <v>0</v>
      </c>
      <c r="I222" s="540"/>
      <c r="J222" s="541"/>
      <c r="K222" s="542"/>
      <c r="L222" s="109">
        <f t="shared" si="53"/>
        <v>0</v>
      </c>
      <c r="M222" s="540"/>
      <c r="N222" s="541"/>
      <c r="O222" s="541"/>
      <c r="P222" s="541"/>
      <c r="Q222" s="541"/>
      <c r="R222" s="541"/>
      <c r="S222" s="541"/>
      <c r="T222" s="541"/>
      <c r="U222" s="541"/>
      <c r="V222" s="541"/>
      <c r="W222" s="541"/>
      <c r="X222" s="541"/>
      <c r="Y222" s="541"/>
      <c r="Z222" s="541"/>
      <c r="AA222" s="541"/>
      <c r="AB222" s="541"/>
      <c r="AC222" s="633"/>
      <c r="AD222" s="53" t="str">
        <f>'Основні дані'!$B$1</f>
        <v>ХТ-225</v>
      </c>
    </row>
    <row r="223" spans="1:30" s="386" customFormat="1" ht="30.6" hidden="1" thickBot="1" x14ac:dyDescent="0.5">
      <c r="A223" s="581" t="s">
        <v>703</v>
      </c>
      <c r="B223" s="469"/>
      <c r="C223" s="406"/>
      <c r="D223" s="406"/>
      <c r="E223" s="406"/>
      <c r="F223" s="409">
        <f t="shared" si="54"/>
        <v>0</v>
      </c>
      <c r="G223" s="110">
        <f t="shared" si="52"/>
        <v>0</v>
      </c>
      <c r="H223" s="109">
        <f>(M223*Титул!BC$19)+(O223*Титул!BD$19)+(Q223*Титул!BE$19)+(S223*Титул!BF$19)+(U223*Титул!BG$19)+(W223*Титул!BH$19)+(Y223*Титул!BI$19)+(AA223*Титул!BJ$19)</f>
        <v>0</v>
      </c>
      <c r="I223" s="540"/>
      <c r="J223" s="541"/>
      <c r="K223" s="542"/>
      <c r="L223" s="109">
        <f t="shared" si="53"/>
        <v>0</v>
      </c>
      <c r="M223" s="540"/>
      <c r="N223" s="541"/>
      <c r="O223" s="541"/>
      <c r="P223" s="541"/>
      <c r="Q223" s="541"/>
      <c r="R223" s="541"/>
      <c r="S223" s="541"/>
      <c r="T223" s="541"/>
      <c r="U223" s="541"/>
      <c r="V223" s="541"/>
      <c r="W223" s="541"/>
      <c r="X223" s="541"/>
      <c r="Y223" s="541"/>
      <c r="Z223" s="541"/>
      <c r="AA223" s="541"/>
      <c r="AB223" s="541"/>
      <c r="AC223" s="633"/>
      <c r="AD223" s="53" t="str">
        <f>'Основні дані'!$B$1</f>
        <v>ХТ-225</v>
      </c>
    </row>
    <row r="224" spans="1:30" s="386" customFormat="1" ht="30.6" hidden="1" thickBot="1" x14ac:dyDescent="0.5">
      <c r="A224" s="581" t="s">
        <v>704</v>
      </c>
      <c r="B224" s="469"/>
      <c r="C224" s="406"/>
      <c r="D224" s="406"/>
      <c r="E224" s="406"/>
      <c r="F224" s="409">
        <f t="shared" si="54"/>
        <v>0</v>
      </c>
      <c r="G224" s="110">
        <f t="shared" si="52"/>
        <v>0</v>
      </c>
      <c r="H224" s="109">
        <f>(M224*Титул!BC$19)+(O224*Титул!BD$19)+(Q224*Титул!BE$19)+(S224*Титул!BF$19)+(U224*Титул!BG$19)+(W224*Титул!BH$19)+(Y224*Титул!BI$19)+(AA224*Титул!BJ$19)</f>
        <v>0</v>
      </c>
      <c r="I224" s="540"/>
      <c r="J224" s="541"/>
      <c r="K224" s="542"/>
      <c r="L224" s="109">
        <f t="shared" si="53"/>
        <v>0</v>
      </c>
      <c r="M224" s="540"/>
      <c r="N224" s="541"/>
      <c r="O224" s="541"/>
      <c r="P224" s="541"/>
      <c r="Q224" s="541"/>
      <c r="R224" s="541"/>
      <c r="S224" s="541"/>
      <c r="T224" s="541"/>
      <c r="U224" s="541"/>
      <c r="V224" s="541"/>
      <c r="W224" s="541"/>
      <c r="X224" s="541"/>
      <c r="Y224" s="541"/>
      <c r="Z224" s="541"/>
      <c r="AA224" s="541"/>
      <c r="AB224" s="541"/>
      <c r="AC224" s="633"/>
      <c r="AD224" s="53" t="str">
        <f>'Основні дані'!$B$1</f>
        <v>ХТ-225</v>
      </c>
    </row>
    <row r="225" spans="1:30" s="386" customFormat="1" ht="30.6" hidden="1" thickBot="1" x14ac:dyDescent="0.5">
      <c r="A225" s="581" t="s">
        <v>705</v>
      </c>
      <c r="B225" s="469"/>
      <c r="C225" s="406"/>
      <c r="D225" s="406"/>
      <c r="E225" s="406"/>
      <c r="F225" s="409">
        <f t="shared" si="54"/>
        <v>0</v>
      </c>
      <c r="G225" s="110">
        <f t="shared" si="52"/>
        <v>0</v>
      </c>
      <c r="H225" s="109">
        <f>(M225*Титул!BC$19)+(O225*Титул!BD$19)+(Q225*Титул!BE$19)+(S225*Титул!BF$19)+(U225*Титул!BG$19)+(W225*Титул!BH$19)+(Y225*Титул!BI$19)+(AA225*Титул!BJ$19)</f>
        <v>0</v>
      </c>
      <c r="I225" s="540"/>
      <c r="J225" s="541"/>
      <c r="K225" s="542"/>
      <c r="L225" s="109">
        <f t="shared" si="53"/>
        <v>0</v>
      </c>
      <c r="M225" s="540"/>
      <c r="N225" s="541"/>
      <c r="O225" s="541"/>
      <c r="P225" s="541"/>
      <c r="Q225" s="541"/>
      <c r="R225" s="541"/>
      <c r="S225" s="541"/>
      <c r="T225" s="541"/>
      <c r="U225" s="541"/>
      <c r="V225" s="541"/>
      <c r="W225" s="541"/>
      <c r="X225" s="541"/>
      <c r="Y225" s="541"/>
      <c r="Z225" s="541"/>
      <c r="AA225" s="541"/>
      <c r="AB225" s="541"/>
      <c r="AC225" s="633"/>
      <c r="AD225" s="53" t="str">
        <f>'Основні дані'!$B$1</f>
        <v>ХТ-225</v>
      </c>
    </row>
    <row r="226" spans="1:30" s="386" customFormat="1" ht="30.6" hidden="1" thickBot="1" x14ac:dyDescent="0.5">
      <c r="A226" s="581" t="s">
        <v>706</v>
      </c>
      <c r="B226" s="469"/>
      <c r="C226" s="406"/>
      <c r="D226" s="406"/>
      <c r="E226" s="406"/>
      <c r="F226" s="409">
        <f t="shared" si="54"/>
        <v>0</v>
      </c>
      <c r="G226" s="110">
        <f t="shared" si="52"/>
        <v>0</v>
      </c>
      <c r="H226" s="109">
        <f>(M226*Титул!BC$19)+(O226*Титул!BD$19)+(Q226*Титул!BE$19)+(S226*Титул!BF$19)+(U226*Титул!BG$19)+(W226*Титул!BH$19)+(Y226*Титул!BI$19)+(AA226*Титул!BJ$19)</f>
        <v>0</v>
      </c>
      <c r="I226" s="540"/>
      <c r="J226" s="541"/>
      <c r="K226" s="542"/>
      <c r="L226" s="109">
        <f t="shared" si="53"/>
        <v>0</v>
      </c>
      <c r="M226" s="540"/>
      <c r="N226" s="541"/>
      <c r="O226" s="541"/>
      <c r="P226" s="541"/>
      <c r="Q226" s="541"/>
      <c r="R226" s="541"/>
      <c r="S226" s="541"/>
      <c r="T226" s="541"/>
      <c r="U226" s="541"/>
      <c r="V226" s="541"/>
      <c r="W226" s="541"/>
      <c r="X226" s="541"/>
      <c r="Y226" s="541"/>
      <c r="Z226" s="541"/>
      <c r="AA226" s="541"/>
      <c r="AB226" s="541"/>
      <c r="AC226" s="633"/>
      <c r="AD226" s="53" t="str">
        <f>'Основні дані'!$B$1</f>
        <v>ХТ-225</v>
      </c>
    </row>
    <row r="227" spans="1:30" s="386" customFormat="1" ht="30.6" hidden="1" thickBot="1" x14ac:dyDescent="0.5">
      <c r="A227" s="581" t="s">
        <v>707</v>
      </c>
      <c r="B227" s="469"/>
      <c r="C227" s="406"/>
      <c r="D227" s="406"/>
      <c r="E227" s="406"/>
      <c r="F227" s="409">
        <f t="shared" si="54"/>
        <v>0</v>
      </c>
      <c r="G227" s="110">
        <f t="shared" si="52"/>
        <v>0</v>
      </c>
      <c r="H227" s="109">
        <f>(M227*Титул!BC$19)+(O227*Титул!BD$19)+(Q227*Титул!BE$19)+(S227*Титул!BF$19)+(U227*Титул!BG$19)+(W227*Титул!BH$19)+(Y227*Титул!BI$19)+(AA227*Титул!BJ$19)</f>
        <v>0</v>
      </c>
      <c r="I227" s="540"/>
      <c r="J227" s="541"/>
      <c r="K227" s="542"/>
      <c r="L227" s="109">
        <f t="shared" si="53"/>
        <v>0</v>
      </c>
      <c r="M227" s="540"/>
      <c r="N227" s="541"/>
      <c r="O227" s="541"/>
      <c r="P227" s="541"/>
      <c r="Q227" s="541"/>
      <c r="R227" s="541"/>
      <c r="S227" s="541"/>
      <c r="T227" s="541"/>
      <c r="U227" s="541"/>
      <c r="V227" s="541"/>
      <c r="W227" s="541"/>
      <c r="X227" s="541"/>
      <c r="Y227" s="541"/>
      <c r="Z227" s="541"/>
      <c r="AA227" s="541"/>
      <c r="AB227" s="541"/>
      <c r="AC227" s="633"/>
      <c r="AD227" s="53" t="str">
        <f>'Основні дані'!$B$1</f>
        <v>ХТ-225</v>
      </c>
    </row>
    <row r="228" spans="1:30" s="386" customFormat="1" ht="30.6" hidden="1" thickBot="1" x14ac:dyDescent="0.5">
      <c r="A228" s="581" t="s">
        <v>708</v>
      </c>
      <c r="B228" s="469"/>
      <c r="C228" s="406"/>
      <c r="D228" s="406"/>
      <c r="E228" s="406"/>
      <c r="F228" s="409">
        <f t="shared" si="54"/>
        <v>0</v>
      </c>
      <c r="G228" s="110">
        <f t="shared" si="52"/>
        <v>0</v>
      </c>
      <c r="H228" s="109">
        <f>(M228*Титул!BC$19)+(O228*Титул!BD$19)+(Q228*Титул!BE$19)+(S228*Титул!BF$19)+(U228*Титул!BG$19)+(W228*Титул!BH$19)+(Y228*Титул!BI$19)+(AA228*Титул!BJ$19)</f>
        <v>0</v>
      </c>
      <c r="I228" s="540"/>
      <c r="J228" s="541"/>
      <c r="K228" s="542"/>
      <c r="L228" s="109">
        <f t="shared" si="53"/>
        <v>0</v>
      </c>
      <c r="M228" s="540"/>
      <c r="N228" s="541"/>
      <c r="O228" s="541"/>
      <c r="P228" s="541"/>
      <c r="Q228" s="541"/>
      <c r="R228" s="541"/>
      <c r="S228" s="541"/>
      <c r="T228" s="541"/>
      <c r="U228" s="541"/>
      <c r="V228" s="541"/>
      <c r="W228" s="541"/>
      <c r="X228" s="541"/>
      <c r="Y228" s="541"/>
      <c r="Z228" s="541"/>
      <c r="AA228" s="541"/>
      <c r="AB228" s="541"/>
      <c r="AC228" s="633"/>
      <c r="AD228" s="53" t="str">
        <f>'Основні дані'!$B$1</f>
        <v>ХТ-225</v>
      </c>
    </row>
    <row r="229" spans="1:30" s="386" customFormat="1" ht="30.6" hidden="1" thickBot="1" x14ac:dyDescent="0.5">
      <c r="A229" s="581" t="s">
        <v>709</v>
      </c>
      <c r="B229" s="469"/>
      <c r="C229" s="406"/>
      <c r="D229" s="406"/>
      <c r="E229" s="406"/>
      <c r="F229" s="409">
        <f t="shared" si="54"/>
        <v>0</v>
      </c>
      <c r="G229" s="110">
        <f t="shared" si="52"/>
        <v>0</v>
      </c>
      <c r="H229" s="109">
        <f>(M229*Титул!BC$19)+(O229*Титул!BD$19)+(Q229*Титул!BE$19)+(S229*Титул!BF$19)+(U229*Титул!BG$19)+(W229*Титул!BH$19)+(Y229*Титул!BI$19)+(AA229*Титул!BJ$19)</f>
        <v>0</v>
      </c>
      <c r="I229" s="540"/>
      <c r="J229" s="541"/>
      <c r="K229" s="542"/>
      <c r="L229" s="109">
        <f t="shared" si="53"/>
        <v>0</v>
      </c>
      <c r="M229" s="540"/>
      <c r="N229" s="541"/>
      <c r="O229" s="541"/>
      <c r="P229" s="541"/>
      <c r="Q229" s="541"/>
      <c r="R229" s="541"/>
      <c r="S229" s="541"/>
      <c r="T229" s="541"/>
      <c r="U229" s="541"/>
      <c r="V229" s="541"/>
      <c r="W229" s="541"/>
      <c r="X229" s="541"/>
      <c r="Y229" s="541"/>
      <c r="Z229" s="541"/>
      <c r="AA229" s="541"/>
      <c r="AB229" s="541"/>
      <c r="AC229" s="633"/>
      <c r="AD229" s="53" t="str">
        <f>'Основні дані'!$B$1</f>
        <v>ХТ-225</v>
      </c>
    </row>
    <row r="230" spans="1:30" s="386" customFormat="1" ht="30.6" hidden="1" thickBot="1" x14ac:dyDescent="0.5">
      <c r="A230" s="581" t="s">
        <v>710</v>
      </c>
      <c r="B230" s="469"/>
      <c r="C230" s="406"/>
      <c r="D230" s="406"/>
      <c r="E230" s="406"/>
      <c r="F230" s="409">
        <f t="shared" si="54"/>
        <v>0</v>
      </c>
      <c r="G230" s="110">
        <f t="shared" si="52"/>
        <v>0</v>
      </c>
      <c r="H230" s="109">
        <f>(M230*Титул!BC$19)+(O230*Титул!BD$19)+(Q230*Титул!BE$19)+(S230*Титул!BF$19)+(U230*Титул!BG$19)+(W230*Титул!BH$19)+(Y230*Титул!BI$19)+(AA230*Титул!BJ$19)</f>
        <v>0</v>
      </c>
      <c r="I230" s="540"/>
      <c r="J230" s="541"/>
      <c r="K230" s="542"/>
      <c r="L230" s="109">
        <f t="shared" si="53"/>
        <v>0</v>
      </c>
      <c r="M230" s="540"/>
      <c r="N230" s="541"/>
      <c r="O230" s="541"/>
      <c r="P230" s="541"/>
      <c r="Q230" s="541"/>
      <c r="R230" s="541"/>
      <c r="S230" s="541"/>
      <c r="T230" s="541"/>
      <c r="U230" s="541"/>
      <c r="V230" s="541"/>
      <c r="W230" s="541"/>
      <c r="X230" s="541"/>
      <c r="Y230" s="541"/>
      <c r="Z230" s="541"/>
      <c r="AA230" s="541"/>
      <c r="AB230" s="541"/>
      <c r="AC230" s="633"/>
      <c r="AD230" s="53" t="str">
        <f>'Основні дані'!$B$1</f>
        <v>ХТ-225</v>
      </c>
    </row>
    <row r="231" spans="1:30" s="386" customFormat="1" ht="30.6" hidden="1" thickBot="1" x14ac:dyDescent="0.5">
      <c r="A231" s="581" t="s">
        <v>711</v>
      </c>
      <c r="B231" s="469"/>
      <c r="C231" s="406"/>
      <c r="D231" s="406"/>
      <c r="E231" s="406"/>
      <c r="F231" s="409">
        <f t="shared" si="54"/>
        <v>0</v>
      </c>
      <c r="G231" s="110">
        <f t="shared" si="52"/>
        <v>0</v>
      </c>
      <c r="H231" s="109">
        <f>(M231*Титул!BC$19)+(O231*Титул!BD$19)+(Q231*Титул!BE$19)+(S231*Титул!BF$19)+(U231*Титул!BG$19)+(W231*Титул!BH$19)+(Y231*Титул!BI$19)+(AA231*Титул!BJ$19)</f>
        <v>0</v>
      </c>
      <c r="I231" s="540"/>
      <c r="J231" s="541"/>
      <c r="K231" s="542"/>
      <c r="L231" s="109">
        <f t="shared" si="53"/>
        <v>0</v>
      </c>
      <c r="M231" s="540"/>
      <c r="N231" s="541"/>
      <c r="O231" s="541"/>
      <c r="P231" s="541"/>
      <c r="Q231" s="541"/>
      <c r="R231" s="541"/>
      <c r="S231" s="541"/>
      <c r="T231" s="541"/>
      <c r="U231" s="541"/>
      <c r="V231" s="541"/>
      <c r="W231" s="541"/>
      <c r="X231" s="541"/>
      <c r="Y231" s="541"/>
      <c r="Z231" s="541"/>
      <c r="AA231" s="541"/>
      <c r="AB231" s="541"/>
      <c r="AC231" s="633"/>
      <c r="AD231" s="53" t="str">
        <f>'Основні дані'!$B$1</f>
        <v>ХТ-225</v>
      </c>
    </row>
    <row r="232" spans="1:30" s="386" customFormat="1" ht="30.6" hidden="1" thickBot="1" x14ac:dyDescent="0.5">
      <c r="A232" s="581" t="s">
        <v>712</v>
      </c>
      <c r="B232" s="469"/>
      <c r="C232" s="406"/>
      <c r="D232" s="406"/>
      <c r="E232" s="406"/>
      <c r="F232" s="409">
        <f t="shared" si="54"/>
        <v>0</v>
      </c>
      <c r="G232" s="110">
        <f t="shared" si="52"/>
        <v>0</v>
      </c>
      <c r="H232" s="109">
        <f>(M232*Титул!BC$19)+(O232*Титул!BD$19)+(Q232*Титул!BE$19)+(S232*Титул!BF$19)+(U232*Титул!BG$19)+(W232*Титул!BH$19)+(Y232*Титул!BI$19)+(AA232*Титул!BJ$19)</f>
        <v>0</v>
      </c>
      <c r="I232" s="540"/>
      <c r="J232" s="541"/>
      <c r="K232" s="542"/>
      <c r="L232" s="109">
        <f t="shared" si="53"/>
        <v>0</v>
      </c>
      <c r="M232" s="540"/>
      <c r="N232" s="541"/>
      <c r="O232" s="541"/>
      <c r="P232" s="541"/>
      <c r="Q232" s="541"/>
      <c r="R232" s="541"/>
      <c r="S232" s="541"/>
      <c r="T232" s="541"/>
      <c r="U232" s="541"/>
      <c r="V232" s="541"/>
      <c r="W232" s="541"/>
      <c r="X232" s="541"/>
      <c r="Y232" s="541"/>
      <c r="Z232" s="541"/>
      <c r="AA232" s="541"/>
      <c r="AB232" s="541"/>
      <c r="AC232" s="633"/>
      <c r="AD232" s="53" t="str">
        <f>'Основні дані'!$B$1</f>
        <v>ХТ-225</v>
      </c>
    </row>
    <row r="233" spans="1:30" s="386" customFormat="1" ht="30.6" hidden="1" thickBot="1" x14ac:dyDescent="0.5">
      <c r="A233" s="581" t="s">
        <v>713</v>
      </c>
      <c r="B233" s="469"/>
      <c r="C233" s="406"/>
      <c r="D233" s="406"/>
      <c r="E233" s="406"/>
      <c r="F233" s="409">
        <f t="shared" si="54"/>
        <v>0</v>
      </c>
      <c r="G233" s="110">
        <f t="shared" si="52"/>
        <v>0</v>
      </c>
      <c r="H233" s="109">
        <f>(M233*Титул!BC$19)+(O233*Титул!BD$19)+(Q233*Титул!BE$19)+(S233*Титул!BF$19)+(U233*Титул!BG$19)+(W233*Титул!BH$19)+(Y233*Титул!BI$19)+(AA233*Титул!BJ$19)</f>
        <v>0</v>
      </c>
      <c r="I233" s="540"/>
      <c r="J233" s="541"/>
      <c r="K233" s="542"/>
      <c r="L233" s="109">
        <f t="shared" si="53"/>
        <v>0</v>
      </c>
      <c r="M233" s="540"/>
      <c r="N233" s="541"/>
      <c r="O233" s="541"/>
      <c r="P233" s="541"/>
      <c r="Q233" s="541"/>
      <c r="R233" s="541"/>
      <c r="S233" s="541"/>
      <c r="T233" s="541"/>
      <c r="U233" s="541"/>
      <c r="V233" s="541"/>
      <c r="W233" s="541"/>
      <c r="X233" s="541"/>
      <c r="Y233" s="541"/>
      <c r="Z233" s="541"/>
      <c r="AA233" s="541"/>
      <c r="AB233" s="541"/>
      <c r="AC233" s="633"/>
      <c r="AD233" s="53" t="str">
        <f>'Основні дані'!$B$1</f>
        <v>ХТ-225</v>
      </c>
    </row>
    <row r="234" spans="1:30" s="386" customFormat="1" ht="30.6" hidden="1" thickBot="1" x14ac:dyDescent="0.5">
      <c r="A234" s="581" t="s">
        <v>714</v>
      </c>
      <c r="B234" s="469"/>
      <c r="C234" s="406"/>
      <c r="D234" s="406"/>
      <c r="E234" s="406"/>
      <c r="F234" s="409">
        <f t="shared" si="54"/>
        <v>0</v>
      </c>
      <c r="G234" s="110">
        <f t="shared" si="52"/>
        <v>0</v>
      </c>
      <c r="H234" s="109">
        <f>(M234*Титул!BC$19)+(O234*Титул!BD$19)+(Q234*Титул!BE$19)+(S234*Титул!BF$19)+(U234*Титул!BG$19)+(W234*Титул!BH$19)+(Y234*Титул!BI$19)+(AA234*Титул!BJ$19)</f>
        <v>0</v>
      </c>
      <c r="I234" s="540"/>
      <c r="J234" s="541"/>
      <c r="K234" s="542"/>
      <c r="L234" s="109">
        <f t="shared" si="53"/>
        <v>0</v>
      </c>
      <c r="M234" s="540"/>
      <c r="N234" s="541"/>
      <c r="O234" s="541"/>
      <c r="P234" s="541"/>
      <c r="Q234" s="541"/>
      <c r="R234" s="541"/>
      <c r="S234" s="541"/>
      <c r="T234" s="541"/>
      <c r="U234" s="541"/>
      <c r="V234" s="541"/>
      <c r="W234" s="541"/>
      <c r="X234" s="541"/>
      <c r="Y234" s="541"/>
      <c r="Z234" s="541"/>
      <c r="AA234" s="541"/>
      <c r="AB234" s="541"/>
      <c r="AC234" s="633"/>
      <c r="AD234" s="53" t="str">
        <f>'Основні дані'!$B$1</f>
        <v>ХТ-225</v>
      </c>
    </row>
    <row r="235" spans="1:30" s="386" customFormat="1" ht="30.6" hidden="1" thickBot="1" x14ac:dyDescent="0.5">
      <c r="A235" s="581" t="s">
        <v>715</v>
      </c>
      <c r="B235" s="469"/>
      <c r="C235" s="406"/>
      <c r="D235" s="406"/>
      <c r="E235" s="406"/>
      <c r="F235" s="409">
        <f t="shared" si="54"/>
        <v>0</v>
      </c>
      <c r="G235" s="110">
        <f t="shared" si="52"/>
        <v>0</v>
      </c>
      <c r="H235" s="109">
        <f>(M235*Титул!BC$19)+(O235*Титул!BD$19)+(Q235*Титул!BE$19)+(S235*Титул!BF$19)+(U235*Титул!BG$19)+(W235*Титул!BH$19)+(Y235*Титул!BI$19)+(AA235*Титул!BJ$19)</f>
        <v>0</v>
      </c>
      <c r="I235" s="540"/>
      <c r="J235" s="541"/>
      <c r="K235" s="542"/>
      <c r="L235" s="109">
        <f t="shared" si="53"/>
        <v>0</v>
      </c>
      <c r="M235" s="540"/>
      <c r="N235" s="541"/>
      <c r="O235" s="541"/>
      <c r="P235" s="541"/>
      <c r="Q235" s="541"/>
      <c r="R235" s="541"/>
      <c r="S235" s="541"/>
      <c r="T235" s="541"/>
      <c r="U235" s="541"/>
      <c r="V235" s="541"/>
      <c r="W235" s="541"/>
      <c r="X235" s="541"/>
      <c r="Y235" s="541"/>
      <c r="Z235" s="541"/>
      <c r="AA235" s="541"/>
      <c r="AB235" s="541"/>
      <c r="AC235" s="633"/>
      <c r="AD235" s="53" t="str">
        <f>'Основні дані'!$B$1</f>
        <v>ХТ-225</v>
      </c>
    </row>
    <row r="236" spans="1:30" s="386" customFormat="1" ht="49.8" hidden="1" thickBot="1" x14ac:dyDescent="0.5">
      <c r="A236" s="589" t="s">
        <v>716</v>
      </c>
      <c r="B236" s="468" t="s">
        <v>717</v>
      </c>
      <c r="C236" s="399"/>
      <c r="D236" s="399"/>
      <c r="E236" s="399"/>
      <c r="F236" s="184" t="str">
        <f>IF(SUM(F237:F256)=F$110,F$110,"ОШИБКА")</f>
        <v>ОШИБКА</v>
      </c>
      <c r="G236" s="184" t="str">
        <f>IF(SUM(G237:G256)=G$110,G$110,"ОШИБКА")</f>
        <v>ОШИБКА</v>
      </c>
      <c r="H236" s="184" t="str">
        <f>IF(SUM(H237:H256)=H$110,H$110,"ОШИБКА")</f>
        <v>ОШИБКА</v>
      </c>
      <c r="I236" s="184">
        <f t="shared" ref="I236:AB236" si="55">SUM(I237:I256)</f>
        <v>0</v>
      </c>
      <c r="J236" s="184">
        <f t="shared" si="55"/>
        <v>0</v>
      </c>
      <c r="K236" s="184">
        <f t="shared" si="55"/>
        <v>0</v>
      </c>
      <c r="L236" s="184">
        <f t="shared" si="55"/>
        <v>0</v>
      </c>
      <c r="M236" s="184">
        <f t="shared" si="55"/>
        <v>0</v>
      </c>
      <c r="N236" s="184">
        <f t="shared" si="55"/>
        <v>0</v>
      </c>
      <c r="O236" s="184">
        <f t="shared" si="55"/>
        <v>0</v>
      </c>
      <c r="P236" s="184">
        <f t="shared" si="55"/>
        <v>0</v>
      </c>
      <c r="Q236" s="184">
        <f t="shared" si="55"/>
        <v>0</v>
      </c>
      <c r="R236" s="184">
        <f t="shared" si="55"/>
        <v>0</v>
      </c>
      <c r="S236" s="184">
        <f t="shared" si="55"/>
        <v>0</v>
      </c>
      <c r="T236" s="184">
        <f t="shared" si="55"/>
        <v>0</v>
      </c>
      <c r="U236" s="184">
        <f t="shared" si="55"/>
        <v>0</v>
      </c>
      <c r="V236" s="184">
        <f t="shared" si="55"/>
        <v>0</v>
      </c>
      <c r="W236" s="184">
        <f t="shared" si="55"/>
        <v>0</v>
      </c>
      <c r="X236" s="184">
        <f t="shared" si="55"/>
        <v>0</v>
      </c>
      <c r="Y236" s="184">
        <f t="shared" si="55"/>
        <v>0</v>
      </c>
      <c r="Z236" s="184">
        <f t="shared" si="55"/>
        <v>0</v>
      </c>
      <c r="AA236" s="184">
        <f t="shared" si="55"/>
        <v>0</v>
      </c>
      <c r="AB236" s="184">
        <f t="shared" si="55"/>
        <v>0</v>
      </c>
      <c r="AC236" s="632"/>
      <c r="AD236" s="53" t="str">
        <f>'Основні дані'!$B$1</f>
        <v>ХТ-225</v>
      </c>
    </row>
    <row r="237" spans="1:30" s="386" customFormat="1" ht="30.6" hidden="1" thickBot="1" x14ac:dyDescent="0.5">
      <c r="A237" s="581" t="s">
        <v>718</v>
      </c>
      <c r="B237" s="469"/>
      <c r="C237" s="406"/>
      <c r="D237" s="406"/>
      <c r="E237" s="406"/>
      <c r="F237" s="409">
        <f>N237+P237+R237+T237+V237+X237+Z237+AB237</f>
        <v>0</v>
      </c>
      <c r="G237" s="110">
        <f t="shared" ref="G237:G256" si="56">F237*30</f>
        <v>0</v>
      </c>
      <c r="H237" s="109">
        <f>(M237*Титул!BC$19)+(O237*Титул!BD$19)+(Q237*Титул!BE$19)+(S237*Титул!BF$19)+(U237*Титул!BG$19)+(W237*Титул!BH$19)+(Y237*Титул!BI$19)+(AA237*Титул!BJ$19)</f>
        <v>0</v>
      </c>
      <c r="I237" s="540"/>
      <c r="J237" s="541"/>
      <c r="K237" s="542"/>
      <c r="L237" s="109">
        <f t="shared" ref="L237:L256" si="57">IF(H237=I237+J237+K237,G237-H237,"!Помилка!")</f>
        <v>0</v>
      </c>
      <c r="M237" s="540"/>
      <c r="N237" s="541"/>
      <c r="O237" s="541"/>
      <c r="P237" s="541"/>
      <c r="Q237" s="541"/>
      <c r="R237" s="541"/>
      <c r="S237" s="541"/>
      <c r="T237" s="541"/>
      <c r="U237" s="541"/>
      <c r="V237" s="541"/>
      <c r="W237" s="541"/>
      <c r="X237" s="541"/>
      <c r="Y237" s="541"/>
      <c r="Z237" s="541"/>
      <c r="AA237" s="541"/>
      <c r="AB237" s="541"/>
      <c r="AC237" s="633"/>
      <c r="AD237" s="53" t="str">
        <f>'Основні дані'!$B$1</f>
        <v>ХТ-225</v>
      </c>
    </row>
    <row r="238" spans="1:30" s="386" customFormat="1" ht="30.6" hidden="1" thickBot="1" x14ac:dyDescent="0.5">
      <c r="A238" s="581" t="s">
        <v>719</v>
      </c>
      <c r="B238" s="469"/>
      <c r="C238" s="406"/>
      <c r="D238" s="406"/>
      <c r="E238" s="406"/>
      <c r="F238" s="409">
        <f>N238+P238+R238+T238+V238+X238+Z238+AB238</f>
        <v>0</v>
      </c>
      <c r="G238" s="110">
        <f t="shared" si="56"/>
        <v>0</v>
      </c>
      <c r="H238" s="109">
        <f>(M238*Титул!BC$19)+(O238*Титул!BD$19)+(Q238*Титул!BE$19)+(S238*Титул!BF$19)+(U238*Титул!BG$19)+(W238*Титул!BH$19)+(Y238*Титул!BI$19)+(AA238*Титул!BJ$19)</f>
        <v>0</v>
      </c>
      <c r="I238" s="540"/>
      <c r="J238" s="541"/>
      <c r="K238" s="542"/>
      <c r="L238" s="109">
        <f t="shared" si="57"/>
        <v>0</v>
      </c>
      <c r="M238" s="540"/>
      <c r="N238" s="541"/>
      <c r="O238" s="541"/>
      <c r="P238" s="541"/>
      <c r="Q238" s="541"/>
      <c r="R238" s="541"/>
      <c r="S238" s="541"/>
      <c r="T238" s="541"/>
      <c r="U238" s="541"/>
      <c r="V238" s="541"/>
      <c r="W238" s="541"/>
      <c r="X238" s="541"/>
      <c r="Y238" s="541"/>
      <c r="Z238" s="541"/>
      <c r="AA238" s="541"/>
      <c r="AB238" s="541"/>
      <c r="AC238" s="633"/>
      <c r="AD238" s="53" t="str">
        <f>'Основні дані'!$B$1</f>
        <v>ХТ-225</v>
      </c>
    </row>
    <row r="239" spans="1:30" s="386" customFormat="1" ht="30.6" hidden="1" thickBot="1" x14ac:dyDescent="0.5">
      <c r="A239" s="581" t="s">
        <v>720</v>
      </c>
      <c r="B239" s="469"/>
      <c r="C239" s="406"/>
      <c r="D239" s="406"/>
      <c r="E239" s="406"/>
      <c r="F239" s="409">
        <f t="shared" ref="F239:F256" si="58">N239+P239+R239+T239+V239+X239+Z239+AB239</f>
        <v>0</v>
      </c>
      <c r="G239" s="110">
        <f t="shared" si="56"/>
        <v>0</v>
      </c>
      <c r="H239" s="109">
        <f>(M239*Титул!BC$19)+(O239*Титул!BD$19)+(Q239*Титул!BE$19)+(S239*Титул!BF$19)+(U239*Титул!BG$19)+(W239*Титул!BH$19)+(Y239*Титул!BI$19)+(AA239*Титул!BJ$19)</f>
        <v>0</v>
      </c>
      <c r="I239" s="540"/>
      <c r="J239" s="541"/>
      <c r="K239" s="542"/>
      <c r="L239" s="109">
        <f t="shared" si="57"/>
        <v>0</v>
      </c>
      <c r="M239" s="540"/>
      <c r="N239" s="541"/>
      <c r="O239" s="541"/>
      <c r="P239" s="541"/>
      <c r="Q239" s="541"/>
      <c r="R239" s="541"/>
      <c r="S239" s="541"/>
      <c r="T239" s="541"/>
      <c r="U239" s="541"/>
      <c r="V239" s="541"/>
      <c r="W239" s="541"/>
      <c r="X239" s="541"/>
      <c r="Y239" s="541"/>
      <c r="Z239" s="541"/>
      <c r="AA239" s="541"/>
      <c r="AB239" s="541"/>
      <c r="AC239" s="633"/>
      <c r="AD239" s="53" t="str">
        <f>'Основні дані'!$B$1</f>
        <v>ХТ-225</v>
      </c>
    </row>
    <row r="240" spans="1:30" s="386" customFormat="1" ht="30.6" hidden="1" thickBot="1" x14ac:dyDescent="0.5">
      <c r="A240" s="581" t="s">
        <v>721</v>
      </c>
      <c r="B240" s="469"/>
      <c r="C240" s="406"/>
      <c r="D240" s="406"/>
      <c r="E240" s="406"/>
      <c r="F240" s="409">
        <f t="shared" si="58"/>
        <v>0</v>
      </c>
      <c r="G240" s="110">
        <f t="shared" si="56"/>
        <v>0</v>
      </c>
      <c r="H240" s="109">
        <f>(M240*Титул!BC$19)+(O240*Титул!BD$19)+(Q240*Титул!BE$19)+(S240*Титул!BF$19)+(U240*Титул!BG$19)+(W240*Титул!BH$19)+(Y240*Титул!BI$19)+(AA240*Титул!BJ$19)</f>
        <v>0</v>
      </c>
      <c r="I240" s="540"/>
      <c r="J240" s="541"/>
      <c r="K240" s="542"/>
      <c r="L240" s="109">
        <f t="shared" si="57"/>
        <v>0</v>
      </c>
      <c r="M240" s="540"/>
      <c r="N240" s="541"/>
      <c r="O240" s="541"/>
      <c r="P240" s="541"/>
      <c r="Q240" s="541"/>
      <c r="R240" s="541"/>
      <c r="S240" s="541"/>
      <c r="T240" s="541"/>
      <c r="U240" s="541"/>
      <c r="V240" s="541"/>
      <c r="W240" s="541"/>
      <c r="X240" s="541"/>
      <c r="Y240" s="541"/>
      <c r="Z240" s="541"/>
      <c r="AA240" s="541"/>
      <c r="AB240" s="541"/>
      <c r="AC240" s="633"/>
      <c r="AD240" s="53" t="str">
        <f>'Основні дані'!$B$1</f>
        <v>ХТ-225</v>
      </c>
    </row>
    <row r="241" spans="1:30" s="386" customFormat="1" ht="30.6" hidden="1" thickBot="1" x14ac:dyDescent="0.5">
      <c r="A241" s="581" t="s">
        <v>722</v>
      </c>
      <c r="B241" s="469"/>
      <c r="C241" s="406"/>
      <c r="D241" s="406"/>
      <c r="E241" s="406"/>
      <c r="F241" s="409">
        <f t="shared" si="58"/>
        <v>0</v>
      </c>
      <c r="G241" s="110">
        <f t="shared" si="56"/>
        <v>0</v>
      </c>
      <c r="H241" s="109">
        <f>(M241*Титул!BC$19)+(O241*Титул!BD$19)+(Q241*Титул!BE$19)+(S241*Титул!BF$19)+(U241*Титул!BG$19)+(W241*Титул!BH$19)+(Y241*Титул!BI$19)+(AA241*Титул!BJ$19)</f>
        <v>0</v>
      </c>
      <c r="I241" s="540"/>
      <c r="J241" s="541"/>
      <c r="K241" s="542"/>
      <c r="L241" s="109">
        <f t="shared" si="57"/>
        <v>0</v>
      </c>
      <c r="M241" s="540"/>
      <c r="N241" s="541"/>
      <c r="O241" s="541"/>
      <c r="P241" s="541"/>
      <c r="Q241" s="541"/>
      <c r="R241" s="541"/>
      <c r="S241" s="541"/>
      <c r="T241" s="541"/>
      <c r="U241" s="541"/>
      <c r="V241" s="541"/>
      <c r="W241" s="541"/>
      <c r="X241" s="541"/>
      <c r="Y241" s="541"/>
      <c r="Z241" s="541"/>
      <c r="AA241" s="541"/>
      <c r="AB241" s="541"/>
      <c r="AC241" s="633"/>
      <c r="AD241" s="53" t="str">
        <f>'Основні дані'!$B$1</f>
        <v>ХТ-225</v>
      </c>
    </row>
    <row r="242" spans="1:30" s="386" customFormat="1" ht="30.6" hidden="1" thickBot="1" x14ac:dyDescent="0.5">
      <c r="A242" s="581" t="s">
        <v>723</v>
      </c>
      <c r="B242" s="469"/>
      <c r="C242" s="406"/>
      <c r="D242" s="406"/>
      <c r="E242" s="406"/>
      <c r="F242" s="409">
        <f t="shared" si="58"/>
        <v>0</v>
      </c>
      <c r="G242" s="110">
        <f t="shared" si="56"/>
        <v>0</v>
      </c>
      <c r="H242" s="109">
        <f>(M242*Титул!BC$19)+(O242*Титул!BD$19)+(Q242*Титул!BE$19)+(S242*Титул!BF$19)+(U242*Титул!BG$19)+(W242*Титул!BH$19)+(Y242*Титул!BI$19)+(AA242*Титул!BJ$19)</f>
        <v>0</v>
      </c>
      <c r="I242" s="540"/>
      <c r="J242" s="541"/>
      <c r="K242" s="542"/>
      <c r="L242" s="109">
        <f t="shared" si="57"/>
        <v>0</v>
      </c>
      <c r="M242" s="540"/>
      <c r="N242" s="541"/>
      <c r="O242" s="541"/>
      <c r="P242" s="541"/>
      <c r="Q242" s="541"/>
      <c r="R242" s="541"/>
      <c r="S242" s="541"/>
      <c r="T242" s="541"/>
      <c r="U242" s="541"/>
      <c r="V242" s="541"/>
      <c r="W242" s="541"/>
      <c r="X242" s="541"/>
      <c r="Y242" s="541"/>
      <c r="Z242" s="541"/>
      <c r="AA242" s="541"/>
      <c r="AB242" s="541"/>
      <c r="AC242" s="633"/>
      <c r="AD242" s="53" t="str">
        <f>'Основні дані'!$B$1</f>
        <v>ХТ-225</v>
      </c>
    </row>
    <row r="243" spans="1:30" s="386" customFormat="1" ht="30.6" hidden="1" thickBot="1" x14ac:dyDescent="0.5">
      <c r="A243" s="581" t="s">
        <v>724</v>
      </c>
      <c r="B243" s="469"/>
      <c r="C243" s="406"/>
      <c r="D243" s="406"/>
      <c r="E243" s="406"/>
      <c r="F243" s="409">
        <f t="shared" si="58"/>
        <v>0</v>
      </c>
      <c r="G243" s="110">
        <f t="shared" si="56"/>
        <v>0</v>
      </c>
      <c r="H243" s="109">
        <f>(M243*Титул!BC$19)+(O243*Титул!BD$19)+(Q243*Титул!BE$19)+(S243*Титул!BF$19)+(U243*Титул!BG$19)+(W243*Титул!BH$19)+(Y243*Титул!BI$19)+(AA243*Титул!BJ$19)</f>
        <v>0</v>
      </c>
      <c r="I243" s="540"/>
      <c r="J243" s="541"/>
      <c r="K243" s="542"/>
      <c r="L243" s="109">
        <f t="shared" si="57"/>
        <v>0</v>
      </c>
      <c r="M243" s="540"/>
      <c r="N243" s="541"/>
      <c r="O243" s="541"/>
      <c r="P243" s="541"/>
      <c r="Q243" s="541"/>
      <c r="R243" s="541"/>
      <c r="S243" s="541"/>
      <c r="T243" s="541"/>
      <c r="U243" s="541"/>
      <c r="V243" s="541"/>
      <c r="W243" s="541"/>
      <c r="X243" s="541"/>
      <c r="Y243" s="541"/>
      <c r="Z243" s="541"/>
      <c r="AA243" s="541"/>
      <c r="AB243" s="541"/>
      <c r="AC243" s="633"/>
      <c r="AD243" s="53" t="str">
        <f>'Основні дані'!$B$1</f>
        <v>ХТ-225</v>
      </c>
    </row>
    <row r="244" spans="1:30" s="386" customFormat="1" ht="30.6" hidden="1" thickBot="1" x14ac:dyDescent="0.5">
      <c r="A244" s="581" t="s">
        <v>725</v>
      </c>
      <c r="B244" s="469"/>
      <c r="C244" s="406"/>
      <c r="D244" s="406"/>
      <c r="E244" s="406"/>
      <c r="F244" s="409">
        <f t="shared" si="58"/>
        <v>0</v>
      </c>
      <c r="G244" s="110">
        <f t="shared" si="56"/>
        <v>0</v>
      </c>
      <c r="H244" s="109">
        <f>(M244*Титул!BC$19)+(O244*Титул!BD$19)+(Q244*Титул!BE$19)+(S244*Титул!BF$19)+(U244*Титул!BG$19)+(W244*Титул!BH$19)+(Y244*Титул!BI$19)+(AA244*Титул!BJ$19)</f>
        <v>0</v>
      </c>
      <c r="I244" s="540"/>
      <c r="J244" s="541"/>
      <c r="K244" s="542"/>
      <c r="L244" s="109">
        <f t="shared" si="57"/>
        <v>0</v>
      </c>
      <c r="M244" s="540"/>
      <c r="N244" s="541"/>
      <c r="O244" s="541"/>
      <c r="P244" s="541"/>
      <c r="Q244" s="541"/>
      <c r="R244" s="541"/>
      <c r="S244" s="541"/>
      <c r="T244" s="541"/>
      <c r="U244" s="541"/>
      <c r="V244" s="541"/>
      <c r="W244" s="541"/>
      <c r="X244" s="541"/>
      <c r="Y244" s="541"/>
      <c r="Z244" s="541"/>
      <c r="AA244" s="541"/>
      <c r="AB244" s="541"/>
      <c r="AC244" s="633"/>
      <c r="AD244" s="53" t="str">
        <f>'Основні дані'!$B$1</f>
        <v>ХТ-225</v>
      </c>
    </row>
    <row r="245" spans="1:30" s="386" customFormat="1" ht="30.6" hidden="1" thickBot="1" x14ac:dyDescent="0.5">
      <c r="A245" s="581" t="s">
        <v>726</v>
      </c>
      <c r="B245" s="469"/>
      <c r="C245" s="406"/>
      <c r="D245" s="406"/>
      <c r="E245" s="406"/>
      <c r="F245" s="409">
        <f t="shared" si="58"/>
        <v>0</v>
      </c>
      <c r="G245" s="110">
        <f t="shared" si="56"/>
        <v>0</v>
      </c>
      <c r="H245" s="109">
        <f>(M245*Титул!BC$19)+(O245*Титул!BD$19)+(Q245*Титул!BE$19)+(S245*Титул!BF$19)+(U245*Титул!BG$19)+(W245*Титул!BH$19)+(Y245*Титул!BI$19)+(AA245*Титул!BJ$19)</f>
        <v>0</v>
      </c>
      <c r="I245" s="540"/>
      <c r="J245" s="541"/>
      <c r="K245" s="542"/>
      <c r="L245" s="109">
        <f t="shared" si="57"/>
        <v>0</v>
      </c>
      <c r="M245" s="540"/>
      <c r="N245" s="541"/>
      <c r="O245" s="541"/>
      <c r="P245" s="541"/>
      <c r="Q245" s="541"/>
      <c r="R245" s="541"/>
      <c r="S245" s="541"/>
      <c r="T245" s="541"/>
      <c r="U245" s="541"/>
      <c r="V245" s="541"/>
      <c r="W245" s="541"/>
      <c r="X245" s="541"/>
      <c r="Y245" s="541"/>
      <c r="Z245" s="541"/>
      <c r="AA245" s="541"/>
      <c r="AB245" s="541"/>
      <c r="AC245" s="633"/>
      <c r="AD245" s="53" t="str">
        <f>'Основні дані'!$B$1</f>
        <v>ХТ-225</v>
      </c>
    </row>
    <row r="246" spans="1:30" s="386" customFormat="1" ht="30.6" hidden="1" thickBot="1" x14ac:dyDescent="0.5">
      <c r="A246" s="581" t="s">
        <v>727</v>
      </c>
      <c r="B246" s="469"/>
      <c r="C246" s="406"/>
      <c r="D246" s="406"/>
      <c r="E246" s="406"/>
      <c r="F246" s="409">
        <f t="shared" si="58"/>
        <v>0</v>
      </c>
      <c r="G246" s="110">
        <f t="shared" si="56"/>
        <v>0</v>
      </c>
      <c r="H246" s="109">
        <f>(M246*Титул!BC$19)+(O246*Титул!BD$19)+(Q246*Титул!BE$19)+(S246*Титул!BF$19)+(U246*Титул!BG$19)+(W246*Титул!BH$19)+(Y246*Титул!BI$19)+(AA246*Титул!BJ$19)</f>
        <v>0</v>
      </c>
      <c r="I246" s="540"/>
      <c r="J246" s="541"/>
      <c r="K246" s="542"/>
      <c r="L246" s="109">
        <f t="shared" si="57"/>
        <v>0</v>
      </c>
      <c r="M246" s="540"/>
      <c r="N246" s="541"/>
      <c r="O246" s="541"/>
      <c r="P246" s="541"/>
      <c r="Q246" s="541"/>
      <c r="R246" s="541"/>
      <c r="S246" s="541"/>
      <c r="T246" s="541"/>
      <c r="U246" s="541"/>
      <c r="V246" s="541"/>
      <c r="W246" s="541"/>
      <c r="X246" s="541"/>
      <c r="Y246" s="541"/>
      <c r="Z246" s="541"/>
      <c r="AA246" s="541"/>
      <c r="AB246" s="541"/>
      <c r="AC246" s="633"/>
      <c r="AD246" s="53" t="str">
        <f>'Основні дані'!$B$1</f>
        <v>ХТ-225</v>
      </c>
    </row>
    <row r="247" spans="1:30" s="386" customFormat="1" ht="30.6" hidden="1" thickBot="1" x14ac:dyDescent="0.5">
      <c r="A247" s="581" t="s">
        <v>728</v>
      </c>
      <c r="B247" s="469"/>
      <c r="C247" s="406"/>
      <c r="D247" s="406"/>
      <c r="E247" s="406"/>
      <c r="F247" s="409">
        <f t="shared" si="58"/>
        <v>0</v>
      </c>
      <c r="G247" s="110">
        <f t="shared" si="56"/>
        <v>0</v>
      </c>
      <c r="H247" s="109">
        <f>(M247*Титул!BC$19)+(O247*Титул!BD$19)+(Q247*Титул!BE$19)+(S247*Титул!BF$19)+(U247*Титул!BG$19)+(W247*Титул!BH$19)+(Y247*Титул!BI$19)+(AA247*Титул!BJ$19)</f>
        <v>0</v>
      </c>
      <c r="I247" s="540"/>
      <c r="J247" s="541"/>
      <c r="K247" s="542"/>
      <c r="L247" s="109">
        <f t="shared" si="57"/>
        <v>0</v>
      </c>
      <c r="M247" s="540"/>
      <c r="N247" s="541"/>
      <c r="O247" s="541"/>
      <c r="P247" s="541"/>
      <c r="Q247" s="541"/>
      <c r="R247" s="541"/>
      <c r="S247" s="541"/>
      <c r="T247" s="541"/>
      <c r="U247" s="541"/>
      <c r="V247" s="541"/>
      <c r="W247" s="541"/>
      <c r="X247" s="541"/>
      <c r="Y247" s="541"/>
      <c r="Z247" s="541"/>
      <c r="AA247" s="541"/>
      <c r="AB247" s="541"/>
      <c r="AC247" s="633"/>
      <c r="AD247" s="53" t="str">
        <f>'Основні дані'!$B$1</f>
        <v>ХТ-225</v>
      </c>
    </row>
    <row r="248" spans="1:30" s="386" customFormat="1" ht="30.6" hidden="1" thickBot="1" x14ac:dyDescent="0.5">
      <c r="A248" s="581" t="s">
        <v>729</v>
      </c>
      <c r="B248" s="469"/>
      <c r="C248" s="406"/>
      <c r="D248" s="406"/>
      <c r="E248" s="406"/>
      <c r="F248" s="409">
        <f t="shared" si="58"/>
        <v>0</v>
      </c>
      <c r="G248" s="110">
        <f t="shared" si="56"/>
        <v>0</v>
      </c>
      <c r="H248" s="109">
        <f>(M248*Титул!BC$19)+(O248*Титул!BD$19)+(Q248*Титул!BE$19)+(S248*Титул!BF$19)+(U248*Титул!BG$19)+(W248*Титул!BH$19)+(Y248*Титул!BI$19)+(AA248*Титул!BJ$19)</f>
        <v>0</v>
      </c>
      <c r="I248" s="540"/>
      <c r="J248" s="541"/>
      <c r="K248" s="542"/>
      <c r="L248" s="109">
        <f t="shared" si="57"/>
        <v>0</v>
      </c>
      <c r="M248" s="540"/>
      <c r="N248" s="541"/>
      <c r="O248" s="541"/>
      <c r="P248" s="541"/>
      <c r="Q248" s="541"/>
      <c r="R248" s="541"/>
      <c r="S248" s="541"/>
      <c r="T248" s="541"/>
      <c r="U248" s="541"/>
      <c r="V248" s="541"/>
      <c r="W248" s="541"/>
      <c r="X248" s="541"/>
      <c r="Y248" s="541"/>
      <c r="Z248" s="541"/>
      <c r="AA248" s="541"/>
      <c r="AB248" s="541"/>
      <c r="AC248" s="633"/>
      <c r="AD248" s="53" t="str">
        <f>'Основні дані'!$B$1</f>
        <v>ХТ-225</v>
      </c>
    </row>
    <row r="249" spans="1:30" s="386" customFormat="1" ht="30.6" hidden="1" thickBot="1" x14ac:dyDescent="0.5">
      <c r="A249" s="581" t="s">
        <v>730</v>
      </c>
      <c r="B249" s="469"/>
      <c r="C249" s="406"/>
      <c r="D249" s="406"/>
      <c r="E249" s="406"/>
      <c r="F249" s="409">
        <f t="shared" si="58"/>
        <v>0</v>
      </c>
      <c r="G249" s="110">
        <f t="shared" si="56"/>
        <v>0</v>
      </c>
      <c r="H249" s="109">
        <f>(M249*Титул!BC$19)+(O249*Титул!BD$19)+(Q249*Титул!BE$19)+(S249*Титул!BF$19)+(U249*Титул!BG$19)+(W249*Титул!BH$19)+(Y249*Титул!BI$19)+(AA249*Титул!BJ$19)</f>
        <v>0</v>
      </c>
      <c r="I249" s="540"/>
      <c r="J249" s="541"/>
      <c r="K249" s="542"/>
      <c r="L249" s="109">
        <f t="shared" si="57"/>
        <v>0</v>
      </c>
      <c r="M249" s="540"/>
      <c r="N249" s="541"/>
      <c r="O249" s="541"/>
      <c r="P249" s="541"/>
      <c r="Q249" s="541"/>
      <c r="R249" s="541"/>
      <c r="S249" s="541"/>
      <c r="T249" s="541"/>
      <c r="U249" s="541"/>
      <c r="V249" s="541"/>
      <c r="W249" s="541"/>
      <c r="X249" s="541"/>
      <c r="Y249" s="541"/>
      <c r="Z249" s="541"/>
      <c r="AA249" s="541"/>
      <c r="AB249" s="541"/>
      <c r="AC249" s="633"/>
      <c r="AD249" s="53" t="str">
        <f>'Основні дані'!$B$1</f>
        <v>ХТ-225</v>
      </c>
    </row>
    <row r="250" spans="1:30" s="386" customFormat="1" ht="30.6" hidden="1" thickBot="1" x14ac:dyDescent="0.5">
      <c r="A250" s="581" t="s">
        <v>731</v>
      </c>
      <c r="B250" s="469"/>
      <c r="C250" s="406"/>
      <c r="D250" s="406"/>
      <c r="E250" s="406"/>
      <c r="F250" s="409">
        <f t="shared" si="58"/>
        <v>0</v>
      </c>
      <c r="G250" s="110">
        <f t="shared" si="56"/>
        <v>0</v>
      </c>
      <c r="H250" s="109">
        <f>(M250*Титул!BC$19)+(O250*Титул!BD$19)+(Q250*Титул!BE$19)+(S250*Титул!BF$19)+(U250*Титул!BG$19)+(W250*Титул!BH$19)+(Y250*Титул!BI$19)+(AA250*Титул!BJ$19)</f>
        <v>0</v>
      </c>
      <c r="I250" s="540"/>
      <c r="J250" s="541"/>
      <c r="K250" s="542"/>
      <c r="L250" s="109">
        <f t="shared" si="57"/>
        <v>0</v>
      </c>
      <c r="M250" s="540"/>
      <c r="N250" s="541"/>
      <c r="O250" s="541"/>
      <c r="P250" s="541"/>
      <c r="Q250" s="541"/>
      <c r="R250" s="541"/>
      <c r="S250" s="541"/>
      <c r="T250" s="541"/>
      <c r="U250" s="541"/>
      <c r="V250" s="541"/>
      <c r="W250" s="541"/>
      <c r="X250" s="541"/>
      <c r="Y250" s="541"/>
      <c r="Z250" s="541"/>
      <c r="AA250" s="541"/>
      <c r="AB250" s="541"/>
      <c r="AC250" s="633"/>
      <c r="AD250" s="53" t="str">
        <f>'Основні дані'!$B$1</f>
        <v>ХТ-225</v>
      </c>
    </row>
    <row r="251" spans="1:30" s="386" customFormat="1" ht="30.6" hidden="1" thickBot="1" x14ac:dyDescent="0.5">
      <c r="A251" s="581" t="s">
        <v>732</v>
      </c>
      <c r="B251" s="469"/>
      <c r="C251" s="406"/>
      <c r="D251" s="406"/>
      <c r="E251" s="406"/>
      <c r="F251" s="409">
        <f t="shared" si="58"/>
        <v>0</v>
      </c>
      <c r="G251" s="110">
        <f t="shared" si="56"/>
        <v>0</v>
      </c>
      <c r="H251" s="109">
        <f>(M251*Титул!BC$19)+(O251*Титул!BD$19)+(Q251*Титул!BE$19)+(S251*Титул!BF$19)+(U251*Титул!BG$19)+(W251*Титул!BH$19)+(Y251*Титул!BI$19)+(AA251*Титул!BJ$19)</f>
        <v>0</v>
      </c>
      <c r="I251" s="540"/>
      <c r="J251" s="541"/>
      <c r="K251" s="542"/>
      <c r="L251" s="109">
        <f t="shared" si="57"/>
        <v>0</v>
      </c>
      <c r="M251" s="540"/>
      <c r="N251" s="541"/>
      <c r="O251" s="541"/>
      <c r="P251" s="541"/>
      <c r="Q251" s="541"/>
      <c r="R251" s="541"/>
      <c r="S251" s="541"/>
      <c r="T251" s="541"/>
      <c r="U251" s="541"/>
      <c r="V251" s="541"/>
      <c r="W251" s="541"/>
      <c r="X251" s="541"/>
      <c r="Y251" s="541"/>
      <c r="Z251" s="541"/>
      <c r="AA251" s="541"/>
      <c r="AB251" s="541"/>
      <c r="AC251" s="633"/>
      <c r="AD251" s="53" t="str">
        <f>'Основні дані'!$B$1</f>
        <v>ХТ-225</v>
      </c>
    </row>
    <row r="252" spans="1:30" s="386" customFormat="1" ht="30.6" hidden="1" thickBot="1" x14ac:dyDescent="0.5">
      <c r="A252" s="581" t="s">
        <v>733</v>
      </c>
      <c r="B252" s="469"/>
      <c r="C252" s="406"/>
      <c r="D252" s="406"/>
      <c r="E252" s="406"/>
      <c r="F252" s="409">
        <f t="shared" si="58"/>
        <v>0</v>
      </c>
      <c r="G252" s="110">
        <f t="shared" si="56"/>
        <v>0</v>
      </c>
      <c r="H252" s="109">
        <f>(M252*Титул!BC$19)+(O252*Титул!BD$19)+(Q252*Титул!BE$19)+(S252*Титул!BF$19)+(U252*Титул!BG$19)+(W252*Титул!BH$19)+(Y252*Титул!BI$19)+(AA252*Титул!BJ$19)</f>
        <v>0</v>
      </c>
      <c r="I252" s="540"/>
      <c r="J252" s="541"/>
      <c r="K252" s="542"/>
      <c r="L252" s="109">
        <f t="shared" si="57"/>
        <v>0</v>
      </c>
      <c r="M252" s="540"/>
      <c r="N252" s="541"/>
      <c r="O252" s="541"/>
      <c r="P252" s="541"/>
      <c r="Q252" s="541"/>
      <c r="R252" s="541"/>
      <c r="S252" s="541"/>
      <c r="T252" s="541"/>
      <c r="U252" s="541"/>
      <c r="V252" s="541"/>
      <c r="W252" s="541"/>
      <c r="X252" s="541"/>
      <c r="Y252" s="541"/>
      <c r="Z252" s="541"/>
      <c r="AA252" s="541"/>
      <c r="AB252" s="541"/>
      <c r="AC252" s="633"/>
      <c r="AD252" s="53" t="str">
        <f>'Основні дані'!$B$1</f>
        <v>ХТ-225</v>
      </c>
    </row>
    <row r="253" spans="1:30" s="386" customFormat="1" ht="30.6" hidden="1" thickBot="1" x14ac:dyDescent="0.5">
      <c r="A253" s="581" t="s">
        <v>734</v>
      </c>
      <c r="B253" s="469"/>
      <c r="C253" s="406"/>
      <c r="D253" s="406"/>
      <c r="E253" s="406"/>
      <c r="F253" s="409">
        <f t="shared" si="58"/>
        <v>0</v>
      </c>
      <c r="G253" s="110">
        <f t="shared" si="56"/>
        <v>0</v>
      </c>
      <c r="H253" s="109">
        <f>(M253*Титул!BC$19)+(O253*Титул!BD$19)+(Q253*Титул!BE$19)+(S253*Титул!BF$19)+(U253*Титул!BG$19)+(W253*Титул!BH$19)+(Y253*Титул!BI$19)+(AA253*Титул!BJ$19)</f>
        <v>0</v>
      </c>
      <c r="I253" s="540"/>
      <c r="J253" s="541"/>
      <c r="K253" s="542"/>
      <c r="L253" s="109">
        <f t="shared" si="57"/>
        <v>0</v>
      </c>
      <c r="M253" s="540"/>
      <c r="N253" s="541"/>
      <c r="O253" s="541"/>
      <c r="P253" s="541"/>
      <c r="Q253" s="541"/>
      <c r="R253" s="541"/>
      <c r="S253" s="541"/>
      <c r="T253" s="541"/>
      <c r="U253" s="541"/>
      <c r="V253" s="541"/>
      <c r="W253" s="541"/>
      <c r="X253" s="541"/>
      <c r="Y253" s="541"/>
      <c r="Z253" s="541"/>
      <c r="AA253" s="541"/>
      <c r="AB253" s="541"/>
      <c r="AC253" s="633"/>
      <c r="AD253" s="53" t="str">
        <f>'Основні дані'!$B$1</f>
        <v>ХТ-225</v>
      </c>
    </row>
    <row r="254" spans="1:30" s="386" customFormat="1" ht="30.6" hidden="1" thickBot="1" x14ac:dyDescent="0.5">
      <c r="A254" s="581" t="s">
        <v>735</v>
      </c>
      <c r="B254" s="469"/>
      <c r="C254" s="406"/>
      <c r="D254" s="406"/>
      <c r="E254" s="406"/>
      <c r="F254" s="409">
        <f t="shared" si="58"/>
        <v>0</v>
      </c>
      <c r="G254" s="110">
        <f t="shared" si="56"/>
        <v>0</v>
      </c>
      <c r="H254" s="109">
        <f>(M254*Титул!BC$19)+(O254*Титул!BD$19)+(Q254*Титул!BE$19)+(S254*Титул!BF$19)+(U254*Титул!BG$19)+(W254*Титул!BH$19)+(Y254*Титул!BI$19)+(AA254*Титул!BJ$19)</f>
        <v>0</v>
      </c>
      <c r="I254" s="540"/>
      <c r="J254" s="541"/>
      <c r="K254" s="542"/>
      <c r="L254" s="109">
        <f t="shared" si="57"/>
        <v>0</v>
      </c>
      <c r="M254" s="540"/>
      <c r="N254" s="541"/>
      <c r="O254" s="541"/>
      <c r="P254" s="541"/>
      <c r="Q254" s="541"/>
      <c r="R254" s="541"/>
      <c r="S254" s="541"/>
      <c r="T254" s="541"/>
      <c r="U254" s="541"/>
      <c r="V254" s="541"/>
      <c r="W254" s="541"/>
      <c r="X254" s="541"/>
      <c r="Y254" s="541"/>
      <c r="Z254" s="541"/>
      <c r="AA254" s="541"/>
      <c r="AB254" s="541"/>
      <c r="AC254" s="633"/>
      <c r="AD254" s="53" t="str">
        <f>'Основні дані'!$B$1</f>
        <v>ХТ-225</v>
      </c>
    </row>
    <row r="255" spans="1:30" s="386" customFormat="1" ht="30.6" hidden="1" thickBot="1" x14ac:dyDescent="0.5">
      <c r="A255" s="581" t="s">
        <v>736</v>
      </c>
      <c r="B255" s="469"/>
      <c r="C255" s="406"/>
      <c r="D255" s="406"/>
      <c r="E255" s="406"/>
      <c r="F255" s="409">
        <f t="shared" si="58"/>
        <v>0</v>
      </c>
      <c r="G255" s="110">
        <f t="shared" si="56"/>
        <v>0</v>
      </c>
      <c r="H255" s="109">
        <f>(M255*Титул!BC$19)+(O255*Титул!BD$19)+(Q255*Титул!BE$19)+(S255*Титул!BF$19)+(U255*Титул!BG$19)+(W255*Титул!BH$19)+(Y255*Титул!BI$19)+(AA255*Титул!BJ$19)</f>
        <v>0</v>
      </c>
      <c r="I255" s="540"/>
      <c r="J255" s="541"/>
      <c r="K255" s="542"/>
      <c r="L255" s="109">
        <f t="shared" si="57"/>
        <v>0</v>
      </c>
      <c r="M255" s="540"/>
      <c r="N255" s="541"/>
      <c r="O255" s="541"/>
      <c r="P255" s="541"/>
      <c r="Q255" s="541"/>
      <c r="R255" s="541"/>
      <c r="S255" s="541"/>
      <c r="T255" s="541"/>
      <c r="U255" s="541"/>
      <c r="V255" s="541"/>
      <c r="W255" s="541"/>
      <c r="X255" s="541"/>
      <c r="Y255" s="541"/>
      <c r="Z255" s="541"/>
      <c r="AA255" s="541"/>
      <c r="AB255" s="541"/>
      <c r="AC255" s="633"/>
      <c r="AD255" s="53" t="str">
        <f>'Основні дані'!$B$1</f>
        <v>ХТ-225</v>
      </c>
    </row>
    <row r="256" spans="1:30" s="386" customFormat="1" ht="30.6" hidden="1" thickBot="1" x14ac:dyDescent="0.5">
      <c r="A256" s="581" t="s">
        <v>737</v>
      </c>
      <c r="B256" s="469"/>
      <c r="C256" s="406"/>
      <c r="D256" s="406"/>
      <c r="E256" s="406"/>
      <c r="F256" s="409">
        <f t="shared" si="58"/>
        <v>0</v>
      </c>
      <c r="G256" s="110">
        <f t="shared" si="56"/>
        <v>0</v>
      </c>
      <c r="H256" s="109">
        <f>(M256*Титул!BC$19)+(O256*Титул!BD$19)+(Q256*Титул!BE$19)+(S256*Титул!BF$19)+(U256*Титул!BG$19)+(W256*Титул!BH$19)+(Y256*Титул!BI$19)+(AA256*Титул!BJ$19)</f>
        <v>0</v>
      </c>
      <c r="I256" s="540"/>
      <c r="J256" s="541"/>
      <c r="K256" s="542"/>
      <c r="L256" s="109">
        <f t="shared" si="57"/>
        <v>0</v>
      </c>
      <c r="M256" s="540"/>
      <c r="N256" s="541"/>
      <c r="O256" s="541"/>
      <c r="P256" s="541"/>
      <c r="Q256" s="541"/>
      <c r="R256" s="541"/>
      <c r="S256" s="541"/>
      <c r="T256" s="541"/>
      <c r="U256" s="541"/>
      <c r="V256" s="541"/>
      <c r="W256" s="541"/>
      <c r="X256" s="541"/>
      <c r="Y256" s="541"/>
      <c r="Z256" s="541"/>
      <c r="AA256" s="541"/>
      <c r="AB256" s="541"/>
      <c r="AC256" s="633"/>
      <c r="AD256" s="53" t="str">
        <f>'Основні дані'!$B$1</f>
        <v>ХТ-225</v>
      </c>
    </row>
    <row r="257" spans="1:30" s="386" customFormat="1" ht="49.8" hidden="1" thickBot="1" x14ac:dyDescent="0.5">
      <c r="A257" s="589" t="s">
        <v>738</v>
      </c>
      <c r="B257" s="468" t="s">
        <v>717</v>
      </c>
      <c r="C257" s="399"/>
      <c r="D257" s="399"/>
      <c r="E257" s="399"/>
      <c r="F257" s="184" t="str">
        <f>IF(SUM(F258:F277)=F$110,F$110,"ОШИБКА")</f>
        <v>ОШИБКА</v>
      </c>
      <c r="G257" s="184" t="str">
        <f>IF(SUM(G258:G277)=G$110,G$110,"ОШИБКА")</f>
        <v>ОШИБКА</v>
      </c>
      <c r="H257" s="184" t="str">
        <f>IF(SUM(H258:H277)=H$110,H$110,"ОШИБКА")</f>
        <v>ОШИБКА</v>
      </c>
      <c r="I257" s="184">
        <f t="shared" ref="I257:AB257" si="59">SUM(I258:I277)</f>
        <v>0</v>
      </c>
      <c r="J257" s="184">
        <f t="shared" si="59"/>
        <v>0</v>
      </c>
      <c r="K257" s="184">
        <f t="shared" si="59"/>
        <v>0</v>
      </c>
      <c r="L257" s="184">
        <f t="shared" si="59"/>
        <v>0</v>
      </c>
      <c r="M257" s="184">
        <f t="shared" si="59"/>
        <v>0</v>
      </c>
      <c r="N257" s="184">
        <f t="shared" si="59"/>
        <v>0</v>
      </c>
      <c r="O257" s="184">
        <f t="shared" si="59"/>
        <v>0</v>
      </c>
      <c r="P257" s="184">
        <f t="shared" si="59"/>
        <v>0</v>
      </c>
      <c r="Q257" s="184">
        <f t="shared" si="59"/>
        <v>0</v>
      </c>
      <c r="R257" s="184">
        <f t="shared" si="59"/>
        <v>0</v>
      </c>
      <c r="S257" s="184">
        <f t="shared" si="59"/>
        <v>0</v>
      </c>
      <c r="T257" s="184">
        <f t="shared" si="59"/>
        <v>0</v>
      </c>
      <c r="U257" s="184">
        <f t="shared" si="59"/>
        <v>0</v>
      </c>
      <c r="V257" s="184">
        <f t="shared" si="59"/>
        <v>0</v>
      </c>
      <c r="W257" s="184">
        <f t="shared" si="59"/>
        <v>0</v>
      </c>
      <c r="X257" s="184">
        <f t="shared" si="59"/>
        <v>0</v>
      </c>
      <c r="Y257" s="184">
        <f t="shared" si="59"/>
        <v>0</v>
      </c>
      <c r="Z257" s="184">
        <f t="shared" si="59"/>
        <v>0</v>
      </c>
      <c r="AA257" s="184">
        <f t="shared" si="59"/>
        <v>0</v>
      </c>
      <c r="AB257" s="184">
        <f t="shared" si="59"/>
        <v>0</v>
      </c>
      <c r="AC257" s="632"/>
      <c r="AD257" s="53" t="str">
        <f>'Основні дані'!$B$1</f>
        <v>ХТ-225</v>
      </c>
    </row>
    <row r="258" spans="1:30" s="386" customFormat="1" ht="30.6" hidden="1" thickBot="1" x14ac:dyDescent="0.5">
      <c r="A258" s="581" t="s">
        <v>739</v>
      </c>
      <c r="B258" s="469"/>
      <c r="C258" s="406"/>
      <c r="D258" s="406"/>
      <c r="E258" s="406"/>
      <c r="F258" s="409">
        <f>N258+P258+R258+T258+V258+X258+Z258+AB258</f>
        <v>0</v>
      </c>
      <c r="G258" s="110">
        <f t="shared" ref="G258:G277" si="60">F258*30</f>
        <v>0</v>
      </c>
      <c r="H258" s="109">
        <f>(M258*Титул!BC$19)+(O258*Титул!BD$19)+(Q258*Титул!BE$19)+(S258*Титул!BF$19)+(U258*Титул!BG$19)+(W258*Титул!BH$19)+(Y258*Титул!BI$19)+(AA258*Титул!BJ$19)</f>
        <v>0</v>
      </c>
      <c r="I258" s="540"/>
      <c r="J258" s="541"/>
      <c r="K258" s="542"/>
      <c r="L258" s="109">
        <f t="shared" ref="L258:L277" si="61">IF(H258=I258+J258+K258,G258-H258,"!Помилка!")</f>
        <v>0</v>
      </c>
      <c r="M258" s="540"/>
      <c r="N258" s="541"/>
      <c r="O258" s="541"/>
      <c r="P258" s="541"/>
      <c r="Q258" s="541"/>
      <c r="R258" s="541"/>
      <c r="S258" s="541"/>
      <c r="T258" s="541"/>
      <c r="U258" s="541"/>
      <c r="V258" s="541"/>
      <c r="W258" s="541"/>
      <c r="X258" s="541"/>
      <c r="Y258" s="541"/>
      <c r="Z258" s="541"/>
      <c r="AA258" s="541"/>
      <c r="AB258" s="541"/>
      <c r="AC258" s="633"/>
      <c r="AD258" s="53" t="str">
        <f>'Основні дані'!$B$1</f>
        <v>ХТ-225</v>
      </c>
    </row>
    <row r="259" spans="1:30" s="386" customFormat="1" ht="30.6" hidden="1" thickBot="1" x14ac:dyDescent="0.5">
      <c r="A259" s="581" t="s">
        <v>740</v>
      </c>
      <c r="B259" s="469"/>
      <c r="C259" s="406"/>
      <c r="D259" s="406"/>
      <c r="E259" s="406"/>
      <c r="F259" s="409">
        <f>N259+P259+R259+T259+V259+X259+Z259+AB259</f>
        <v>0</v>
      </c>
      <c r="G259" s="110">
        <f t="shared" si="60"/>
        <v>0</v>
      </c>
      <c r="H259" s="109">
        <f>(M259*Титул!BC$19)+(O259*Титул!BD$19)+(Q259*Титул!BE$19)+(S259*Титул!BF$19)+(U259*Титул!BG$19)+(W259*Титул!BH$19)+(Y259*Титул!BI$19)+(AA259*Титул!BJ$19)</f>
        <v>0</v>
      </c>
      <c r="I259" s="540"/>
      <c r="J259" s="541"/>
      <c r="K259" s="542"/>
      <c r="L259" s="109">
        <f t="shared" si="61"/>
        <v>0</v>
      </c>
      <c r="M259" s="540"/>
      <c r="N259" s="541"/>
      <c r="O259" s="541"/>
      <c r="P259" s="541"/>
      <c r="Q259" s="541"/>
      <c r="R259" s="541"/>
      <c r="S259" s="541"/>
      <c r="T259" s="541"/>
      <c r="U259" s="541"/>
      <c r="V259" s="541"/>
      <c r="W259" s="541"/>
      <c r="X259" s="541"/>
      <c r="Y259" s="541"/>
      <c r="Z259" s="541"/>
      <c r="AA259" s="541"/>
      <c r="AB259" s="541"/>
      <c r="AC259" s="633"/>
      <c r="AD259" s="53" t="str">
        <f>'Основні дані'!$B$1</f>
        <v>ХТ-225</v>
      </c>
    </row>
    <row r="260" spans="1:30" s="386" customFormat="1" ht="30.6" hidden="1" thickBot="1" x14ac:dyDescent="0.5">
      <c r="A260" s="581" t="s">
        <v>741</v>
      </c>
      <c r="B260" s="469"/>
      <c r="C260" s="406"/>
      <c r="D260" s="406"/>
      <c r="E260" s="406"/>
      <c r="F260" s="409">
        <f t="shared" ref="F260:F277" si="62">N260+P260+R260+T260+V260+X260+Z260+AB260</f>
        <v>0</v>
      </c>
      <c r="G260" s="110">
        <f t="shared" si="60"/>
        <v>0</v>
      </c>
      <c r="H260" s="109">
        <f>(M260*Титул!BC$19)+(O260*Титул!BD$19)+(Q260*Титул!BE$19)+(S260*Титул!BF$19)+(U260*Титул!BG$19)+(W260*Титул!BH$19)+(Y260*Титул!BI$19)+(AA260*Титул!BJ$19)</f>
        <v>0</v>
      </c>
      <c r="I260" s="540"/>
      <c r="J260" s="541"/>
      <c r="K260" s="542"/>
      <c r="L260" s="109">
        <f t="shared" si="61"/>
        <v>0</v>
      </c>
      <c r="M260" s="540"/>
      <c r="N260" s="541"/>
      <c r="O260" s="541"/>
      <c r="P260" s="541"/>
      <c r="Q260" s="541"/>
      <c r="R260" s="541"/>
      <c r="S260" s="541"/>
      <c r="T260" s="541"/>
      <c r="U260" s="541"/>
      <c r="V260" s="541"/>
      <c r="W260" s="541"/>
      <c r="X260" s="541"/>
      <c r="Y260" s="541"/>
      <c r="Z260" s="541"/>
      <c r="AA260" s="541"/>
      <c r="AB260" s="541"/>
      <c r="AC260" s="633"/>
      <c r="AD260" s="53" t="str">
        <f>'Основні дані'!$B$1</f>
        <v>ХТ-225</v>
      </c>
    </row>
    <row r="261" spans="1:30" s="386" customFormat="1" ht="30.6" hidden="1" thickBot="1" x14ac:dyDescent="0.5">
      <c r="A261" s="581" t="s">
        <v>742</v>
      </c>
      <c r="B261" s="469"/>
      <c r="C261" s="406"/>
      <c r="D261" s="406"/>
      <c r="E261" s="406"/>
      <c r="F261" s="409">
        <f t="shared" si="62"/>
        <v>0</v>
      </c>
      <c r="G261" s="110">
        <f t="shared" si="60"/>
        <v>0</v>
      </c>
      <c r="H261" s="109">
        <f>(M261*Титул!BC$19)+(O261*Титул!BD$19)+(Q261*Титул!BE$19)+(S261*Титул!BF$19)+(U261*Титул!BG$19)+(W261*Титул!BH$19)+(Y261*Титул!BI$19)+(AA261*Титул!BJ$19)</f>
        <v>0</v>
      </c>
      <c r="I261" s="540"/>
      <c r="J261" s="541"/>
      <c r="K261" s="542"/>
      <c r="L261" s="109">
        <f t="shared" si="61"/>
        <v>0</v>
      </c>
      <c r="M261" s="540"/>
      <c r="N261" s="541"/>
      <c r="O261" s="541"/>
      <c r="P261" s="541"/>
      <c r="Q261" s="541"/>
      <c r="R261" s="541"/>
      <c r="S261" s="541"/>
      <c r="T261" s="541"/>
      <c r="U261" s="541"/>
      <c r="V261" s="541"/>
      <c r="W261" s="541"/>
      <c r="X261" s="541"/>
      <c r="Y261" s="541"/>
      <c r="Z261" s="541"/>
      <c r="AA261" s="541"/>
      <c r="AB261" s="541"/>
      <c r="AC261" s="633"/>
      <c r="AD261" s="53" t="str">
        <f>'Основні дані'!$B$1</f>
        <v>ХТ-225</v>
      </c>
    </row>
    <row r="262" spans="1:30" s="386" customFormat="1" ht="30.6" hidden="1" thickBot="1" x14ac:dyDescent="0.5">
      <c r="A262" s="581" t="s">
        <v>743</v>
      </c>
      <c r="B262" s="469"/>
      <c r="C262" s="406"/>
      <c r="D262" s="406"/>
      <c r="E262" s="406"/>
      <c r="F262" s="409">
        <f t="shared" si="62"/>
        <v>0</v>
      </c>
      <c r="G262" s="110">
        <f t="shared" si="60"/>
        <v>0</v>
      </c>
      <c r="H262" s="109">
        <f>(M262*Титул!BC$19)+(O262*Титул!BD$19)+(Q262*Титул!BE$19)+(S262*Титул!BF$19)+(U262*Титул!BG$19)+(W262*Титул!BH$19)+(Y262*Титул!BI$19)+(AA262*Титул!BJ$19)</f>
        <v>0</v>
      </c>
      <c r="I262" s="540"/>
      <c r="J262" s="541"/>
      <c r="K262" s="542"/>
      <c r="L262" s="109">
        <f t="shared" si="61"/>
        <v>0</v>
      </c>
      <c r="M262" s="540"/>
      <c r="N262" s="541"/>
      <c r="O262" s="541"/>
      <c r="P262" s="541"/>
      <c r="Q262" s="541"/>
      <c r="R262" s="541"/>
      <c r="S262" s="541"/>
      <c r="T262" s="541"/>
      <c r="U262" s="541"/>
      <c r="V262" s="541"/>
      <c r="W262" s="541"/>
      <c r="X262" s="541"/>
      <c r="Y262" s="541"/>
      <c r="Z262" s="541"/>
      <c r="AA262" s="541"/>
      <c r="AB262" s="541"/>
      <c r="AC262" s="633"/>
      <c r="AD262" s="53" t="str">
        <f>'Основні дані'!$B$1</f>
        <v>ХТ-225</v>
      </c>
    </row>
    <row r="263" spans="1:30" s="386" customFormat="1" ht="30.6" hidden="1" thickBot="1" x14ac:dyDescent="0.5">
      <c r="A263" s="581" t="s">
        <v>744</v>
      </c>
      <c r="B263" s="469"/>
      <c r="C263" s="406"/>
      <c r="D263" s="406"/>
      <c r="E263" s="406"/>
      <c r="F263" s="409">
        <f t="shared" si="62"/>
        <v>0</v>
      </c>
      <c r="G263" s="110">
        <f t="shared" si="60"/>
        <v>0</v>
      </c>
      <c r="H263" s="109">
        <f>(M263*Титул!BC$19)+(O263*Титул!BD$19)+(Q263*Титул!BE$19)+(S263*Титул!BF$19)+(U263*Титул!BG$19)+(W263*Титул!BH$19)+(Y263*Титул!BI$19)+(AA263*Титул!BJ$19)</f>
        <v>0</v>
      </c>
      <c r="I263" s="540"/>
      <c r="J263" s="541"/>
      <c r="K263" s="542"/>
      <c r="L263" s="109">
        <f t="shared" si="61"/>
        <v>0</v>
      </c>
      <c r="M263" s="540"/>
      <c r="N263" s="541"/>
      <c r="O263" s="541"/>
      <c r="P263" s="541"/>
      <c r="Q263" s="541"/>
      <c r="R263" s="541"/>
      <c r="S263" s="541"/>
      <c r="T263" s="541"/>
      <c r="U263" s="541"/>
      <c r="V263" s="541"/>
      <c r="W263" s="541"/>
      <c r="X263" s="541"/>
      <c r="Y263" s="541"/>
      <c r="Z263" s="541"/>
      <c r="AA263" s="541"/>
      <c r="AB263" s="541"/>
      <c r="AC263" s="633"/>
      <c r="AD263" s="53" t="str">
        <f>'Основні дані'!$B$1</f>
        <v>ХТ-225</v>
      </c>
    </row>
    <row r="264" spans="1:30" s="386" customFormat="1" ht="30.6" hidden="1" thickBot="1" x14ac:dyDescent="0.5">
      <c r="A264" s="581" t="s">
        <v>745</v>
      </c>
      <c r="B264" s="469"/>
      <c r="C264" s="406"/>
      <c r="D264" s="406"/>
      <c r="E264" s="406"/>
      <c r="F264" s="409">
        <f t="shared" si="62"/>
        <v>0</v>
      </c>
      <c r="G264" s="110">
        <f t="shared" si="60"/>
        <v>0</v>
      </c>
      <c r="H264" s="109">
        <f>(M264*Титул!BC$19)+(O264*Титул!BD$19)+(Q264*Титул!BE$19)+(S264*Титул!BF$19)+(U264*Титул!BG$19)+(W264*Титул!BH$19)+(Y264*Титул!BI$19)+(AA264*Титул!BJ$19)</f>
        <v>0</v>
      </c>
      <c r="I264" s="540"/>
      <c r="J264" s="541"/>
      <c r="K264" s="542"/>
      <c r="L264" s="109">
        <f t="shared" si="61"/>
        <v>0</v>
      </c>
      <c r="M264" s="540"/>
      <c r="N264" s="541"/>
      <c r="O264" s="541"/>
      <c r="P264" s="541"/>
      <c r="Q264" s="541"/>
      <c r="R264" s="541"/>
      <c r="S264" s="541"/>
      <c r="T264" s="541"/>
      <c r="U264" s="541"/>
      <c r="V264" s="541"/>
      <c r="W264" s="541"/>
      <c r="X264" s="541"/>
      <c r="Y264" s="541"/>
      <c r="Z264" s="541"/>
      <c r="AA264" s="541"/>
      <c r="AB264" s="541"/>
      <c r="AC264" s="633"/>
      <c r="AD264" s="53" t="str">
        <f>'Основні дані'!$B$1</f>
        <v>ХТ-225</v>
      </c>
    </row>
    <row r="265" spans="1:30" s="386" customFormat="1" ht="30.6" hidden="1" thickBot="1" x14ac:dyDescent="0.5">
      <c r="A265" s="581" t="s">
        <v>746</v>
      </c>
      <c r="B265" s="469"/>
      <c r="C265" s="406"/>
      <c r="D265" s="406"/>
      <c r="E265" s="406"/>
      <c r="F265" s="409">
        <f t="shared" si="62"/>
        <v>0</v>
      </c>
      <c r="G265" s="110">
        <f t="shared" si="60"/>
        <v>0</v>
      </c>
      <c r="H265" s="109">
        <f>(M265*Титул!BC$19)+(O265*Титул!BD$19)+(Q265*Титул!BE$19)+(S265*Титул!BF$19)+(U265*Титул!BG$19)+(W265*Титул!BH$19)+(Y265*Титул!BI$19)+(AA265*Титул!BJ$19)</f>
        <v>0</v>
      </c>
      <c r="I265" s="540"/>
      <c r="J265" s="541"/>
      <c r="K265" s="542"/>
      <c r="L265" s="109">
        <f t="shared" si="61"/>
        <v>0</v>
      </c>
      <c r="M265" s="540"/>
      <c r="N265" s="541"/>
      <c r="O265" s="541"/>
      <c r="P265" s="541"/>
      <c r="Q265" s="541"/>
      <c r="R265" s="541"/>
      <c r="S265" s="541"/>
      <c r="T265" s="541"/>
      <c r="U265" s="541"/>
      <c r="V265" s="541"/>
      <c r="W265" s="541"/>
      <c r="X265" s="541"/>
      <c r="Y265" s="541"/>
      <c r="Z265" s="541"/>
      <c r="AA265" s="541"/>
      <c r="AB265" s="541"/>
      <c r="AC265" s="633"/>
      <c r="AD265" s="53" t="str">
        <f>'Основні дані'!$B$1</f>
        <v>ХТ-225</v>
      </c>
    </row>
    <row r="266" spans="1:30" s="386" customFormat="1" ht="30.6" hidden="1" thickBot="1" x14ac:dyDescent="0.5">
      <c r="A266" s="581" t="s">
        <v>747</v>
      </c>
      <c r="B266" s="469"/>
      <c r="C266" s="406"/>
      <c r="D266" s="406"/>
      <c r="E266" s="406"/>
      <c r="F266" s="409">
        <f t="shared" si="62"/>
        <v>0</v>
      </c>
      <c r="G266" s="110">
        <f t="shared" si="60"/>
        <v>0</v>
      </c>
      <c r="H266" s="109">
        <f>(M266*Титул!BC$19)+(O266*Титул!BD$19)+(Q266*Титул!BE$19)+(S266*Титул!BF$19)+(U266*Титул!BG$19)+(W266*Титул!BH$19)+(Y266*Титул!BI$19)+(AA266*Титул!BJ$19)</f>
        <v>0</v>
      </c>
      <c r="I266" s="540"/>
      <c r="J266" s="541"/>
      <c r="K266" s="542"/>
      <c r="L266" s="109">
        <f t="shared" si="61"/>
        <v>0</v>
      </c>
      <c r="M266" s="540"/>
      <c r="N266" s="541"/>
      <c r="O266" s="541"/>
      <c r="P266" s="541"/>
      <c r="Q266" s="541"/>
      <c r="R266" s="541"/>
      <c r="S266" s="541"/>
      <c r="T266" s="541"/>
      <c r="U266" s="541"/>
      <c r="V266" s="541"/>
      <c r="W266" s="541"/>
      <c r="X266" s="541"/>
      <c r="Y266" s="541"/>
      <c r="Z266" s="541"/>
      <c r="AA266" s="541"/>
      <c r="AB266" s="541"/>
      <c r="AC266" s="633"/>
      <c r="AD266" s="53" t="str">
        <f>'Основні дані'!$B$1</f>
        <v>ХТ-225</v>
      </c>
    </row>
    <row r="267" spans="1:30" s="386" customFormat="1" ht="30.6" hidden="1" thickBot="1" x14ac:dyDescent="0.5">
      <c r="A267" s="581" t="s">
        <v>748</v>
      </c>
      <c r="B267" s="469"/>
      <c r="C267" s="406"/>
      <c r="D267" s="406"/>
      <c r="E267" s="406"/>
      <c r="F267" s="409">
        <f t="shared" si="62"/>
        <v>0</v>
      </c>
      <c r="G267" s="110">
        <f t="shared" si="60"/>
        <v>0</v>
      </c>
      <c r="H267" s="109">
        <f>(M267*Титул!BC$19)+(O267*Титул!BD$19)+(Q267*Титул!BE$19)+(S267*Титул!BF$19)+(U267*Титул!BG$19)+(W267*Титул!BH$19)+(Y267*Титул!BI$19)+(AA267*Титул!BJ$19)</f>
        <v>0</v>
      </c>
      <c r="I267" s="540"/>
      <c r="J267" s="541"/>
      <c r="K267" s="542"/>
      <c r="L267" s="109">
        <f t="shared" si="61"/>
        <v>0</v>
      </c>
      <c r="M267" s="540"/>
      <c r="N267" s="541"/>
      <c r="O267" s="541"/>
      <c r="P267" s="541"/>
      <c r="Q267" s="541"/>
      <c r="R267" s="541"/>
      <c r="S267" s="541"/>
      <c r="T267" s="541"/>
      <c r="U267" s="541"/>
      <c r="V267" s="541"/>
      <c r="W267" s="541"/>
      <c r="X267" s="541"/>
      <c r="Y267" s="541"/>
      <c r="Z267" s="541"/>
      <c r="AA267" s="541"/>
      <c r="AB267" s="541"/>
      <c r="AC267" s="633"/>
      <c r="AD267" s="53" t="str">
        <f>'Основні дані'!$B$1</f>
        <v>ХТ-225</v>
      </c>
    </row>
    <row r="268" spans="1:30" s="386" customFormat="1" ht="30.6" hidden="1" thickBot="1" x14ac:dyDescent="0.5">
      <c r="A268" s="581" t="s">
        <v>749</v>
      </c>
      <c r="B268" s="469"/>
      <c r="C268" s="406"/>
      <c r="D268" s="406"/>
      <c r="E268" s="406"/>
      <c r="F268" s="409">
        <f t="shared" si="62"/>
        <v>0</v>
      </c>
      <c r="G268" s="110">
        <f t="shared" si="60"/>
        <v>0</v>
      </c>
      <c r="H268" s="109">
        <f>(M268*Титул!BC$19)+(O268*Титул!BD$19)+(Q268*Титул!BE$19)+(S268*Титул!BF$19)+(U268*Титул!BG$19)+(W268*Титул!BH$19)+(Y268*Титул!BI$19)+(AA268*Титул!BJ$19)</f>
        <v>0</v>
      </c>
      <c r="I268" s="540"/>
      <c r="J268" s="541"/>
      <c r="K268" s="542"/>
      <c r="L268" s="109">
        <f t="shared" si="61"/>
        <v>0</v>
      </c>
      <c r="M268" s="540"/>
      <c r="N268" s="541"/>
      <c r="O268" s="541"/>
      <c r="P268" s="541"/>
      <c r="Q268" s="541"/>
      <c r="R268" s="541"/>
      <c r="S268" s="541"/>
      <c r="T268" s="541"/>
      <c r="U268" s="541"/>
      <c r="V268" s="541"/>
      <c r="W268" s="541"/>
      <c r="X268" s="541"/>
      <c r="Y268" s="541"/>
      <c r="Z268" s="541"/>
      <c r="AA268" s="541"/>
      <c r="AB268" s="541"/>
      <c r="AC268" s="633"/>
      <c r="AD268" s="53" t="str">
        <f>'Основні дані'!$B$1</f>
        <v>ХТ-225</v>
      </c>
    </row>
    <row r="269" spans="1:30" s="386" customFormat="1" ht="30.6" hidden="1" thickBot="1" x14ac:dyDescent="0.5">
      <c r="A269" s="581" t="s">
        <v>750</v>
      </c>
      <c r="B269" s="469"/>
      <c r="C269" s="406"/>
      <c r="D269" s="406"/>
      <c r="E269" s="406"/>
      <c r="F269" s="409">
        <f t="shared" si="62"/>
        <v>0</v>
      </c>
      <c r="G269" s="110">
        <f t="shared" si="60"/>
        <v>0</v>
      </c>
      <c r="H269" s="109">
        <f>(M269*Титул!BC$19)+(O269*Титул!BD$19)+(Q269*Титул!BE$19)+(S269*Титул!BF$19)+(U269*Титул!BG$19)+(W269*Титул!BH$19)+(Y269*Титул!BI$19)+(AA269*Титул!BJ$19)</f>
        <v>0</v>
      </c>
      <c r="I269" s="540"/>
      <c r="J269" s="541"/>
      <c r="K269" s="542"/>
      <c r="L269" s="109">
        <f t="shared" si="61"/>
        <v>0</v>
      </c>
      <c r="M269" s="540"/>
      <c r="N269" s="541"/>
      <c r="O269" s="541"/>
      <c r="P269" s="541"/>
      <c r="Q269" s="541"/>
      <c r="R269" s="541"/>
      <c r="S269" s="541"/>
      <c r="T269" s="541"/>
      <c r="U269" s="541"/>
      <c r="V269" s="541"/>
      <c r="W269" s="541"/>
      <c r="X269" s="541"/>
      <c r="Y269" s="541"/>
      <c r="Z269" s="541"/>
      <c r="AA269" s="541"/>
      <c r="AB269" s="541"/>
      <c r="AC269" s="633"/>
      <c r="AD269" s="53" t="str">
        <f>'Основні дані'!$B$1</f>
        <v>ХТ-225</v>
      </c>
    </row>
    <row r="270" spans="1:30" s="386" customFormat="1" ht="30.6" hidden="1" thickBot="1" x14ac:dyDescent="0.5">
      <c r="A270" s="581" t="s">
        <v>751</v>
      </c>
      <c r="B270" s="469"/>
      <c r="C270" s="406"/>
      <c r="D270" s="406"/>
      <c r="E270" s="406"/>
      <c r="F270" s="409">
        <f t="shared" si="62"/>
        <v>0</v>
      </c>
      <c r="G270" s="110">
        <f t="shared" si="60"/>
        <v>0</v>
      </c>
      <c r="H270" s="109">
        <f>(M270*Титул!BC$19)+(O270*Титул!BD$19)+(Q270*Титул!BE$19)+(S270*Титул!BF$19)+(U270*Титул!BG$19)+(W270*Титул!BH$19)+(Y270*Титул!BI$19)+(AA270*Титул!BJ$19)</f>
        <v>0</v>
      </c>
      <c r="I270" s="540"/>
      <c r="J270" s="541"/>
      <c r="K270" s="542"/>
      <c r="L270" s="109">
        <f t="shared" si="61"/>
        <v>0</v>
      </c>
      <c r="M270" s="540"/>
      <c r="N270" s="541"/>
      <c r="O270" s="541"/>
      <c r="P270" s="541"/>
      <c r="Q270" s="541"/>
      <c r="R270" s="541"/>
      <c r="S270" s="541"/>
      <c r="T270" s="541"/>
      <c r="U270" s="541"/>
      <c r="V270" s="541"/>
      <c r="W270" s="541"/>
      <c r="X270" s="541"/>
      <c r="Y270" s="541"/>
      <c r="Z270" s="541"/>
      <c r="AA270" s="541"/>
      <c r="AB270" s="541"/>
      <c r="AC270" s="633"/>
      <c r="AD270" s="53" t="str">
        <f>'Основні дані'!$B$1</f>
        <v>ХТ-225</v>
      </c>
    </row>
    <row r="271" spans="1:30" s="386" customFormat="1" ht="30.6" hidden="1" thickBot="1" x14ac:dyDescent="0.5">
      <c r="A271" s="581" t="s">
        <v>752</v>
      </c>
      <c r="B271" s="469"/>
      <c r="C271" s="406"/>
      <c r="D271" s="406"/>
      <c r="E271" s="406"/>
      <c r="F271" s="409">
        <f t="shared" si="62"/>
        <v>0</v>
      </c>
      <c r="G271" s="110">
        <f t="shared" si="60"/>
        <v>0</v>
      </c>
      <c r="H271" s="109">
        <f>(M271*Титул!BC$19)+(O271*Титул!BD$19)+(Q271*Титул!BE$19)+(S271*Титул!BF$19)+(U271*Титул!BG$19)+(W271*Титул!BH$19)+(Y271*Титул!BI$19)+(AA271*Титул!BJ$19)</f>
        <v>0</v>
      </c>
      <c r="I271" s="540"/>
      <c r="J271" s="541"/>
      <c r="K271" s="542"/>
      <c r="L271" s="109">
        <f t="shared" si="61"/>
        <v>0</v>
      </c>
      <c r="M271" s="540"/>
      <c r="N271" s="541"/>
      <c r="O271" s="541"/>
      <c r="P271" s="541"/>
      <c r="Q271" s="541"/>
      <c r="R271" s="541"/>
      <c r="S271" s="541"/>
      <c r="T271" s="541"/>
      <c r="U271" s="541"/>
      <c r="V271" s="541"/>
      <c r="W271" s="541"/>
      <c r="X271" s="541"/>
      <c r="Y271" s="541"/>
      <c r="Z271" s="541"/>
      <c r="AA271" s="541"/>
      <c r="AB271" s="541"/>
      <c r="AC271" s="633"/>
      <c r="AD271" s="53" t="str">
        <f>'Основні дані'!$B$1</f>
        <v>ХТ-225</v>
      </c>
    </row>
    <row r="272" spans="1:30" s="386" customFormat="1" ht="30.6" hidden="1" thickBot="1" x14ac:dyDescent="0.5">
      <c r="A272" s="581" t="s">
        <v>753</v>
      </c>
      <c r="B272" s="469"/>
      <c r="C272" s="406"/>
      <c r="D272" s="406"/>
      <c r="E272" s="406"/>
      <c r="F272" s="409">
        <f t="shared" si="62"/>
        <v>0</v>
      </c>
      <c r="G272" s="110">
        <f t="shared" si="60"/>
        <v>0</v>
      </c>
      <c r="H272" s="109">
        <f>(M272*Титул!BC$19)+(O272*Титул!BD$19)+(Q272*Титул!BE$19)+(S272*Титул!BF$19)+(U272*Титул!BG$19)+(W272*Титул!BH$19)+(Y272*Титул!BI$19)+(AA272*Титул!BJ$19)</f>
        <v>0</v>
      </c>
      <c r="I272" s="540"/>
      <c r="J272" s="541"/>
      <c r="K272" s="542"/>
      <c r="L272" s="109">
        <f t="shared" si="61"/>
        <v>0</v>
      </c>
      <c r="M272" s="540"/>
      <c r="N272" s="541"/>
      <c r="O272" s="541"/>
      <c r="P272" s="541"/>
      <c r="Q272" s="541"/>
      <c r="R272" s="541"/>
      <c r="S272" s="541"/>
      <c r="T272" s="541"/>
      <c r="U272" s="541"/>
      <c r="V272" s="541"/>
      <c r="W272" s="541"/>
      <c r="X272" s="541"/>
      <c r="Y272" s="541"/>
      <c r="Z272" s="541"/>
      <c r="AA272" s="541"/>
      <c r="AB272" s="541"/>
      <c r="AC272" s="633"/>
      <c r="AD272" s="53" t="str">
        <f>'Основні дані'!$B$1</f>
        <v>ХТ-225</v>
      </c>
    </row>
    <row r="273" spans="1:30" s="386" customFormat="1" ht="30.6" hidden="1" thickBot="1" x14ac:dyDescent="0.5">
      <c r="A273" s="581" t="s">
        <v>754</v>
      </c>
      <c r="B273" s="469"/>
      <c r="C273" s="406"/>
      <c r="D273" s="406"/>
      <c r="E273" s="406"/>
      <c r="F273" s="409">
        <f t="shared" si="62"/>
        <v>0</v>
      </c>
      <c r="G273" s="110">
        <f t="shared" si="60"/>
        <v>0</v>
      </c>
      <c r="H273" s="109">
        <f>(M273*Титул!BC$19)+(O273*Титул!BD$19)+(Q273*Титул!BE$19)+(S273*Титул!BF$19)+(U273*Титул!BG$19)+(W273*Титул!BH$19)+(Y273*Титул!BI$19)+(AA273*Титул!BJ$19)</f>
        <v>0</v>
      </c>
      <c r="I273" s="540"/>
      <c r="J273" s="541"/>
      <c r="K273" s="542"/>
      <c r="L273" s="109">
        <f t="shared" si="61"/>
        <v>0</v>
      </c>
      <c r="M273" s="540"/>
      <c r="N273" s="541"/>
      <c r="O273" s="541"/>
      <c r="P273" s="541"/>
      <c r="Q273" s="541"/>
      <c r="R273" s="541"/>
      <c r="S273" s="541"/>
      <c r="T273" s="541"/>
      <c r="U273" s="541"/>
      <c r="V273" s="541"/>
      <c r="W273" s="541"/>
      <c r="X273" s="541"/>
      <c r="Y273" s="541"/>
      <c r="Z273" s="541"/>
      <c r="AA273" s="541"/>
      <c r="AB273" s="541"/>
      <c r="AC273" s="633"/>
      <c r="AD273" s="53" t="str">
        <f>'Основні дані'!$B$1</f>
        <v>ХТ-225</v>
      </c>
    </row>
    <row r="274" spans="1:30" s="386" customFormat="1" ht="30.6" hidden="1" thickBot="1" x14ac:dyDescent="0.5">
      <c r="A274" s="581" t="s">
        <v>755</v>
      </c>
      <c r="B274" s="469"/>
      <c r="C274" s="406"/>
      <c r="D274" s="406"/>
      <c r="E274" s="406"/>
      <c r="F274" s="409">
        <f t="shared" si="62"/>
        <v>0</v>
      </c>
      <c r="G274" s="110">
        <f t="shared" si="60"/>
        <v>0</v>
      </c>
      <c r="H274" s="109">
        <f>(M274*Титул!BC$19)+(O274*Титул!BD$19)+(Q274*Титул!BE$19)+(S274*Титул!BF$19)+(U274*Титул!BG$19)+(W274*Титул!BH$19)+(Y274*Титул!BI$19)+(AA274*Титул!BJ$19)</f>
        <v>0</v>
      </c>
      <c r="I274" s="540"/>
      <c r="J274" s="541"/>
      <c r="K274" s="542"/>
      <c r="L274" s="109">
        <f t="shared" si="61"/>
        <v>0</v>
      </c>
      <c r="M274" s="540"/>
      <c r="N274" s="541"/>
      <c r="O274" s="541"/>
      <c r="P274" s="541"/>
      <c r="Q274" s="541"/>
      <c r="R274" s="541"/>
      <c r="S274" s="541"/>
      <c r="T274" s="541"/>
      <c r="U274" s="541"/>
      <c r="V274" s="541"/>
      <c r="W274" s="541"/>
      <c r="X274" s="541"/>
      <c r="Y274" s="541"/>
      <c r="Z274" s="541"/>
      <c r="AA274" s="541"/>
      <c r="AB274" s="541"/>
      <c r="AC274" s="633"/>
      <c r="AD274" s="53" t="str">
        <f>'Основні дані'!$B$1</f>
        <v>ХТ-225</v>
      </c>
    </row>
    <row r="275" spans="1:30" s="386" customFormat="1" ht="30.6" hidden="1" thickBot="1" x14ac:dyDescent="0.5">
      <c r="A275" s="581" t="s">
        <v>756</v>
      </c>
      <c r="B275" s="469"/>
      <c r="C275" s="406"/>
      <c r="D275" s="406"/>
      <c r="E275" s="406"/>
      <c r="F275" s="409">
        <f t="shared" si="62"/>
        <v>0</v>
      </c>
      <c r="G275" s="110">
        <f t="shared" si="60"/>
        <v>0</v>
      </c>
      <c r="H275" s="109">
        <f>(M275*Титул!BC$19)+(O275*Титул!BD$19)+(Q275*Титул!BE$19)+(S275*Титул!BF$19)+(U275*Титул!BG$19)+(W275*Титул!BH$19)+(Y275*Титул!BI$19)+(AA275*Титул!BJ$19)</f>
        <v>0</v>
      </c>
      <c r="I275" s="540"/>
      <c r="J275" s="541"/>
      <c r="K275" s="542"/>
      <c r="L275" s="109">
        <f t="shared" si="61"/>
        <v>0</v>
      </c>
      <c r="M275" s="540"/>
      <c r="N275" s="541"/>
      <c r="O275" s="541"/>
      <c r="P275" s="541"/>
      <c r="Q275" s="541"/>
      <c r="R275" s="541"/>
      <c r="S275" s="541"/>
      <c r="T275" s="541"/>
      <c r="U275" s="541"/>
      <c r="V275" s="541"/>
      <c r="W275" s="541"/>
      <c r="X275" s="541"/>
      <c r="Y275" s="541"/>
      <c r="Z275" s="541"/>
      <c r="AA275" s="541"/>
      <c r="AB275" s="541"/>
      <c r="AC275" s="633"/>
      <c r="AD275" s="53" t="str">
        <f>'Основні дані'!$B$1</f>
        <v>ХТ-225</v>
      </c>
    </row>
    <row r="276" spans="1:30" s="386" customFormat="1" ht="30.6" hidden="1" thickBot="1" x14ac:dyDescent="0.5">
      <c r="A276" s="581" t="s">
        <v>757</v>
      </c>
      <c r="B276" s="469"/>
      <c r="C276" s="406"/>
      <c r="D276" s="406"/>
      <c r="E276" s="406"/>
      <c r="F276" s="409">
        <f t="shared" si="62"/>
        <v>0</v>
      </c>
      <c r="G276" s="110">
        <f t="shared" si="60"/>
        <v>0</v>
      </c>
      <c r="H276" s="109">
        <f>(M276*Титул!BC$19)+(O276*Титул!BD$19)+(Q276*Титул!BE$19)+(S276*Титул!BF$19)+(U276*Титул!BG$19)+(W276*Титул!BH$19)+(Y276*Титул!BI$19)+(AA276*Титул!BJ$19)</f>
        <v>0</v>
      </c>
      <c r="I276" s="540"/>
      <c r="J276" s="541"/>
      <c r="K276" s="542"/>
      <c r="L276" s="109">
        <f t="shared" si="61"/>
        <v>0</v>
      </c>
      <c r="M276" s="540"/>
      <c r="N276" s="541"/>
      <c r="O276" s="541"/>
      <c r="P276" s="541"/>
      <c r="Q276" s="541"/>
      <c r="R276" s="541"/>
      <c r="S276" s="541"/>
      <c r="T276" s="541"/>
      <c r="U276" s="541"/>
      <c r="V276" s="541"/>
      <c r="W276" s="541"/>
      <c r="X276" s="541"/>
      <c r="Y276" s="541"/>
      <c r="Z276" s="541"/>
      <c r="AA276" s="541"/>
      <c r="AB276" s="541"/>
      <c r="AC276" s="633"/>
      <c r="AD276" s="53" t="str">
        <f>'Основні дані'!$B$1</f>
        <v>ХТ-225</v>
      </c>
    </row>
    <row r="277" spans="1:30" s="386" customFormat="1" ht="30.6" hidden="1" thickBot="1" x14ac:dyDescent="0.5">
      <c r="A277" s="581" t="s">
        <v>758</v>
      </c>
      <c r="B277" s="469"/>
      <c r="C277" s="406"/>
      <c r="D277" s="406"/>
      <c r="E277" s="406"/>
      <c r="F277" s="409">
        <f t="shared" si="62"/>
        <v>0</v>
      </c>
      <c r="G277" s="110">
        <f t="shared" si="60"/>
        <v>0</v>
      </c>
      <c r="H277" s="109">
        <f>(M277*Титул!BC$19)+(O277*Титул!BD$19)+(Q277*Титул!BE$19)+(S277*Титул!BF$19)+(U277*Титул!BG$19)+(W277*Титул!BH$19)+(Y277*Титул!BI$19)+(AA277*Титул!BJ$19)</f>
        <v>0</v>
      </c>
      <c r="I277" s="540"/>
      <c r="J277" s="541"/>
      <c r="K277" s="542"/>
      <c r="L277" s="109">
        <f t="shared" si="61"/>
        <v>0</v>
      </c>
      <c r="M277" s="540"/>
      <c r="N277" s="541"/>
      <c r="O277" s="541"/>
      <c r="P277" s="541"/>
      <c r="Q277" s="541"/>
      <c r="R277" s="541"/>
      <c r="S277" s="541"/>
      <c r="T277" s="541"/>
      <c r="U277" s="541"/>
      <c r="V277" s="541"/>
      <c r="W277" s="541"/>
      <c r="X277" s="541"/>
      <c r="Y277" s="541"/>
      <c r="Z277" s="541"/>
      <c r="AA277" s="541"/>
      <c r="AB277" s="541"/>
      <c r="AC277" s="633"/>
      <c r="AD277" s="53" t="str">
        <f>'Основні дані'!$B$1</f>
        <v>ХТ-225</v>
      </c>
    </row>
    <row r="278" spans="1:30" s="386" customFormat="1" ht="49.8" hidden="1" thickBot="1" x14ac:dyDescent="0.5">
      <c r="A278" s="589" t="s">
        <v>759</v>
      </c>
      <c r="B278" s="468" t="s">
        <v>760</v>
      </c>
      <c r="C278" s="399"/>
      <c r="D278" s="399"/>
      <c r="E278" s="399"/>
      <c r="F278" s="184" t="str">
        <f>IF(SUM(F279:F298)=F$110,F$110,"ОШИБКА")</f>
        <v>ОШИБКА</v>
      </c>
      <c r="G278" s="184" t="str">
        <f>IF(SUM(G279:G298)=G$110,G$110,"ОШИБКА")</f>
        <v>ОШИБКА</v>
      </c>
      <c r="H278" s="184" t="str">
        <f>IF(SUM(H279:H298)=H$110,H$110,"ОШИБКА")</f>
        <v>ОШИБКА</v>
      </c>
      <c r="I278" s="184">
        <f t="shared" ref="I278:AB278" si="63">SUM(I279:I298)</f>
        <v>0</v>
      </c>
      <c r="J278" s="184">
        <f t="shared" si="63"/>
        <v>0</v>
      </c>
      <c r="K278" s="184">
        <f t="shared" si="63"/>
        <v>0</v>
      </c>
      <c r="L278" s="184">
        <f t="shared" si="63"/>
        <v>0</v>
      </c>
      <c r="M278" s="184">
        <f t="shared" si="63"/>
        <v>0</v>
      </c>
      <c r="N278" s="184">
        <f t="shared" si="63"/>
        <v>0</v>
      </c>
      <c r="O278" s="184">
        <f t="shared" si="63"/>
        <v>0</v>
      </c>
      <c r="P278" s="184">
        <f t="shared" si="63"/>
        <v>0</v>
      </c>
      <c r="Q278" s="184">
        <f t="shared" si="63"/>
        <v>0</v>
      </c>
      <c r="R278" s="184">
        <f t="shared" si="63"/>
        <v>0</v>
      </c>
      <c r="S278" s="184">
        <f t="shared" si="63"/>
        <v>0</v>
      </c>
      <c r="T278" s="184">
        <f t="shared" si="63"/>
        <v>0</v>
      </c>
      <c r="U278" s="184">
        <f t="shared" si="63"/>
        <v>0</v>
      </c>
      <c r="V278" s="184">
        <f t="shared" si="63"/>
        <v>0</v>
      </c>
      <c r="W278" s="184">
        <f t="shared" si="63"/>
        <v>0</v>
      </c>
      <c r="X278" s="184">
        <f t="shared" si="63"/>
        <v>0</v>
      </c>
      <c r="Y278" s="184">
        <f t="shared" si="63"/>
        <v>0</v>
      </c>
      <c r="Z278" s="184">
        <f t="shared" si="63"/>
        <v>0</v>
      </c>
      <c r="AA278" s="184">
        <f t="shared" si="63"/>
        <v>0</v>
      </c>
      <c r="AB278" s="184">
        <f t="shared" si="63"/>
        <v>0</v>
      </c>
      <c r="AC278" s="632"/>
      <c r="AD278" s="53" t="str">
        <f>'Основні дані'!$B$1</f>
        <v>ХТ-225</v>
      </c>
    </row>
    <row r="279" spans="1:30" s="386" customFormat="1" ht="30.6" hidden="1" thickBot="1" x14ac:dyDescent="0.5">
      <c r="A279" s="581" t="s">
        <v>761</v>
      </c>
      <c r="B279" s="469"/>
      <c r="C279" s="406"/>
      <c r="D279" s="406"/>
      <c r="E279" s="406"/>
      <c r="F279" s="409">
        <f>N279+P279+R279+T279+V279+X279+Z279+AB279</f>
        <v>0</v>
      </c>
      <c r="G279" s="110">
        <f t="shared" ref="G279:G298" si="64">F279*30</f>
        <v>0</v>
      </c>
      <c r="H279" s="109">
        <f>(M279*Титул!BC$19)+(O279*Титул!BD$19)+(Q279*Титул!BE$19)+(S279*Титул!BF$19)+(U279*Титул!BG$19)+(W279*Титул!BH$19)+(Y279*Титул!BI$19)+(AA279*Титул!BJ$19)</f>
        <v>0</v>
      </c>
      <c r="I279" s="540"/>
      <c r="J279" s="541"/>
      <c r="K279" s="542"/>
      <c r="L279" s="109">
        <f t="shared" ref="L279:L298" si="65">IF(H279=I279+J279+K279,G279-H279,"!Помилка!")</f>
        <v>0</v>
      </c>
      <c r="M279" s="540"/>
      <c r="N279" s="541"/>
      <c r="O279" s="541"/>
      <c r="P279" s="541"/>
      <c r="Q279" s="541"/>
      <c r="R279" s="541"/>
      <c r="S279" s="541"/>
      <c r="T279" s="541"/>
      <c r="U279" s="541"/>
      <c r="V279" s="541"/>
      <c r="W279" s="541"/>
      <c r="X279" s="541"/>
      <c r="Y279" s="541"/>
      <c r="Z279" s="541"/>
      <c r="AA279" s="541"/>
      <c r="AB279" s="541"/>
      <c r="AC279" s="633"/>
      <c r="AD279" s="53" t="str">
        <f>'Основні дані'!$B$1</f>
        <v>ХТ-225</v>
      </c>
    </row>
    <row r="280" spans="1:30" s="386" customFormat="1" ht="30.6" hidden="1" thickBot="1" x14ac:dyDescent="0.5">
      <c r="A280" s="581" t="s">
        <v>762</v>
      </c>
      <c r="B280" s="469"/>
      <c r="C280" s="406"/>
      <c r="D280" s="406"/>
      <c r="E280" s="406"/>
      <c r="F280" s="409">
        <f>N280+P280+R280+T280+V280+X280+Z280+AB280</f>
        <v>0</v>
      </c>
      <c r="G280" s="110">
        <f t="shared" si="64"/>
        <v>0</v>
      </c>
      <c r="H280" s="109">
        <f>(M280*Титул!BC$19)+(O280*Титул!BD$19)+(Q280*Титул!BE$19)+(S280*Титул!BF$19)+(U280*Титул!BG$19)+(W280*Титул!BH$19)+(Y280*Титул!BI$19)+(AA280*Титул!BJ$19)</f>
        <v>0</v>
      </c>
      <c r="I280" s="540"/>
      <c r="J280" s="541"/>
      <c r="K280" s="542"/>
      <c r="L280" s="109">
        <f t="shared" si="65"/>
        <v>0</v>
      </c>
      <c r="M280" s="540"/>
      <c r="N280" s="541"/>
      <c r="O280" s="541"/>
      <c r="P280" s="541"/>
      <c r="Q280" s="541"/>
      <c r="R280" s="541"/>
      <c r="S280" s="541"/>
      <c r="T280" s="541"/>
      <c r="U280" s="541"/>
      <c r="V280" s="541"/>
      <c r="W280" s="541"/>
      <c r="X280" s="541"/>
      <c r="Y280" s="541"/>
      <c r="Z280" s="541"/>
      <c r="AA280" s="541"/>
      <c r="AB280" s="541"/>
      <c r="AC280" s="633"/>
      <c r="AD280" s="53" t="str">
        <f>'Основні дані'!$B$1</f>
        <v>ХТ-225</v>
      </c>
    </row>
    <row r="281" spans="1:30" s="386" customFormat="1" ht="30.6" hidden="1" thickBot="1" x14ac:dyDescent="0.5">
      <c r="A281" s="581" t="s">
        <v>763</v>
      </c>
      <c r="B281" s="469"/>
      <c r="C281" s="406"/>
      <c r="D281" s="406"/>
      <c r="E281" s="406"/>
      <c r="F281" s="409">
        <f t="shared" ref="F281:F298" si="66">N281+P281+R281+T281+V281+X281+Z281+AB281</f>
        <v>0</v>
      </c>
      <c r="G281" s="110">
        <f t="shared" si="64"/>
        <v>0</v>
      </c>
      <c r="H281" s="109">
        <f>(M281*Титул!BC$19)+(O281*Титул!BD$19)+(Q281*Титул!BE$19)+(S281*Титул!BF$19)+(U281*Титул!BG$19)+(W281*Титул!BH$19)+(Y281*Титул!BI$19)+(AA281*Титул!BJ$19)</f>
        <v>0</v>
      </c>
      <c r="I281" s="540"/>
      <c r="J281" s="541"/>
      <c r="K281" s="542"/>
      <c r="L281" s="109">
        <f t="shared" si="65"/>
        <v>0</v>
      </c>
      <c r="M281" s="540"/>
      <c r="N281" s="541"/>
      <c r="O281" s="541"/>
      <c r="P281" s="541"/>
      <c r="Q281" s="541"/>
      <c r="R281" s="541"/>
      <c r="S281" s="541"/>
      <c r="T281" s="541"/>
      <c r="U281" s="541"/>
      <c r="V281" s="541"/>
      <c r="W281" s="541"/>
      <c r="X281" s="541"/>
      <c r="Y281" s="541"/>
      <c r="Z281" s="541"/>
      <c r="AA281" s="541"/>
      <c r="AB281" s="541"/>
      <c r="AC281" s="633"/>
      <c r="AD281" s="53" t="str">
        <f>'Основні дані'!$B$1</f>
        <v>ХТ-225</v>
      </c>
    </row>
    <row r="282" spans="1:30" s="386" customFormat="1" ht="30.6" hidden="1" thickBot="1" x14ac:dyDescent="0.5">
      <c r="A282" s="581" t="s">
        <v>764</v>
      </c>
      <c r="B282" s="469"/>
      <c r="C282" s="406"/>
      <c r="D282" s="406"/>
      <c r="E282" s="406"/>
      <c r="F282" s="409">
        <f t="shared" si="66"/>
        <v>0</v>
      </c>
      <c r="G282" s="110">
        <f t="shared" si="64"/>
        <v>0</v>
      </c>
      <c r="H282" s="109">
        <f>(M282*Титул!BC$19)+(O282*Титул!BD$19)+(Q282*Титул!BE$19)+(S282*Титул!BF$19)+(U282*Титул!BG$19)+(W282*Титул!BH$19)+(Y282*Титул!BI$19)+(AA282*Титул!BJ$19)</f>
        <v>0</v>
      </c>
      <c r="I282" s="540"/>
      <c r="J282" s="541"/>
      <c r="K282" s="542"/>
      <c r="L282" s="109">
        <f t="shared" si="65"/>
        <v>0</v>
      </c>
      <c r="M282" s="540"/>
      <c r="N282" s="541"/>
      <c r="O282" s="541"/>
      <c r="P282" s="541"/>
      <c r="Q282" s="541"/>
      <c r="R282" s="541"/>
      <c r="S282" s="541"/>
      <c r="T282" s="541"/>
      <c r="U282" s="541"/>
      <c r="V282" s="541"/>
      <c r="W282" s="541"/>
      <c r="X282" s="541"/>
      <c r="Y282" s="541"/>
      <c r="Z282" s="541"/>
      <c r="AA282" s="541"/>
      <c r="AB282" s="541"/>
      <c r="AC282" s="633"/>
      <c r="AD282" s="53" t="str">
        <f>'Основні дані'!$B$1</f>
        <v>ХТ-225</v>
      </c>
    </row>
    <row r="283" spans="1:30" s="386" customFormat="1" ht="30.6" hidden="1" thickBot="1" x14ac:dyDescent="0.5">
      <c r="A283" s="581" t="s">
        <v>765</v>
      </c>
      <c r="B283" s="469"/>
      <c r="C283" s="406"/>
      <c r="D283" s="406"/>
      <c r="E283" s="406"/>
      <c r="F283" s="409">
        <f t="shared" si="66"/>
        <v>0</v>
      </c>
      <c r="G283" s="110">
        <f t="shared" si="64"/>
        <v>0</v>
      </c>
      <c r="H283" s="109">
        <f>(M283*Титул!BC$19)+(O283*Титул!BD$19)+(Q283*Титул!BE$19)+(S283*Титул!BF$19)+(U283*Титул!BG$19)+(W283*Титул!BH$19)+(Y283*Титул!BI$19)+(AA283*Титул!BJ$19)</f>
        <v>0</v>
      </c>
      <c r="I283" s="540"/>
      <c r="J283" s="541"/>
      <c r="K283" s="542"/>
      <c r="L283" s="109">
        <f t="shared" si="65"/>
        <v>0</v>
      </c>
      <c r="M283" s="540"/>
      <c r="N283" s="541"/>
      <c r="O283" s="541"/>
      <c r="P283" s="541"/>
      <c r="Q283" s="541"/>
      <c r="R283" s="541"/>
      <c r="S283" s="541"/>
      <c r="T283" s="541"/>
      <c r="U283" s="541"/>
      <c r="V283" s="541"/>
      <c r="W283" s="541"/>
      <c r="X283" s="541"/>
      <c r="Y283" s="541"/>
      <c r="Z283" s="541"/>
      <c r="AA283" s="541"/>
      <c r="AB283" s="541"/>
      <c r="AC283" s="633"/>
      <c r="AD283" s="53" t="str">
        <f>'Основні дані'!$B$1</f>
        <v>ХТ-225</v>
      </c>
    </row>
    <row r="284" spans="1:30" s="386" customFormat="1" ht="30.6" hidden="1" thickBot="1" x14ac:dyDescent="0.5">
      <c r="A284" s="581" t="s">
        <v>766</v>
      </c>
      <c r="B284" s="469"/>
      <c r="C284" s="406"/>
      <c r="D284" s="406"/>
      <c r="E284" s="406"/>
      <c r="F284" s="409">
        <f t="shared" si="66"/>
        <v>0</v>
      </c>
      <c r="G284" s="110">
        <f t="shared" si="64"/>
        <v>0</v>
      </c>
      <c r="H284" s="109">
        <f>(M284*Титул!BC$19)+(O284*Титул!BD$19)+(Q284*Титул!BE$19)+(S284*Титул!BF$19)+(U284*Титул!BG$19)+(W284*Титул!BH$19)+(Y284*Титул!BI$19)+(AA284*Титул!BJ$19)</f>
        <v>0</v>
      </c>
      <c r="I284" s="540"/>
      <c r="J284" s="541"/>
      <c r="K284" s="542"/>
      <c r="L284" s="109">
        <f t="shared" si="65"/>
        <v>0</v>
      </c>
      <c r="M284" s="540"/>
      <c r="N284" s="541"/>
      <c r="O284" s="541"/>
      <c r="P284" s="541"/>
      <c r="Q284" s="541"/>
      <c r="R284" s="541"/>
      <c r="S284" s="541"/>
      <c r="T284" s="541"/>
      <c r="U284" s="541"/>
      <c r="V284" s="541"/>
      <c r="W284" s="541"/>
      <c r="X284" s="541"/>
      <c r="Y284" s="541"/>
      <c r="Z284" s="541"/>
      <c r="AA284" s="541"/>
      <c r="AB284" s="541"/>
      <c r="AC284" s="633"/>
      <c r="AD284" s="53" t="str">
        <f>'Основні дані'!$B$1</f>
        <v>ХТ-225</v>
      </c>
    </row>
    <row r="285" spans="1:30" s="386" customFormat="1" ht="30.6" hidden="1" thickBot="1" x14ac:dyDescent="0.5">
      <c r="A285" s="581" t="s">
        <v>767</v>
      </c>
      <c r="B285" s="469"/>
      <c r="C285" s="406"/>
      <c r="D285" s="406"/>
      <c r="E285" s="406"/>
      <c r="F285" s="409">
        <f t="shared" si="66"/>
        <v>0</v>
      </c>
      <c r="G285" s="110">
        <f t="shared" si="64"/>
        <v>0</v>
      </c>
      <c r="H285" s="109">
        <f>(M285*Титул!BC$19)+(O285*Титул!BD$19)+(Q285*Титул!BE$19)+(S285*Титул!BF$19)+(U285*Титул!BG$19)+(W285*Титул!BH$19)+(Y285*Титул!BI$19)+(AA285*Титул!BJ$19)</f>
        <v>0</v>
      </c>
      <c r="I285" s="540"/>
      <c r="J285" s="541"/>
      <c r="K285" s="542"/>
      <c r="L285" s="109">
        <f t="shared" si="65"/>
        <v>0</v>
      </c>
      <c r="M285" s="540"/>
      <c r="N285" s="541"/>
      <c r="O285" s="541"/>
      <c r="P285" s="541"/>
      <c r="Q285" s="541"/>
      <c r="R285" s="541"/>
      <c r="S285" s="541"/>
      <c r="T285" s="541"/>
      <c r="U285" s="541"/>
      <c r="V285" s="541"/>
      <c r="W285" s="541"/>
      <c r="X285" s="541"/>
      <c r="Y285" s="541"/>
      <c r="Z285" s="541"/>
      <c r="AA285" s="541"/>
      <c r="AB285" s="541"/>
      <c r="AC285" s="633"/>
      <c r="AD285" s="53" t="str">
        <f>'Основні дані'!$B$1</f>
        <v>ХТ-225</v>
      </c>
    </row>
    <row r="286" spans="1:30" s="386" customFormat="1" ht="30.6" hidden="1" thickBot="1" x14ac:dyDescent="0.5">
      <c r="A286" s="581" t="s">
        <v>768</v>
      </c>
      <c r="B286" s="469"/>
      <c r="C286" s="406"/>
      <c r="D286" s="406"/>
      <c r="E286" s="406"/>
      <c r="F286" s="409">
        <f t="shared" si="66"/>
        <v>0</v>
      </c>
      <c r="G286" s="110">
        <f t="shared" si="64"/>
        <v>0</v>
      </c>
      <c r="H286" s="109">
        <f>(M286*Титул!BC$19)+(O286*Титул!BD$19)+(Q286*Титул!BE$19)+(S286*Титул!BF$19)+(U286*Титул!BG$19)+(W286*Титул!BH$19)+(Y286*Титул!BI$19)+(AA286*Титул!BJ$19)</f>
        <v>0</v>
      </c>
      <c r="I286" s="540"/>
      <c r="J286" s="541"/>
      <c r="K286" s="542"/>
      <c r="L286" s="109">
        <f t="shared" si="65"/>
        <v>0</v>
      </c>
      <c r="M286" s="540"/>
      <c r="N286" s="541"/>
      <c r="O286" s="541"/>
      <c r="P286" s="541"/>
      <c r="Q286" s="541"/>
      <c r="R286" s="541"/>
      <c r="S286" s="541"/>
      <c r="T286" s="541"/>
      <c r="U286" s="541"/>
      <c r="V286" s="541"/>
      <c r="W286" s="541"/>
      <c r="X286" s="541"/>
      <c r="Y286" s="541"/>
      <c r="Z286" s="541"/>
      <c r="AA286" s="541"/>
      <c r="AB286" s="541"/>
      <c r="AC286" s="633"/>
      <c r="AD286" s="53" t="str">
        <f>'Основні дані'!$B$1</f>
        <v>ХТ-225</v>
      </c>
    </row>
    <row r="287" spans="1:30" s="386" customFormat="1" ht="30.6" hidden="1" thickBot="1" x14ac:dyDescent="0.5">
      <c r="A287" s="581" t="s">
        <v>769</v>
      </c>
      <c r="B287" s="469"/>
      <c r="C287" s="406"/>
      <c r="D287" s="406"/>
      <c r="E287" s="406"/>
      <c r="F287" s="409">
        <f t="shared" si="66"/>
        <v>0</v>
      </c>
      <c r="G287" s="110">
        <f t="shared" si="64"/>
        <v>0</v>
      </c>
      <c r="H287" s="109">
        <f>(M287*Титул!BC$19)+(O287*Титул!BD$19)+(Q287*Титул!BE$19)+(S287*Титул!BF$19)+(U287*Титул!BG$19)+(W287*Титул!BH$19)+(Y287*Титул!BI$19)+(AA287*Титул!BJ$19)</f>
        <v>0</v>
      </c>
      <c r="I287" s="540"/>
      <c r="J287" s="541"/>
      <c r="K287" s="542"/>
      <c r="L287" s="109">
        <f t="shared" si="65"/>
        <v>0</v>
      </c>
      <c r="M287" s="540"/>
      <c r="N287" s="541"/>
      <c r="O287" s="541"/>
      <c r="P287" s="541"/>
      <c r="Q287" s="541"/>
      <c r="R287" s="541"/>
      <c r="S287" s="541"/>
      <c r="T287" s="541"/>
      <c r="U287" s="541"/>
      <c r="V287" s="541"/>
      <c r="W287" s="541"/>
      <c r="X287" s="541"/>
      <c r="Y287" s="541"/>
      <c r="Z287" s="541"/>
      <c r="AA287" s="541"/>
      <c r="AB287" s="541"/>
      <c r="AC287" s="633"/>
      <c r="AD287" s="53" t="str">
        <f>'Основні дані'!$B$1</f>
        <v>ХТ-225</v>
      </c>
    </row>
    <row r="288" spans="1:30" s="386" customFormat="1" ht="30.6" hidden="1" thickBot="1" x14ac:dyDescent="0.5">
      <c r="A288" s="581" t="s">
        <v>770</v>
      </c>
      <c r="B288" s="469"/>
      <c r="C288" s="406"/>
      <c r="D288" s="406"/>
      <c r="E288" s="406"/>
      <c r="F288" s="409">
        <f t="shared" si="66"/>
        <v>0</v>
      </c>
      <c r="G288" s="110">
        <f t="shared" si="64"/>
        <v>0</v>
      </c>
      <c r="H288" s="109">
        <f>(M288*Титул!BC$19)+(O288*Титул!BD$19)+(Q288*Титул!BE$19)+(S288*Титул!BF$19)+(U288*Титул!BG$19)+(W288*Титул!BH$19)+(Y288*Титул!BI$19)+(AA288*Титул!BJ$19)</f>
        <v>0</v>
      </c>
      <c r="I288" s="540"/>
      <c r="J288" s="541"/>
      <c r="K288" s="542"/>
      <c r="L288" s="109">
        <f t="shared" si="65"/>
        <v>0</v>
      </c>
      <c r="M288" s="540"/>
      <c r="N288" s="541"/>
      <c r="O288" s="541"/>
      <c r="P288" s="541"/>
      <c r="Q288" s="541"/>
      <c r="R288" s="541"/>
      <c r="S288" s="541"/>
      <c r="T288" s="541"/>
      <c r="U288" s="541"/>
      <c r="V288" s="541"/>
      <c r="W288" s="541"/>
      <c r="X288" s="541"/>
      <c r="Y288" s="541"/>
      <c r="Z288" s="541"/>
      <c r="AA288" s="541"/>
      <c r="AB288" s="541"/>
      <c r="AC288" s="633"/>
      <c r="AD288" s="53" t="str">
        <f>'Основні дані'!$B$1</f>
        <v>ХТ-225</v>
      </c>
    </row>
    <row r="289" spans="1:30" s="386" customFormat="1" ht="30.6" hidden="1" thickBot="1" x14ac:dyDescent="0.5">
      <c r="A289" s="581" t="s">
        <v>771</v>
      </c>
      <c r="B289" s="469"/>
      <c r="C289" s="406"/>
      <c r="D289" s="406"/>
      <c r="E289" s="406"/>
      <c r="F289" s="409">
        <f t="shared" si="66"/>
        <v>0</v>
      </c>
      <c r="G289" s="110">
        <f t="shared" si="64"/>
        <v>0</v>
      </c>
      <c r="H289" s="109">
        <f>(M289*Титул!BC$19)+(O289*Титул!BD$19)+(Q289*Титул!BE$19)+(S289*Титул!BF$19)+(U289*Титул!BG$19)+(W289*Титул!BH$19)+(Y289*Титул!BI$19)+(AA289*Титул!BJ$19)</f>
        <v>0</v>
      </c>
      <c r="I289" s="540"/>
      <c r="J289" s="541"/>
      <c r="K289" s="542"/>
      <c r="L289" s="109">
        <f t="shared" si="65"/>
        <v>0</v>
      </c>
      <c r="M289" s="540"/>
      <c r="N289" s="541"/>
      <c r="O289" s="541"/>
      <c r="P289" s="541"/>
      <c r="Q289" s="541"/>
      <c r="R289" s="541"/>
      <c r="S289" s="541"/>
      <c r="T289" s="541"/>
      <c r="U289" s="541"/>
      <c r="V289" s="541"/>
      <c r="W289" s="541"/>
      <c r="X289" s="541"/>
      <c r="Y289" s="541"/>
      <c r="Z289" s="541"/>
      <c r="AA289" s="541"/>
      <c r="AB289" s="541"/>
      <c r="AC289" s="633"/>
      <c r="AD289" s="53" t="str">
        <f>'Основні дані'!$B$1</f>
        <v>ХТ-225</v>
      </c>
    </row>
    <row r="290" spans="1:30" s="386" customFormat="1" ht="30.6" hidden="1" thickBot="1" x14ac:dyDescent="0.5">
      <c r="A290" s="581" t="s">
        <v>772</v>
      </c>
      <c r="B290" s="469"/>
      <c r="C290" s="406"/>
      <c r="D290" s="406"/>
      <c r="E290" s="406"/>
      <c r="F290" s="409">
        <f t="shared" si="66"/>
        <v>0</v>
      </c>
      <c r="G290" s="110">
        <f t="shared" si="64"/>
        <v>0</v>
      </c>
      <c r="H290" s="109">
        <f>(M290*Титул!BC$19)+(O290*Титул!BD$19)+(Q290*Титул!BE$19)+(S290*Титул!BF$19)+(U290*Титул!BG$19)+(W290*Титул!BH$19)+(Y290*Титул!BI$19)+(AA290*Титул!BJ$19)</f>
        <v>0</v>
      </c>
      <c r="I290" s="540"/>
      <c r="J290" s="541"/>
      <c r="K290" s="542"/>
      <c r="L290" s="109">
        <f t="shared" si="65"/>
        <v>0</v>
      </c>
      <c r="M290" s="540"/>
      <c r="N290" s="541"/>
      <c r="O290" s="541"/>
      <c r="P290" s="541"/>
      <c r="Q290" s="541"/>
      <c r="R290" s="541"/>
      <c r="S290" s="541"/>
      <c r="T290" s="541"/>
      <c r="U290" s="541"/>
      <c r="V290" s="541"/>
      <c r="W290" s="541"/>
      <c r="X290" s="541"/>
      <c r="Y290" s="541"/>
      <c r="Z290" s="541"/>
      <c r="AA290" s="541"/>
      <c r="AB290" s="541"/>
      <c r="AC290" s="633"/>
      <c r="AD290" s="53" t="str">
        <f>'Основні дані'!$B$1</f>
        <v>ХТ-225</v>
      </c>
    </row>
    <row r="291" spans="1:30" s="386" customFormat="1" ht="30.6" hidden="1" thickBot="1" x14ac:dyDescent="0.5">
      <c r="A291" s="581" t="s">
        <v>773</v>
      </c>
      <c r="B291" s="469"/>
      <c r="C291" s="406"/>
      <c r="D291" s="406"/>
      <c r="E291" s="406"/>
      <c r="F291" s="409">
        <f t="shared" si="66"/>
        <v>0</v>
      </c>
      <c r="G291" s="110">
        <f t="shared" si="64"/>
        <v>0</v>
      </c>
      <c r="H291" s="109">
        <f>(M291*Титул!BC$19)+(O291*Титул!BD$19)+(Q291*Титул!BE$19)+(S291*Титул!BF$19)+(U291*Титул!BG$19)+(W291*Титул!BH$19)+(Y291*Титул!BI$19)+(AA291*Титул!BJ$19)</f>
        <v>0</v>
      </c>
      <c r="I291" s="540"/>
      <c r="J291" s="541"/>
      <c r="K291" s="542"/>
      <c r="L291" s="109">
        <f t="shared" si="65"/>
        <v>0</v>
      </c>
      <c r="M291" s="540"/>
      <c r="N291" s="541"/>
      <c r="O291" s="541"/>
      <c r="P291" s="541"/>
      <c r="Q291" s="541"/>
      <c r="R291" s="541"/>
      <c r="S291" s="541"/>
      <c r="T291" s="541"/>
      <c r="U291" s="541"/>
      <c r="V291" s="541"/>
      <c r="W291" s="541"/>
      <c r="X291" s="541"/>
      <c r="Y291" s="541"/>
      <c r="Z291" s="541"/>
      <c r="AA291" s="541"/>
      <c r="AB291" s="541"/>
      <c r="AC291" s="633"/>
      <c r="AD291" s="53" t="str">
        <f>'Основні дані'!$B$1</f>
        <v>ХТ-225</v>
      </c>
    </row>
    <row r="292" spans="1:30" s="386" customFormat="1" ht="30.6" hidden="1" thickBot="1" x14ac:dyDescent="0.5">
      <c r="A292" s="581" t="s">
        <v>774</v>
      </c>
      <c r="B292" s="469"/>
      <c r="C292" s="406"/>
      <c r="D292" s="406"/>
      <c r="E292" s="406"/>
      <c r="F292" s="409">
        <f t="shared" si="66"/>
        <v>0</v>
      </c>
      <c r="G292" s="110">
        <f t="shared" si="64"/>
        <v>0</v>
      </c>
      <c r="H292" s="109">
        <f>(M292*Титул!BC$19)+(O292*Титул!BD$19)+(Q292*Титул!BE$19)+(S292*Титул!BF$19)+(U292*Титул!BG$19)+(W292*Титул!BH$19)+(Y292*Титул!BI$19)+(AA292*Титул!BJ$19)</f>
        <v>0</v>
      </c>
      <c r="I292" s="540"/>
      <c r="J292" s="541"/>
      <c r="K292" s="542"/>
      <c r="L292" s="109">
        <f t="shared" si="65"/>
        <v>0</v>
      </c>
      <c r="M292" s="540"/>
      <c r="N292" s="541"/>
      <c r="O292" s="541"/>
      <c r="P292" s="541"/>
      <c r="Q292" s="541"/>
      <c r="R292" s="541"/>
      <c r="S292" s="541"/>
      <c r="T292" s="541"/>
      <c r="U292" s="541"/>
      <c r="V292" s="541"/>
      <c r="W292" s="541"/>
      <c r="X292" s="541"/>
      <c r="Y292" s="541"/>
      <c r="Z292" s="541"/>
      <c r="AA292" s="541"/>
      <c r="AB292" s="541"/>
      <c r="AC292" s="633"/>
      <c r="AD292" s="53" t="str">
        <f>'Основні дані'!$B$1</f>
        <v>ХТ-225</v>
      </c>
    </row>
    <row r="293" spans="1:30" s="386" customFormat="1" ht="30.6" hidden="1" thickBot="1" x14ac:dyDescent="0.5">
      <c r="A293" s="581" t="s">
        <v>775</v>
      </c>
      <c r="B293" s="469"/>
      <c r="C293" s="406"/>
      <c r="D293" s="406"/>
      <c r="E293" s="406"/>
      <c r="F293" s="409">
        <f t="shared" si="66"/>
        <v>0</v>
      </c>
      <c r="G293" s="110">
        <f t="shared" si="64"/>
        <v>0</v>
      </c>
      <c r="H293" s="109">
        <f>(M293*Титул!BC$19)+(O293*Титул!BD$19)+(Q293*Титул!BE$19)+(S293*Титул!BF$19)+(U293*Титул!BG$19)+(W293*Титул!BH$19)+(Y293*Титул!BI$19)+(AA293*Титул!BJ$19)</f>
        <v>0</v>
      </c>
      <c r="I293" s="540"/>
      <c r="J293" s="541"/>
      <c r="K293" s="542"/>
      <c r="L293" s="109">
        <f t="shared" si="65"/>
        <v>0</v>
      </c>
      <c r="M293" s="540"/>
      <c r="N293" s="541"/>
      <c r="O293" s="541"/>
      <c r="P293" s="541"/>
      <c r="Q293" s="541"/>
      <c r="R293" s="541"/>
      <c r="S293" s="541"/>
      <c r="T293" s="541"/>
      <c r="U293" s="541"/>
      <c r="V293" s="541"/>
      <c r="W293" s="541"/>
      <c r="X293" s="541"/>
      <c r="Y293" s="541"/>
      <c r="Z293" s="541"/>
      <c r="AA293" s="541"/>
      <c r="AB293" s="541"/>
      <c r="AC293" s="633"/>
      <c r="AD293" s="53" t="str">
        <f>'Основні дані'!$B$1</f>
        <v>ХТ-225</v>
      </c>
    </row>
    <row r="294" spans="1:30" s="386" customFormat="1" ht="30.6" hidden="1" thickBot="1" x14ac:dyDescent="0.5">
      <c r="A294" s="581" t="s">
        <v>776</v>
      </c>
      <c r="B294" s="469"/>
      <c r="C294" s="406"/>
      <c r="D294" s="406"/>
      <c r="E294" s="406"/>
      <c r="F294" s="409">
        <f t="shared" si="66"/>
        <v>0</v>
      </c>
      <c r="G294" s="110">
        <f t="shared" si="64"/>
        <v>0</v>
      </c>
      <c r="H294" s="109">
        <f>(M294*Титул!BC$19)+(O294*Титул!BD$19)+(Q294*Титул!BE$19)+(S294*Титул!BF$19)+(U294*Титул!BG$19)+(W294*Титул!BH$19)+(Y294*Титул!BI$19)+(AA294*Титул!BJ$19)</f>
        <v>0</v>
      </c>
      <c r="I294" s="540"/>
      <c r="J294" s="541"/>
      <c r="K294" s="542"/>
      <c r="L294" s="109">
        <f t="shared" si="65"/>
        <v>0</v>
      </c>
      <c r="M294" s="540"/>
      <c r="N294" s="541"/>
      <c r="O294" s="541"/>
      <c r="P294" s="541"/>
      <c r="Q294" s="541"/>
      <c r="R294" s="541"/>
      <c r="S294" s="541"/>
      <c r="T294" s="541"/>
      <c r="U294" s="541"/>
      <c r="V294" s="541"/>
      <c r="W294" s="541"/>
      <c r="X294" s="541"/>
      <c r="Y294" s="541"/>
      <c r="Z294" s="541"/>
      <c r="AA294" s="541"/>
      <c r="AB294" s="541"/>
      <c r="AC294" s="633"/>
      <c r="AD294" s="53" t="str">
        <f>'Основні дані'!$B$1</f>
        <v>ХТ-225</v>
      </c>
    </row>
    <row r="295" spans="1:30" s="386" customFormat="1" ht="30.6" hidden="1" thickBot="1" x14ac:dyDescent="0.5">
      <c r="A295" s="581" t="s">
        <v>777</v>
      </c>
      <c r="B295" s="469"/>
      <c r="C295" s="406"/>
      <c r="D295" s="406"/>
      <c r="E295" s="406"/>
      <c r="F295" s="409">
        <f t="shared" si="66"/>
        <v>0</v>
      </c>
      <c r="G295" s="110">
        <f t="shared" si="64"/>
        <v>0</v>
      </c>
      <c r="H295" s="109">
        <f>(M295*Титул!BC$19)+(O295*Титул!BD$19)+(Q295*Титул!BE$19)+(S295*Титул!BF$19)+(U295*Титул!BG$19)+(W295*Титул!BH$19)+(Y295*Титул!BI$19)+(AA295*Титул!BJ$19)</f>
        <v>0</v>
      </c>
      <c r="I295" s="540"/>
      <c r="J295" s="541"/>
      <c r="K295" s="542"/>
      <c r="L295" s="109">
        <f t="shared" si="65"/>
        <v>0</v>
      </c>
      <c r="M295" s="540"/>
      <c r="N295" s="541"/>
      <c r="O295" s="541"/>
      <c r="P295" s="541"/>
      <c r="Q295" s="541"/>
      <c r="R295" s="541"/>
      <c r="S295" s="541"/>
      <c r="T295" s="541"/>
      <c r="U295" s="541"/>
      <c r="V295" s="541"/>
      <c r="W295" s="541"/>
      <c r="X295" s="541"/>
      <c r="Y295" s="541"/>
      <c r="Z295" s="541"/>
      <c r="AA295" s="541"/>
      <c r="AB295" s="541"/>
      <c r="AC295" s="633"/>
      <c r="AD295" s="53" t="str">
        <f>'Основні дані'!$B$1</f>
        <v>ХТ-225</v>
      </c>
    </row>
    <row r="296" spans="1:30" s="386" customFormat="1" ht="30.6" hidden="1" thickBot="1" x14ac:dyDescent="0.5">
      <c r="A296" s="581" t="s">
        <v>778</v>
      </c>
      <c r="B296" s="469"/>
      <c r="C296" s="406"/>
      <c r="D296" s="406"/>
      <c r="E296" s="406"/>
      <c r="F296" s="409">
        <f t="shared" si="66"/>
        <v>0</v>
      </c>
      <c r="G296" s="110">
        <f t="shared" si="64"/>
        <v>0</v>
      </c>
      <c r="H296" s="109">
        <f>(M296*Титул!BC$19)+(O296*Титул!BD$19)+(Q296*Титул!BE$19)+(S296*Титул!BF$19)+(U296*Титул!BG$19)+(W296*Титул!BH$19)+(Y296*Титул!BI$19)+(AA296*Титул!BJ$19)</f>
        <v>0</v>
      </c>
      <c r="I296" s="540"/>
      <c r="J296" s="541"/>
      <c r="K296" s="542"/>
      <c r="L296" s="109">
        <f t="shared" si="65"/>
        <v>0</v>
      </c>
      <c r="M296" s="540"/>
      <c r="N296" s="541"/>
      <c r="O296" s="541"/>
      <c r="P296" s="541"/>
      <c r="Q296" s="541"/>
      <c r="R296" s="541"/>
      <c r="S296" s="541"/>
      <c r="T296" s="541"/>
      <c r="U296" s="541"/>
      <c r="V296" s="541"/>
      <c r="W296" s="541"/>
      <c r="X296" s="541"/>
      <c r="Y296" s="541"/>
      <c r="Z296" s="541"/>
      <c r="AA296" s="541"/>
      <c r="AB296" s="541"/>
      <c r="AC296" s="633"/>
      <c r="AD296" s="53" t="str">
        <f>'Основні дані'!$B$1</f>
        <v>ХТ-225</v>
      </c>
    </row>
    <row r="297" spans="1:30" s="386" customFormat="1" ht="30.6" hidden="1" thickBot="1" x14ac:dyDescent="0.5">
      <c r="A297" s="581" t="s">
        <v>779</v>
      </c>
      <c r="B297" s="469"/>
      <c r="C297" s="406"/>
      <c r="D297" s="406"/>
      <c r="E297" s="406"/>
      <c r="F297" s="409">
        <f t="shared" si="66"/>
        <v>0</v>
      </c>
      <c r="G297" s="110">
        <f t="shared" si="64"/>
        <v>0</v>
      </c>
      <c r="H297" s="109">
        <f>(M297*Титул!BC$19)+(O297*Титул!BD$19)+(Q297*Титул!BE$19)+(S297*Титул!BF$19)+(U297*Титул!BG$19)+(W297*Титул!BH$19)+(Y297*Титул!BI$19)+(AA297*Титул!BJ$19)</f>
        <v>0</v>
      </c>
      <c r="I297" s="540"/>
      <c r="J297" s="541"/>
      <c r="K297" s="542"/>
      <c r="L297" s="109">
        <f t="shared" si="65"/>
        <v>0</v>
      </c>
      <c r="M297" s="540"/>
      <c r="N297" s="541"/>
      <c r="O297" s="541"/>
      <c r="P297" s="541"/>
      <c r="Q297" s="541"/>
      <c r="R297" s="541"/>
      <c r="S297" s="541"/>
      <c r="T297" s="541"/>
      <c r="U297" s="541"/>
      <c r="V297" s="541"/>
      <c r="W297" s="541"/>
      <c r="X297" s="541"/>
      <c r="Y297" s="541"/>
      <c r="Z297" s="541"/>
      <c r="AA297" s="541"/>
      <c r="AB297" s="541"/>
      <c r="AC297" s="633"/>
      <c r="AD297" s="53" t="str">
        <f>'Основні дані'!$B$1</f>
        <v>ХТ-225</v>
      </c>
    </row>
    <row r="298" spans="1:30" s="386" customFormat="1" ht="30.6" hidden="1" thickBot="1" x14ac:dyDescent="0.5">
      <c r="A298" s="581" t="s">
        <v>780</v>
      </c>
      <c r="B298" s="469"/>
      <c r="C298" s="406"/>
      <c r="D298" s="406"/>
      <c r="E298" s="406"/>
      <c r="F298" s="409">
        <f t="shared" si="66"/>
        <v>0</v>
      </c>
      <c r="G298" s="110">
        <f t="shared" si="64"/>
        <v>0</v>
      </c>
      <c r="H298" s="109">
        <f>(M298*Титул!BC$19)+(O298*Титул!BD$19)+(Q298*Титул!BE$19)+(S298*Титул!BF$19)+(U298*Титул!BG$19)+(W298*Титул!BH$19)+(Y298*Титул!BI$19)+(AA298*Титул!BJ$19)</f>
        <v>0</v>
      </c>
      <c r="I298" s="540"/>
      <c r="J298" s="541"/>
      <c r="K298" s="542"/>
      <c r="L298" s="109">
        <f t="shared" si="65"/>
        <v>0</v>
      </c>
      <c r="M298" s="540"/>
      <c r="N298" s="541"/>
      <c r="O298" s="541"/>
      <c r="P298" s="541"/>
      <c r="Q298" s="541"/>
      <c r="R298" s="541"/>
      <c r="S298" s="541"/>
      <c r="T298" s="541"/>
      <c r="U298" s="541"/>
      <c r="V298" s="541"/>
      <c r="W298" s="541"/>
      <c r="X298" s="541"/>
      <c r="Y298" s="541"/>
      <c r="Z298" s="541"/>
      <c r="AA298" s="541"/>
      <c r="AB298" s="541"/>
      <c r="AC298" s="633"/>
      <c r="AD298" s="53" t="str">
        <f>'Основні дані'!$B$1</f>
        <v>ХТ-225</v>
      </c>
    </row>
    <row r="299" spans="1:30" s="386" customFormat="1" ht="49.8" hidden="1" thickBot="1" x14ac:dyDescent="0.5">
      <c r="A299" s="589" t="s">
        <v>781</v>
      </c>
      <c r="B299" s="468" t="s">
        <v>782</v>
      </c>
      <c r="C299" s="399"/>
      <c r="D299" s="399"/>
      <c r="E299" s="399"/>
      <c r="F299" s="184" t="str">
        <f>IF(SUM(F300:F319)=F$110,F$110,"ОШИБКА")</f>
        <v>ОШИБКА</v>
      </c>
      <c r="G299" s="184" t="str">
        <f>IF(SUM(G300:G319)=G$110,G$110,"ОШИБКА")</f>
        <v>ОШИБКА</v>
      </c>
      <c r="H299" s="184" t="str">
        <f>IF(SUM(H300:H319)=H$110,H$110,"ОШИБКА")</f>
        <v>ОШИБКА</v>
      </c>
      <c r="I299" s="184">
        <f t="shared" ref="I299:AB299" si="67">SUM(I300:I319)</f>
        <v>0</v>
      </c>
      <c r="J299" s="184">
        <f t="shared" si="67"/>
        <v>0</v>
      </c>
      <c r="K299" s="184">
        <f t="shared" si="67"/>
        <v>0</v>
      </c>
      <c r="L299" s="184">
        <f t="shared" si="67"/>
        <v>0</v>
      </c>
      <c r="M299" s="184">
        <f t="shared" si="67"/>
        <v>0</v>
      </c>
      <c r="N299" s="184">
        <f t="shared" si="67"/>
        <v>0</v>
      </c>
      <c r="O299" s="184">
        <f t="shared" si="67"/>
        <v>0</v>
      </c>
      <c r="P299" s="184">
        <f t="shared" si="67"/>
        <v>0</v>
      </c>
      <c r="Q299" s="184">
        <f t="shared" si="67"/>
        <v>0</v>
      </c>
      <c r="R299" s="184">
        <f t="shared" si="67"/>
        <v>0</v>
      </c>
      <c r="S299" s="184">
        <f t="shared" si="67"/>
        <v>0</v>
      </c>
      <c r="T299" s="184">
        <f t="shared" si="67"/>
        <v>0</v>
      </c>
      <c r="U299" s="184">
        <f t="shared" si="67"/>
        <v>0</v>
      </c>
      <c r="V299" s="184">
        <f t="shared" si="67"/>
        <v>0</v>
      </c>
      <c r="W299" s="184">
        <f t="shared" si="67"/>
        <v>0</v>
      </c>
      <c r="X299" s="184">
        <f t="shared" si="67"/>
        <v>0</v>
      </c>
      <c r="Y299" s="184">
        <f t="shared" si="67"/>
        <v>0</v>
      </c>
      <c r="Z299" s="184">
        <f t="shared" si="67"/>
        <v>0</v>
      </c>
      <c r="AA299" s="184">
        <f t="shared" si="67"/>
        <v>0</v>
      </c>
      <c r="AB299" s="184">
        <f t="shared" si="67"/>
        <v>0</v>
      </c>
      <c r="AC299" s="632"/>
      <c r="AD299" s="53" t="str">
        <f>'Основні дані'!$B$1</f>
        <v>ХТ-225</v>
      </c>
    </row>
    <row r="300" spans="1:30" s="386" customFormat="1" ht="30.6" hidden="1" thickBot="1" x14ac:dyDescent="0.5">
      <c r="A300" s="581" t="s">
        <v>783</v>
      </c>
      <c r="B300" s="469"/>
      <c r="C300" s="406"/>
      <c r="D300" s="406"/>
      <c r="E300" s="406"/>
      <c r="F300" s="409">
        <f>N300+P300+R300+T300+V300+X300+Z300+AB300</f>
        <v>0</v>
      </c>
      <c r="G300" s="110">
        <f t="shared" ref="G300:G319" si="68">F300*30</f>
        <v>0</v>
      </c>
      <c r="H300" s="109">
        <f>(M300*Титул!BC$19)+(O300*Титул!BD$19)+(Q300*Титул!BE$19)+(S300*Титул!BF$19)+(U300*Титул!BG$19)+(W300*Титул!BH$19)+(Y300*Титул!BI$19)+(AA300*Титул!BJ$19)</f>
        <v>0</v>
      </c>
      <c r="I300" s="540"/>
      <c r="J300" s="541"/>
      <c r="K300" s="542"/>
      <c r="L300" s="109">
        <f t="shared" ref="L300:L345" si="69">IF(H300=I300+J300+K300,G300-H300,"!Помилка!")</f>
        <v>0</v>
      </c>
      <c r="M300" s="540"/>
      <c r="N300" s="541"/>
      <c r="O300" s="541"/>
      <c r="P300" s="541"/>
      <c r="Q300" s="541"/>
      <c r="R300" s="541"/>
      <c r="S300" s="541"/>
      <c r="T300" s="541"/>
      <c r="U300" s="541"/>
      <c r="V300" s="541"/>
      <c r="W300" s="541"/>
      <c r="X300" s="541"/>
      <c r="Y300" s="541"/>
      <c r="Z300" s="541"/>
      <c r="AA300" s="541"/>
      <c r="AB300" s="541"/>
      <c r="AC300" s="633"/>
      <c r="AD300" s="53" t="str">
        <f>'Основні дані'!$B$1</f>
        <v>ХТ-225</v>
      </c>
    </row>
    <row r="301" spans="1:30" s="386" customFormat="1" ht="30.6" hidden="1" thickBot="1" x14ac:dyDescent="0.5">
      <c r="A301" s="581" t="s">
        <v>784</v>
      </c>
      <c r="B301" s="469"/>
      <c r="C301" s="406"/>
      <c r="D301" s="406"/>
      <c r="E301" s="406"/>
      <c r="F301" s="409">
        <f>N301+P301+R301+T301+V301+X301+Z301+AB301</f>
        <v>0</v>
      </c>
      <c r="G301" s="110">
        <f t="shared" si="68"/>
        <v>0</v>
      </c>
      <c r="H301" s="109">
        <f>(M301*Титул!BC$19)+(O301*Титул!BD$19)+(Q301*Титул!BE$19)+(S301*Титул!BF$19)+(U301*Титул!BG$19)+(W301*Титул!BH$19)+(Y301*Титул!BI$19)+(AA301*Титул!BJ$19)</f>
        <v>0</v>
      </c>
      <c r="I301" s="540"/>
      <c r="J301" s="541"/>
      <c r="K301" s="542"/>
      <c r="L301" s="109">
        <f t="shared" si="69"/>
        <v>0</v>
      </c>
      <c r="M301" s="540"/>
      <c r="N301" s="541"/>
      <c r="O301" s="541"/>
      <c r="P301" s="541"/>
      <c r="Q301" s="541"/>
      <c r="R301" s="541"/>
      <c r="S301" s="541"/>
      <c r="T301" s="541"/>
      <c r="U301" s="541"/>
      <c r="V301" s="541"/>
      <c r="W301" s="541"/>
      <c r="X301" s="541"/>
      <c r="Y301" s="541"/>
      <c r="Z301" s="541"/>
      <c r="AA301" s="541"/>
      <c r="AB301" s="541"/>
      <c r="AC301" s="633"/>
      <c r="AD301" s="53" t="str">
        <f>'Основні дані'!$B$1</f>
        <v>ХТ-225</v>
      </c>
    </row>
    <row r="302" spans="1:30" s="386" customFormat="1" ht="30.6" hidden="1" thickBot="1" x14ac:dyDescent="0.5">
      <c r="A302" s="581" t="s">
        <v>785</v>
      </c>
      <c r="B302" s="469"/>
      <c r="C302" s="406"/>
      <c r="D302" s="406"/>
      <c r="E302" s="406"/>
      <c r="F302" s="409">
        <f t="shared" ref="F302:F319" si="70">N302+P302+R302+T302+V302+X302+Z302+AB302</f>
        <v>0</v>
      </c>
      <c r="G302" s="110">
        <f t="shared" si="68"/>
        <v>0</v>
      </c>
      <c r="H302" s="109">
        <f>(M302*Титул!BC$19)+(O302*Титул!BD$19)+(Q302*Титул!BE$19)+(S302*Титул!BF$19)+(U302*Титул!BG$19)+(W302*Титул!BH$19)+(Y302*Титул!BI$19)+(AA302*Титул!BJ$19)</f>
        <v>0</v>
      </c>
      <c r="I302" s="540"/>
      <c r="J302" s="541"/>
      <c r="K302" s="542"/>
      <c r="L302" s="109">
        <f t="shared" si="69"/>
        <v>0</v>
      </c>
      <c r="M302" s="540"/>
      <c r="N302" s="541"/>
      <c r="O302" s="541"/>
      <c r="P302" s="541"/>
      <c r="Q302" s="541"/>
      <c r="R302" s="541"/>
      <c r="S302" s="541"/>
      <c r="T302" s="541"/>
      <c r="U302" s="541"/>
      <c r="V302" s="541"/>
      <c r="W302" s="541"/>
      <c r="X302" s="541"/>
      <c r="Y302" s="541"/>
      <c r="Z302" s="541"/>
      <c r="AA302" s="541"/>
      <c r="AB302" s="541"/>
      <c r="AC302" s="633"/>
      <c r="AD302" s="53" t="str">
        <f>'Основні дані'!$B$1</f>
        <v>ХТ-225</v>
      </c>
    </row>
    <row r="303" spans="1:30" s="386" customFormat="1" ht="30.6" hidden="1" thickBot="1" x14ac:dyDescent="0.5">
      <c r="A303" s="581" t="s">
        <v>786</v>
      </c>
      <c r="B303" s="469"/>
      <c r="C303" s="406"/>
      <c r="D303" s="406"/>
      <c r="E303" s="406"/>
      <c r="F303" s="409">
        <f t="shared" si="70"/>
        <v>0</v>
      </c>
      <c r="G303" s="110">
        <f t="shared" si="68"/>
        <v>0</v>
      </c>
      <c r="H303" s="109">
        <f>(M303*Титул!BC$19)+(O303*Титул!BD$19)+(Q303*Титул!BE$19)+(S303*Титул!BF$19)+(U303*Титул!BG$19)+(W303*Титул!BH$19)+(Y303*Титул!BI$19)+(AA303*Титул!BJ$19)</f>
        <v>0</v>
      </c>
      <c r="I303" s="540"/>
      <c r="J303" s="541"/>
      <c r="K303" s="542"/>
      <c r="L303" s="109">
        <f t="shared" si="69"/>
        <v>0</v>
      </c>
      <c r="M303" s="540"/>
      <c r="N303" s="541"/>
      <c r="O303" s="541"/>
      <c r="P303" s="541"/>
      <c r="Q303" s="541"/>
      <c r="R303" s="541"/>
      <c r="S303" s="541"/>
      <c r="T303" s="541"/>
      <c r="U303" s="541"/>
      <c r="V303" s="541"/>
      <c r="W303" s="541"/>
      <c r="X303" s="541"/>
      <c r="Y303" s="541"/>
      <c r="Z303" s="541"/>
      <c r="AA303" s="541"/>
      <c r="AB303" s="541"/>
      <c r="AC303" s="633"/>
      <c r="AD303" s="53" t="str">
        <f>'Основні дані'!$B$1</f>
        <v>ХТ-225</v>
      </c>
    </row>
    <row r="304" spans="1:30" s="386" customFormat="1" ht="30.6" hidden="1" thickBot="1" x14ac:dyDescent="0.5">
      <c r="A304" s="581" t="s">
        <v>787</v>
      </c>
      <c r="B304" s="469"/>
      <c r="C304" s="406"/>
      <c r="D304" s="406"/>
      <c r="E304" s="406"/>
      <c r="F304" s="409">
        <f t="shared" si="70"/>
        <v>0</v>
      </c>
      <c r="G304" s="110">
        <f t="shared" si="68"/>
        <v>0</v>
      </c>
      <c r="H304" s="109">
        <f>(M304*Титул!BC$19)+(O304*Титул!BD$19)+(Q304*Титул!BE$19)+(S304*Титул!BF$19)+(U304*Титул!BG$19)+(W304*Титул!BH$19)+(Y304*Титул!BI$19)+(AA304*Титул!BJ$19)</f>
        <v>0</v>
      </c>
      <c r="I304" s="540"/>
      <c r="J304" s="541"/>
      <c r="K304" s="542"/>
      <c r="L304" s="109">
        <f t="shared" si="69"/>
        <v>0</v>
      </c>
      <c r="M304" s="540"/>
      <c r="N304" s="541"/>
      <c r="O304" s="541"/>
      <c r="P304" s="541"/>
      <c r="Q304" s="541"/>
      <c r="R304" s="541"/>
      <c r="S304" s="541"/>
      <c r="T304" s="541"/>
      <c r="U304" s="541"/>
      <c r="V304" s="541"/>
      <c r="W304" s="541"/>
      <c r="X304" s="541"/>
      <c r="Y304" s="541"/>
      <c r="Z304" s="541"/>
      <c r="AA304" s="541"/>
      <c r="AB304" s="541"/>
      <c r="AC304" s="633"/>
      <c r="AD304" s="53" t="str">
        <f>'Основні дані'!$B$1</f>
        <v>ХТ-225</v>
      </c>
    </row>
    <row r="305" spans="1:30" s="386" customFormat="1" ht="30.6" hidden="1" thickBot="1" x14ac:dyDescent="0.5">
      <c r="A305" s="581" t="s">
        <v>788</v>
      </c>
      <c r="B305" s="469"/>
      <c r="C305" s="406"/>
      <c r="D305" s="406"/>
      <c r="E305" s="406"/>
      <c r="F305" s="409">
        <f t="shared" si="70"/>
        <v>0</v>
      </c>
      <c r="G305" s="110">
        <f t="shared" si="68"/>
        <v>0</v>
      </c>
      <c r="H305" s="109">
        <f>(M305*Титул!BC$19)+(O305*Титул!BD$19)+(Q305*Титул!BE$19)+(S305*Титул!BF$19)+(U305*Титул!BG$19)+(W305*Титул!BH$19)+(Y305*Титул!BI$19)+(AA305*Титул!BJ$19)</f>
        <v>0</v>
      </c>
      <c r="I305" s="540"/>
      <c r="J305" s="541"/>
      <c r="K305" s="542"/>
      <c r="L305" s="109">
        <f t="shared" si="69"/>
        <v>0</v>
      </c>
      <c r="M305" s="540"/>
      <c r="N305" s="541"/>
      <c r="O305" s="541"/>
      <c r="P305" s="541"/>
      <c r="Q305" s="541"/>
      <c r="R305" s="541"/>
      <c r="S305" s="541"/>
      <c r="T305" s="541"/>
      <c r="U305" s="541"/>
      <c r="V305" s="541"/>
      <c r="W305" s="541"/>
      <c r="X305" s="541"/>
      <c r="Y305" s="541"/>
      <c r="Z305" s="541"/>
      <c r="AA305" s="541"/>
      <c r="AB305" s="541"/>
      <c r="AC305" s="633"/>
      <c r="AD305" s="53" t="str">
        <f>'Основні дані'!$B$1</f>
        <v>ХТ-225</v>
      </c>
    </row>
    <row r="306" spans="1:30" s="386" customFormat="1" ht="30.6" hidden="1" thickBot="1" x14ac:dyDescent="0.5">
      <c r="A306" s="581" t="s">
        <v>789</v>
      </c>
      <c r="B306" s="469"/>
      <c r="C306" s="406"/>
      <c r="D306" s="406"/>
      <c r="E306" s="406"/>
      <c r="F306" s="409">
        <f t="shared" si="70"/>
        <v>0</v>
      </c>
      <c r="G306" s="110">
        <f t="shared" si="68"/>
        <v>0</v>
      </c>
      <c r="H306" s="109">
        <f>(M306*Титул!BC$19)+(O306*Титул!BD$19)+(Q306*Титул!BE$19)+(S306*Титул!BF$19)+(U306*Титул!BG$19)+(W306*Титул!BH$19)+(Y306*Титул!BI$19)+(AA306*Титул!BJ$19)</f>
        <v>0</v>
      </c>
      <c r="I306" s="540"/>
      <c r="J306" s="541"/>
      <c r="K306" s="542"/>
      <c r="L306" s="109">
        <f t="shared" si="69"/>
        <v>0</v>
      </c>
      <c r="M306" s="540"/>
      <c r="N306" s="541"/>
      <c r="O306" s="541"/>
      <c r="P306" s="541"/>
      <c r="Q306" s="541"/>
      <c r="R306" s="541"/>
      <c r="S306" s="541"/>
      <c r="T306" s="541"/>
      <c r="U306" s="541"/>
      <c r="V306" s="541"/>
      <c r="W306" s="541"/>
      <c r="X306" s="541"/>
      <c r="Y306" s="541"/>
      <c r="Z306" s="541"/>
      <c r="AA306" s="541"/>
      <c r="AB306" s="541"/>
      <c r="AC306" s="633"/>
      <c r="AD306" s="53" t="str">
        <f>'Основні дані'!$B$1</f>
        <v>ХТ-225</v>
      </c>
    </row>
    <row r="307" spans="1:30" s="386" customFormat="1" ht="30.6" hidden="1" thickBot="1" x14ac:dyDescent="0.5">
      <c r="A307" s="581" t="s">
        <v>790</v>
      </c>
      <c r="B307" s="469"/>
      <c r="C307" s="406"/>
      <c r="D307" s="406"/>
      <c r="E307" s="406"/>
      <c r="F307" s="409">
        <f t="shared" si="70"/>
        <v>0</v>
      </c>
      <c r="G307" s="110">
        <f t="shared" si="68"/>
        <v>0</v>
      </c>
      <c r="H307" s="109">
        <f>(M307*Титул!BC$19)+(O307*Титул!BD$19)+(Q307*Титул!BE$19)+(S307*Титул!BF$19)+(U307*Титул!BG$19)+(W307*Титул!BH$19)+(Y307*Титул!BI$19)+(AA307*Титул!BJ$19)</f>
        <v>0</v>
      </c>
      <c r="I307" s="540"/>
      <c r="J307" s="541"/>
      <c r="K307" s="542"/>
      <c r="L307" s="109">
        <f t="shared" si="69"/>
        <v>0</v>
      </c>
      <c r="M307" s="540"/>
      <c r="N307" s="541"/>
      <c r="O307" s="541"/>
      <c r="P307" s="541"/>
      <c r="Q307" s="541"/>
      <c r="R307" s="541"/>
      <c r="S307" s="541"/>
      <c r="T307" s="541"/>
      <c r="U307" s="541"/>
      <c r="V307" s="541"/>
      <c r="W307" s="541"/>
      <c r="X307" s="541"/>
      <c r="Y307" s="541"/>
      <c r="Z307" s="541"/>
      <c r="AA307" s="541"/>
      <c r="AB307" s="541"/>
      <c r="AC307" s="633"/>
      <c r="AD307" s="53" t="str">
        <f>'Основні дані'!$B$1</f>
        <v>ХТ-225</v>
      </c>
    </row>
    <row r="308" spans="1:30" s="386" customFormat="1" ht="30.6" hidden="1" thickBot="1" x14ac:dyDescent="0.5">
      <c r="A308" s="581" t="s">
        <v>791</v>
      </c>
      <c r="B308" s="469"/>
      <c r="C308" s="406"/>
      <c r="D308" s="406"/>
      <c r="E308" s="406"/>
      <c r="F308" s="409">
        <f t="shared" si="70"/>
        <v>0</v>
      </c>
      <c r="G308" s="110">
        <f t="shared" si="68"/>
        <v>0</v>
      </c>
      <c r="H308" s="109">
        <f>(M308*Титул!BC$19)+(O308*Титул!BD$19)+(Q308*Титул!BE$19)+(S308*Титул!BF$19)+(U308*Титул!BG$19)+(W308*Титул!BH$19)+(Y308*Титул!BI$19)+(AA308*Титул!BJ$19)</f>
        <v>0</v>
      </c>
      <c r="I308" s="540"/>
      <c r="J308" s="541"/>
      <c r="K308" s="542"/>
      <c r="L308" s="109">
        <f t="shared" si="69"/>
        <v>0</v>
      </c>
      <c r="M308" s="540"/>
      <c r="N308" s="541"/>
      <c r="O308" s="541"/>
      <c r="P308" s="541"/>
      <c r="Q308" s="541"/>
      <c r="R308" s="541"/>
      <c r="S308" s="541"/>
      <c r="T308" s="541"/>
      <c r="U308" s="541"/>
      <c r="V308" s="541"/>
      <c r="W308" s="541"/>
      <c r="X308" s="541"/>
      <c r="Y308" s="541"/>
      <c r="Z308" s="541"/>
      <c r="AA308" s="541"/>
      <c r="AB308" s="541"/>
      <c r="AC308" s="633"/>
      <c r="AD308" s="53" t="str">
        <f>'Основні дані'!$B$1</f>
        <v>ХТ-225</v>
      </c>
    </row>
    <row r="309" spans="1:30" s="386" customFormat="1" ht="30.6" hidden="1" thickBot="1" x14ac:dyDescent="0.5">
      <c r="A309" s="581" t="s">
        <v>792</v>
      </c>
      <c r="B309" s="469"/>
      <c r="C309" s="406"/>
      <c r="D309" s="406"/>
      <c r="E309" s="406"/>
      <c r="F309" s="409">
        <f t="shared" si="70"/>
        <v>0</v>
      </c>
      <c r="G309" s="110">
        <f t="shared" si="68"/>
        <v>0</v>
      </c>
      <c r="H309" s="109">
        <f>(M309*Титул!BC$19)+(O309*Титул!BD$19)+(Q309*Титул!BE$19)+(S309*Титул!BF$19)+(U309*Титул!BG$19)+(W309*Титул!BH$19)+(Y309*Титул!BI$19)+(AA309*Титул!BJ$19)</f>
        <v>0</v>
      </c>
      <c r="I309" s="540"/>
      <c r="J309" s="541"/>
      <c r="K309" s="542"/>
      <c r="L309" s="109">
        <f t="shared" si="69"/>
        <v>0</v>
      </c>
      <c r="M309" s="540"/>
      <c r="N309" s="541"/>
      <c r="O309" s="541"/>
      <c r="P309" s="541"/>
      <c r="Q309" s="541"/>
      <c r="R309" s="541"/>
      <c r="S309" s="541"/>
      <c r="T309" s="541"/>
      <c r="U309" s="541"/>
      <c r="V309" s="541"/>
      <c r="W309" s="541"/>
      <c r="X309" s="541"/>
      <c r="Y309" s="541"/>
      <c r="Z309" s="541"/>
      <c r="AA309" s="541"/>
      <c r="AB309" s="541"/>
      <c r="AC309" s="633"/>
      <c r="AD309" s="53" t="str">
        <f>'Основні дані'!$B$1</f>
        <v>ХТ-225</v>
      </c>
    </row>
    <row r="310" spans="1:30" s="386" customFormat="1" ht="30.6" hidden="1" thickBot="1" x14ac:dyDescent="0.5">
      <c r="A310" s="581" t="s">
        <v>793</v>
      </c>
      <c r="B310" s="469"/>
      <c r="C310" s="406"/>
      <c r="D310" s="406"/>
      <c r="E310" s="406"/>
      <c r="F310" s="409">
        <f t="shared" si="70"/>
        <v>0</v>
      </c>
      <c r="G310" s="110">
        <f t="shared" si="68"/>
        <v>0</v>
      </c>
      <c r="H310" s="109">
        <f>(M310*Титул!BC$19)+(O310*Титул!BD$19)+(Q310*Титул!BE$19)+(S310*Титул!BF$19)+(U310*Титул!BG$19)+(W310*Титул!BH$19)+(Y310*Титул!BI$19)+(AA310*Титул!BJ$19)</f>
        <v>0</v>
      </c>
      <c r="I310" s="540"/>
      <c r="J310" s="541"/>
      <c r="K310" s="542"/>
      <c r="L310" s="109">
        <f t="shared" si="69"/>
        <v>0</v>
      </c>
      <c r="M310" s="540"/>
      <c r="N310" s="541"/>
      <c r="O310" s="541"/>
      <c r="P310" s="541"/>
      <c r="Q310" s="541"/>
      <c r="R310" s="541"/>
      <c r="S310" s="541"/>
      <c r="T310" s="541"/>
      <c r="U310" s="541"/>
      <c r="V310" s="541"/>
      <c r="W310" s="541"/>
      <c r="X310" s="541"/>
      <c r="Y310" s="541"/>
      <c r="Z310" s="541"/>
      <c r="AA310" s="541"/>
      <c r="AB310" s="541"/>
      <c r="AC310" s="633"/>
      <c r="AD310" s="53" t="str">
        <f>'Основні дані'!$B$1</f>
        <v>ХТ-225</v>
      </c>
    </row>
    <row r="311" spans="1:30" s="386" customFormat="1" ht="30.6" hidden="1" thickBot="1" x14ac:dyDescent="0.5">
      <c r="A311" s="581" t="s">
        <v>794</v>
      </c>
      <c r="B311" s="469"/>
      <c r="C311" s="406"/>
      <c r="D311" s="406"/>
      <c r="E311" s="406"/>
      <c r="F311" s="409">
        <f t="shared" si="70"/>
        <v>0</v>
      </c>
      <c r="G311" s="110">
        <f t="shared" si="68"/>
        <v>0</v>
      </c>
      <c r="H311" s="109">
        <f>(M311*Титул!BC$19)+(O311*Титул!BD$19)+(Q311*Титул!BE$19)+(S311*Титул!BF$19)+(U311*Титул!BG$19)+(W311*Титул!BH$19)+(Y311*Титул!BI$19)+(AA311*Титул!BJ$19)</f>
        <v>0</v>
      </c>
      <c r="I311" s="540"/>
      <c r="J311" s="541"/>
      <c r="K311" s="542"/>
      <c r="L311" s="109">
        <f t="shared" si="69"/>
        <v>0</v>
      </c>
      <c r="M311" s="540"/>
      <c r="N311" s="541"/>
      <c r="O311" s="541"/>
      <c r="P311" s="541"/>
      <c r="Q311" s="541"/>
      <c r="R311" s="541"/>
      <c r="S311" s="541"/>
      <c r="T311" s="541"/>
      <c r="U311" s="541"/>
      <c r="V311" s="541"/>
      <c r="W311" s="541"/>
      <c r="X311" s="541"/>
      <c r="Y311" s="541"/>
      <c r="Z311" s="541"/>
      <c r="AA311" s="541"/>
      <c r="AB311" s="541"/>
      <c r="AC311" s="633"/>
      <c r="AD311" s="53" t="str">
        <f>'Основні дані'!$B$1</f>
        <v>ХТ-225</v>
      </c>
    </row>
    <row r="312" spans="1:30" s="386" customFormat="1" ht="30.6" hidden="1" thickBot="1" x14ac:dyDescent="0.5">
      <c r="A312" s="581" t="s">
        <v>795</v>
      </c>
      <c r="B312" s="469"/>
      <c r="C312" s="406"/>
      <c r="D312" s="406"/>
      <c r="E312" s="406"/>
      <c r="F312" s="409">
        <f t="shared" si="70"/>
        <v>0</v>
      </c>
      <c r="G312" s="110">
        <f t="shared" si="68"/>
        <v>0</v>
      </c>
      <c r="H312" s="109">
        <f>(M312*Титул!BC$19)+(O312*Титул!BD$19)+(Q312*Титул!BE$19)+(S312*Титул!BF$19)+(U312*Титул!BG$19)+(W312*Титул!BH$19)+(Y312*Титул!BI$19)+(AA312*Титул!BJ$19)</f>
        <v>0</v>
      </c>
      <c r="I312" s="540"/>
      <c r="J312" s="541"/>
      <c r="K312" s="542"/>
      <c r="L312" s="109">
        <f t="shared" si="69"/>
        <v>0</v>
      </c>
      <c r="M312" s="540"/>
      <c r="N312" s="541"/>
      <c r="O312" s="541"/>
      <c r="P312" s="541"/>
      <c r="Q312" s="541"/>
      <c r="R312" s="541"/>
      <c r="S312" s="541"/>
      <c r="T312" s="541"/>
      <c r="U312" s="541"/>
      <c r="V312" s="541"/>
      <c r="W312" s="541"/>
      <c r="X312" s="541"/>
      <c r="Y312" s="541"/>
      <c r="Z312" s="541"/>
      <c r="AA312" s="541"/>
      <c r="AB312" s="541"/>
      <c r="AC312" s="633"/>
      <c r="AD312" s="53" t="str">
        <f>'Основні дані'!$B$1</f>
        <v>ХТ-225</v>
      </c>
    </row>
    <row r="313" spans="1:30" s="386" customFormat="1" ht="30.6" hidden="1" thickBot="1" x14ac:dyDescent="0.5">
      <c r="A313" s="581" t="s">
        <v>796</v>
      </c>
      <c r="B313" s="469"/>
      <c r="C313" s="406"/>
      <c r="D313" s="406"/>
      <c r="E313" s="406"/>
      <c r="F313" s="409">
        <f t="shared" si="70"/>
        <v>0</v>
      </c>
      <c r="G313" s="110">
        <f t="shared" si="68"/>
        <v>0</v>
      </c>
      <c r="H313" s="109">
        <f>(M313*Титул!BC$19)+(O313*Титул!BD$19)+(Q313*Титул!BE$19)+(S313*Титул!BF$19)+(U313*Титул!BG$19)+(W313*Титул!BH$19)+(Y313*Титул!BI$19)+(AA313*Титул!BJ$19)</f>
        <v>0</v>
      </c>
      <c r="I313" s="540"/>
      <c r="J313" s="541"/>
      <c r="K313" s="542"/>
      <c r="L313" s="109">
        <f t="shared" si="69"/>
        <v>0</v>
      </c>
      <c r="M313" s="540"/>
      <c r="N313" s="541"/>
      <c r="O313" s="541"/>
      <c r="P313" s="541"/>
      <c r="Q313" s="541"/>
      <c r="R313" s="541"/>
      <c r="S313" s="541"/>
      <c r="T313" s="541"/>
      <c r="U313" s="541"/>
      <c r="V313" s="541"/>
      <c r="W313" s="541"/>
      <c r="X313" s="541"/>
      <c r="Y313" s="541"/>
      <c r="Z313" s="541"/>
      <c r="AA313" s="541"/>
      <c r="AB313" s="541"/>
      <c r="AC313" s="633"/>
      <c r="AD313" s="53" t="str">
        <f>'Основні дані'!$B$1</f>
        <v>ХТ-225</v>
      </c>
    </row>
    <row r="314" spans="1:30" s="386" customFormat="1" ht="30.6" hidden="1" thickBot="1" x14ac:dyDescent="0.5">
      <c r="A314" s="581" t="s">
        <v>797</v>
      </c>
      <c r="B314" s="469"/>
      <c r="C314" s="406"/>
      <c r="D314" s="406"/>
      <c r="E314" s="406"/>
      <c r="F314" s="409">
        <f t="shared" si="70"/>
        <v>0</v>
      </c>
      <c r="G314" s="110">
        <f t="shared" si="68"/>
        <v>0</v>
      </c>
      <c r="H314" s="109">
        <f>(M314*Титул!BC$19)+(O314*Титул!BD$19)+(Q314*Титул!BE$19)+(S314*Титул!BF$19)+(U314*Титул!BG$19)+(W314*Титул!BH$19)+(Y314*Титул!BI$19)+(AA314*Титул!BJ$19)</f>
        <v>0</v>
      </c>
      <c r="I314" s="540"/>
      <c r="J314" s="541"/>
      <c r="K314" s="542"/>
      <c r="L314" s="109">
        <f t="shared" si="69"/>
        <v>0</v>
      </c>
      <c r="M314" s="540"/>
      <c r="N314" s="541"/>
      <c r="O314" s="541"/>
      <c r="P314" s="541"/>
      <c r="Q314" s="541"/>
      <c r="R314" s="541"/>
      <c r="S314" s="541"/>
      <c r="T314" s="541"/>
      <c r="U314" s="541"/>
      <c r="V314" s="541"/>
      <c r="W314" s="541"/>
      <c r="X314" s="541"/>
      <c r="Y314" s="541"/>
      <c r="Z314" s="541"/>
      <c r="AA314" s="541"/>
      <c r="AB314" s="541"/>
      <c r="AC314" s="633"/>
      <c r="AD314" s="53" t="str">
        <f>'Основні дані'!$B$1</f>
        <v>ХТ-225</v>
      </c>
    </row>
    <row r="315" spans="1:30" s="386" customFormat="1" ht="30.6" hidden="1" thickBot="1" x14ac:dyDescent="0.5">
      <c r="A315" s="581" t="s">
        <v>798</v>
      </c>
      <c r="B315" s="469"/>
      <c r="C315" s="406"/>
      <c r="D315" s="406"/>
      <c r="E315" s="406"/>
      <c r="F315" s="409">
        <f t="shared" si="70"/>
        <v>0</v>
      </c>
      <c r="G315" s="110">
        <f t="shared" si="68"/>
        <v>0</v>
      </c>
      <c r="H315" s="109">
        <f>(M315*Титул!BC$19)+(O315*Титул!BD$19)+(Q315*Титул!BE$19)+(S315*Титул!BF$19)+(U315*Титул!BG$19)+(W315*Титул!BH$19)+(Y315*Титул!BI$19)+(AA315*Титул!BJ$19)</f>
        <v>0</v>
      </c>
      <c r="I315" s="540"/>
      <c r="J315" s="541"/>
      <c r="K315" s="542"/>
      <c r="L315" s="109">
        <f t="shared" si="69"/>
        <v>0</v>
      </c>
      <c r="M315" s="540"/>
      <c r="N315" s="541"/>
      <c r="O315" s="541"/>
      <c r="P315" s="541"/>
      <c r="Q315" s="541"/>
      <c r="R315" s="541"/>
      <c r="S315" s="541"/>
      <c r="T315" s="541"/>
      <c r="U315" s="541"/>
      <c r="V315" s="541"/>
      <c r="W315" s="541"/>
      <c r="X315" s="541"/>
      <c r="Y315" s="541"/>
      <c r="Z315" s="541"/>
      <c r="AA315" s="541"/>
      <c r="AB315" s="541"/>
      <c r="AC315" s="633"/>
      <c r="AD315" s="53" t="str">
        <f>'Основні дані'!$B$1</f>
        <v>ХТ-225</v>
      </c>
    </row>
    <row r="316" spans="1:30" s="386" customFormat="1" ht="30.6" hidden="1" thickBot="1" x14ac:dyDescent="0.5">
      <c r="A316" s="581" t="s">
        <v>799</v>
      </c>
      <c r="B316" s="469"/>
      <c r="C316" s="406"/>
      <c r="D316" s="406"/>
      <c r="E316" s="406"/>
      <c r="F316" s="409">
        <f t="shared" si="70"/>
        <v>0</v>
      </c>
      <c r="G316" s="110">
        <f t="shared" si="68"/>
        <v>0</v>
      </c>
      <c r="H316" s="109">
        <f>(M316*Титул!BC$19)+(O316*Титул!BD$19)+(Q316*Титул!BE$19)+(S316*Титул!BF$19)+(U316*Титул!BG$19)+(W316*Титул!BH$19)+(Y316*Титул!BI$19)+(AA316*Титул!BJ$19)</f>
        <v>0</v>
      </c>
      <c r="I316" s="540"/>
      <c r="J316" s="541"/>
      <c r="K316" s="542"/>
      <c r="L316" s="109">
        <f t="shared" si="69"/>
        <v>0</v>
      </c>
      <c r="M316" s="540"/>
      <c r="N316" s="541"/>
      <c r="O316" s="541"/>
      <c r="P316" s="541"/>
      <c r="Q316" s="541"/>
      <c r="R316" s="541"/>
      <c r="S316" s="541"/>
      <c r="T316" s="541"/>
      <c r="U316" s="541"/>
      <c r="V316" s="541"/>
      <c r="W316" s="541"/>
      <c r="X316" s="541"/>
      <c r="Y316" s="541"/>
      <c r="Z316" s="541"/>
      <c r="AA316" s="541"/>
      <c r="AB316" s="541"/>
      <c r="AC316" s="633"/>
      <c r="AD316" s="53" t="str">
        <f>'Основні дані'!$B$1</f>
        <v>ХТ-225</v>
      </c>
    </row>
    <row r="317" spans="1:30" s="386" customFormat="1" ht="30.6" hidden="1" thickBot="1" x14ac:dyDescent="0.5">
      <c r="A317" s="581" t="s">
        <v>800</v>
      </c>
      <c r="B317" s="469"/>
      <c r="C317" s="406"/>
      <c r="D317" s="406"/>
      <c r="E317" s="406"/>
      <c r="F317" s="409">
        <f t="shared" si="70"/>
        <v>0</v>
      </c>
      <c r="G317" s="110">
        <f t="shared" si="68"/>
        <v>0</v>
      </c>
      <c r="H317" s="109">
        <f>(M317*Титул!BC$19)+(O317*Титул!BD$19)+(Q317*Титул!BE$19)+(S317*Титул!BF$19)+(U317*Титул!BG$19)+(W317*Титул!BH$19)+(Y317*Титул!BI$19)+(AA317*Титул!BJ$19)</f>
        <v>0</v>
      </c>
      <c r="I317" s="540"/>
      <c r="J317" s="541"/>
      <c r="K317" s="542"/>
      <c r="L317" s="109">
        <f t="shared" si="69"/>
        <v>0</v>
      </c>
      <c r="M317" s="540"/>
      <c r="N317" s="541"/>
      <c r="O317" s="541"/>
      <c r="P317" s="541"/>
      <c r="Q317" s="541"/>
      <c r="R317" s="541"/>
      <c r="S317" s="541"/>
      <c r="T317" s="541"/>
      <c r="U317" s="541"/>
      <c r="V317" s="541"/>
      <c r="W317" s="541"/>
      <c r="X317" s="541"/>
      <c r="Y317" s="541"/>
      <c r="Z317" s="541"/>
      <c r="AA317" s="541"/>
      <c r="AB317" s="541"/>
      <c r="AC317" s="633"/>
      <c r="AD317" s="53" t="str">
        <f>'Основні дані'!$B$1</f>
        <v>ХТ-225</v>
      </c>
    </row>
    <row r="318" spans="1:30" s="386" customFormat="1" ht="30.6" hidden="1" thickBot="1" x14ac:dyDescent="0.5">
      <c r="A318" s="581" t="s">
        <v>801</v>
      </c>
      <c r="B318" s="469"/>
      <c r="C318" s="406"/>
      <c r="D318" s="406"/>
      <c r="E318" s="406"/>
      <c r="F318" s="409">
        <f t="shared" si="70"/>
        <v>0</v>
      </c>
      <c r="G318" s="110">
        <f t="shared" si="68"/>
        <v>0</v>
      </c>
      <c r="H318" s="109">
        <f>(M318*Титул!BC$19)+(O318*Титул!BD$19)+(Q318*Титул!BE$19)+(S318*Титул!BF$19)+(U318*Титул!BG$19)+(W318*Титул!BH$19)+(Y318*Титул!BI$19)+(AA318*Титул!BJ$19)</f>
        <v>0</v>
      </c>
      <c r="I318" s="540"/>
      <c r="J318" s="541"/>
      <c r="K318" s="542"/>
      <c r="L318" s="109">
        <f t="shared" si="69"/>
        <v>0</v>
      </c>
      <c r="M318" s="540"/>
      <c r="N318" s="541"/>
      <c r="O318" s="541"/>
      <c r="P318" s="541"/>
      <c r="Q318" s="541"/>
      <c r="R318" s="541"/>
      <c r="S318" s="541"/>
      <c r="T318" s="541"/>
      <c r="U318" s="541"/>
      <c r="V318" s="541"/>
      <c r="W318" s="541"/>
      <c r="X318" s="541"/>
      <c r="Y318" s="541"/>
      <c r="Z318" s="541"/>
      <c r="AA318" s="541"/>
      <c r="AB318" s="541"/>
      <c r="AC318" s="633"/>
      <c r="AD318" s="53" t="str">
        <f>'Основні дані'!$B$1</f>
        <v>ХТ-225</v>
      </c>
    </row>
    <row r="319" spans="1:30" s="386" customFormat="1" ht="30.6" hidden="1" thickBot="1" x14ac:dyDescent="0.5">
      <c r="A319" s="581" t="s">
        <v>802</v>
      </c>
      <c r="B319" s="469"/>
      <c r="C319" s="406"/>
      <c r="D319" s="406"/>
      <c r="E319" s="406"/>
      <c r="F319" s="409">
        <f t="shared" si="70"/>
        <v>0</v>
      </c>
      <c r="G319" s="110">
        <f t="shared" si="68"/>
        <v>0</v>
      </c>
      <c r="H319" s="109">
        <f>(M319*Титул!BC$19)+(O319*Титул!BD$19)+(Q319*Титул!BE$19)+(S319*Титул!BF$19)+(U319*Титул!BG$19)+(W319*Титул!BH$19)+(Y319*Титул!BI$19)+(AA319*Титул!BJ$19)</f>
        <v>0</v>
      </c>
      <c r="I319" s="540"/>
      <c r="J319" s="541"/>
      <c r="K319" s="542"/>
      <c r="L319" s="109">
        <f t="shared" si="69"/>
        <v>0</v>
      </c>
      <c r="M319" s="540"/>
      <c r="N319" s="541"/>
      <c r="O319" s="541"/>
      <c r="P319" s="541"/>
      <c r="Q319" s="541"/>
      <c r="R319" s="541"/>
      <c r="S319" s="541"/>
      <c r="T319" s="541"/>
      <c r="U319" s="541"/>
      <c r="V319" s="541"/>
      <c r="W319" s="541"/>
      <c r="X319" s="541"/>
      <c r="Y319" s="541"/>
      <c r="Z319" s="541"/>
      <c r="AA319" s="541"/>
      <c r="AB319" s="541"/>
      <c r="AC319" s="633"/>
      <c r="AD319" s="53" t="str">
        <f>'Основні дані'!$B$1</f>
        <v>ХТ-225</v>
      </c>
    </row>
    <row r="320" spans="1:30" s="386" customFormat="1" ht="92.25" customHeight="1" thickBot="1" x14ac:dyDescent="0.5">
      <c r="A320" s="204" t="s">
        <v>803</v>
      </c>
      <c r="B320" s="400" t="s">
        <v>804</v>
      </c>
      <c r="C320" s="203"/>
      <c r="D320" s="203"/>
      <c r="E320" s="205"/>
      <c r="F320" s="200">
        <f>SUM(F321:F345)</f>
        <v>28</v>
      </c>
      <c r="G320" s="200">
        <f>SUM(G321:G345)</f>
        <v>840</v>
      </c>
      <c r="H320" s="200">
        <f>SUM(H321:H345)</f>
        <v>336</v>
      </c>
      <c r="I320" s="639">
        <f t="shared" ref="I320:L320" si="71">SUM(I321:I345)</f>
        <v>224</v>
      </c>
      <c r="J320" s="639">
        <f t="shared" si="71"/>
        <v>112</v>
      </c>
      <c r="K320" s="200">
        <f t="shared" si="71"/>
        <v>0</v>
      </c>
      <c r="L320" s="200">
        <f t="shared" si="71"/>
        <v>504</v>
      </c>
      <c r="M320" s="200">
        <f t="shared" ref="M320:AB320" si="72">SUM(M321:M345)</f>
        <v>0</v>
      </c>
      <c r="N320" s="200">
        <f t="shared" si="72"/>
        <v>0</v>
      </c>
      <c r="O320" s="200">
        <f t="shared" si="72"/>
        <v>0</v>
      </c>
      <c r="P320" s="200">
        <f t="shared" si="72"/>
        <v>0</v>
      </c>
      <c r="Q320" s="200">
        <f t="shared" si="72"/>
        <v>3</v>
      </c>
      <c r="R320" s="200">
        <f t="shared" si="72"/>
        <v>4</v>
      </c>
      <c r="S320" s="200">
        <f t="shared" si="72"/>
        <v>3</v>
      </c>
      <c r="T320" s="200">
        <f t="shared" si="72"/>
        <v>4</v>
      </c>
      <c r="U320" s="200">
        <f t="shared" si="72"/>
        <v>3</v>
      </c>
      <c r="V320" s="200">
        <f t="shared" si="72"/>
        <v>4</v>
      </c>
      <c r="W320" s="200">
        <f t="shared" si="72"/>
        <v>8</v>
      </c>
      <c r="X320" s="200">
        <f t="shared" si="72"/>
        <v>8</v>
      </c>
      <c r="Y320" s="200">
        <f t="shared" si="72"/>
        <v>6</v>
      </c>
      <c r="Z320" s="200">
        <f t="shared" si="72"/>
        <v>8</v>
      </c>
      <c r="AA320" s="200">
        <f t="shared" si="72"/>
        <v>0</v>
      </c>
      <c r="AB320" s="200">
        <f t="shared" si="72"/>
        <v>0</v>
      </c>
      <c r="AC320" s="634"/>
      <c r="AD320" s="53" t="str">
        <f>'Основні дані'!$B$1</f>
        <v>ХТ-225</v>
      </c>
    </row>
    <row r="321" spans="1:30" s="386" customFormat="1" ht="36" customHeight="1" x14ac:dyDescent="0.45">
      <c r="A321" s="390" t="s">
        <v>805</v>
      </c>
      <c r="B321" s="470" t="s">
        <v>806</v>
      </c>
      <c r="C321" s="466"/>
      <c r="D321" s="466" t="s">
        <v>807</v>
      </c>
      <c r="E321" s="466"/>
      <c r="F321" s="107">
        <f>N321+P321+R321+T321+V321+X321+Z321+AB321</f>
        <v>4</v>
      </c>
      <c r="G321" s="108">
        <f>F321*30</f>
        <v>120</v>
      </c>
      <c r="H321" s="109">
        <f>(M321*Титул!BC$19)+(O321*Титул!BD$19)+(Q321*Титул!BE$19)+(S321*Титул!BF$19)+(U321*Титул!BG$19)+(W321*Титул!BH$19)+(Y321*Титул!BI$19)+(AA321*Титул!BJ$19)</f>
        <v>48</v>
      </c>
      <c r="I321" s="458">
        <v>32</v>
      </c>
      <c r="J321" s="459">
        <v>16</v>
      </c>
      <c r="K321" s="460"/>
      <c r="L321" s="109">
        <f t="shared" si="69"/>
        <v>72</v>
      </c>
      <c r="M321" s="540"/>
      <c r="N321" s="541"/>
      <c r="O321" s="541"/>
      <c r="P321" s="541"/>
      <c r="Q321" s="541">
        <v>3</v>
      </c>
      <c r="R321" s="541">
        <v>4</v>
      </c>
      <c r="S321" s="541"/>
      <c r="T321" s="541"/>
      <c r="U321" s="541"/>
      <c r="V321" s="541"/>
      <c r="W321" s="541"/>
      <c r="X321" s="541"/>
      <c r="Y321" s="541"/>
      <c r="Z321" s="541"/>
      <c r="AA321" s="541"/>
      <c r="AB321" s="541"/>
      <c r="AC321" s="635">
        <v>777</v>
      </c>
      <c r="AD321" s="53" t="str">
        <f>'Основні дані'!$B$1</f>
        <v>ХТ-225</v>
      </c>
    </row>
    <row r="322" spans="1:30" s="386" customFormat="1" ht="39" customHeight="1" x14ac:dyDescent="0.45">
      <c r="A322" s="390" t="s">
        <v>808</v>
      </c>
      <c r="B322" s="470" t="s">
        <v>809</v>
      </c>
      <c r="C322" s="466"/>
      <c r="D322" s="466" t="s">
        <v>810</v>
      </c>
      <c r="E322" s="466"/>
      <c r="F322" s="107">
        <f t="shared" ref="F322:F331" si="73">N322+P322+R322+T322+V322+X322+Z322+AB322</f>
        <v>4</v>
      </c>
      <c r="G322" s="108">
        <f t="shared" ref="G322:G323" si="74">F322*30</f>
        <v>120</v>
      </c>
      <c r="H322" s="109">
        <f>(M322*Титул!BC$19)+(O322*Титул!BD$19)+(Q322*Титул!BE$19)+(S322*Титул!BF$19)+(U322*Титул!BG$19)+(W322*Титул!BH$19)+(Y322*Титул!BI$19)+(AA322*Титул!BJ$19)</f>
        <v>48</v>
      </c>
      <c r="I322" s="458">
        <v>32</v>
      </c>
      <c r="J322" s="459">
        <v>16</v>
      </c>
      <c r="K322" s="460"/>
      <c r="L322" s="109">
        <f t="shared" si="69"/>
        <v>72</v>
      </c>
      <c r="M322" s="540"/>
      <c r="N322" s="541"/>
      <c r="O322" s="541"/>
      <c r="P322" s="541"/>
      <c r="Q322" s="541"/>
      <c r="R322" s="541"/>
      <c r="S322" s="541">
        <v>3</v>
      </c>
      <c r="T322" s="541">
        <v>4</v>
      </c>
      <c r="U322" s="541"/>
      <c r="V322" s="541"/>
      <c r="W322" s="541"/>
      <c r="X322" s="541"/>
      <c r="Y322" s="541"/>
      <c r="Z322" s="541"/>
      <c r="AA322" s="541"/>
      <c r="AB322" s="541"/>
      <c r="AC322" s="635">
        <v>777</v>
      </c>
      <c r="AD322" s="53" t="str">
        <f>'Основні дані'!$B$1</f>
        <v>ХТ-225</v>
      </c>
    </row>
    <row r="323" spans="1:30" s="386" customFormat="1" ht="37.200000000000003" customHeight="1" x14ac:dyDescent="0.45">
      <c r="A323" s="390" t="s">
        <v>811</v>
      </c>
      <c r="B323" s="470" t="s">
        <v>812</v>
      </c>
      <c r="C323" s="466"/>
      <c r="D323" s="466" t="s">
        <v>813</v>
      </c>
      <c r="E323" s="466"/>
      <c r="F323" s="107">
        <f t="shared" si="73"/>
        <v>4</v>
      </c>
      <c r="G323" s="108">
        <f t="shared" si="74"/>
        <v>120</v>
      </c>
      <c r="H323" s="109">
        <f>(M323*Титул!BC$19)+(O323*Титул!BD$19)+(Q323*Титул!BE$19)+(S323*Титул!BF$19)+(U323*Титул!BG$19)+(W323*Титул!BH$19)+(Y323*Титул!BI$19)+(AA323*Титул!BJ$19)</f>
        <v>48</v>
      </c>
      <c r="I323" s="458">
        <v>32</v>
      </c>
      <c r="J323" s="459">
        <v>16</v>
      </c>
      <c r="K323" s="460"/>
      <c r="L323" s="109">
        <f t="shared" si="69"/>
        <v>72</v>
      </c>
      <c r="M323" s="540"/>
      <c r="N323" s="541"/>
      <c r="O323" s="541"/>
      <c r="P323" s="541"/>
      <c r="Q323" s="541"/>
      <c r="R323" s="541"/>
      <c r="S323" s="541"/>
      <c r="T323" s="541"/>
      <c r="U323" s="541">
        <v>3</v>
      </c>
      <c r="V323" s="541">
        <v>4</v>
      </c>
      <c r="W323" s="541"/>
      <c r="X323" s="541"/>
      <c r="Y323" s="541"/>
      <c r="Z323" s="541"/>
      <c r="AA323" s="541"/>
      <c r="AB323" s="541"/>
      <c r="AC323" s="635">
        <v>777</v>
      </c>
      <c r="AD323" s="53" t="str">
        <f>'Основні дані'!$B$1</f>
        <v>ХТ-225</v>
      </c>
    </row>
    <row r="324" spans="1:30" s="386" customFormat="1" ht="39" customHeight="1" x14ac:dyDescent="0.45">
      <c r="A324" s="390" t="s">
        <v>814</v>
      </c>
      <c r="B324" s="470" t="s">
        <v>815</v>
      </c>
      <c r="C324" s="466"/>
      <c r="D324" s="466" t="s">
        <v>816</v>
      </c>
      <c r="E324" s="466"/>
      <c r="F324" s="107">
        <f t="shared" si="73"/>
        <v>4</v>
      </c>
      <c r="G324" s="108">
        <f t="shared" ref="G324:G331" si="75">F324*30</f>
        <v>120</v>
      </c>
      <c r="H324" s="109">
        <f>(M324*Титул!BC$19)+(O324*Титул!BD$19)+(Q324*Титул!BE$19)+(S324*Титул!BF$19)+(U324*Титул!BG$19)+(W324*Титул!BH$19)+(Y324*Титул!BI$19)+(AA324*Титул!BJ$19)</f>
        <v>48</v>
      </c>
      <c r="I324" s="458">
        <v>32</v>
      </c>
      <c r="J324" s="459">
        <v>16</v>
      </c>
      <c r="K324" s="460"/>
      <c r="L324" s="109">
        <f t="shared" si="69"/>
        <v>72</v>
      </c>
      <c r="M324" s="540"/>
      <c r="N324" s="541"/>
      <c r="O324" s="541"/>
      <c r="P324" s="541"/>
      <c r="Q324" s="541"/>
      <c r="R324" s="541"/>
      <c r="S324" s="541"/>
      <c r="T324" s="541"/>
      <c r="U324" s="541"/>
      <c r="V324" s="541"/>
      <c r="W324" s="541">
        <v>4</v>
      </c>
      <c r="X324" s="541">
        <v>4</v>
      </c>
      <c r="Y324" s="541"/>
      <c r="Z324" s="541"/>
      <c r="AA324" s="541"/>
      <c r="AB324" s="541"/>
      <c r="AC324" s="635">
        <v>777</v>
      </c>
      <c r="AD324" s="53" t="str">
        <f>'Основні дані'!$B$1</f>
        <v>ХТ-225</v>
      </c>
    </row>
    <row r="325" spans="1:30" s="386" customFormat="1" ht="34.200000000000003" customHeight="1" x14ac:dyDescent="0.45">
      <c r="A325" s="390" t="s">
        <v>817</v>
      </c>
      <c r="B325" s="470" t="s">
        <v>818</v>
      </c>
      <c r="C325" s="466"/>
      <c r="D325" s="466" t="s">
        <v>816</v>
      </c>
      <c r="E325" s="466"/>
      <c r="F325" s="107">
        <f t="shared" si="73"/>
        <v>4</v>
      </c>
      <c r="G325" s="108">
        <f t="shared" si="75"/>
        <v>120</v>
      </c>
      <c r="H325" s="109">
        <f>(M325*Титул!BC$19)+(O325*Титул!BD$19)+(Q325*Титул!BE$19)+(S325*Титул!BF$19)+(U325*Титул!BG$19)+(W325*Титул!BH$19)+(Y325*Титул!BI$19)+(AA325*Титул!BJ$19)</f>
        <v>48</v>
      </c>
      <c r="I325" s="458">
        <v>32</v>
      </c>
      <c r="J325" s="459">
        <v>16</v>
      </c>
      <c r="K325" s="460"/>
      <c r="L325" s="109">
        <f t="shared" si="69"/>
        <v>72</v>
      </c>
      <c r="M325" s="540"/>
      <c r="N325" s="541"/>
      <c r="O325" s="541"/>
      <c r="P325" s="541"/>
      <c r="Q325" s="541"/>
      <c r="R325" s="541"/>
      <c r="S325" s="541"/>
      <c r="T325" s="541"/>
      <c r="U325" s="541"/>
      <c r="V325" s="541"/>
      <c r="W325" s="541">
        <v>4</v>
      </c>
      <c r="X325" s="541">
        <v>4</v>
      </c>
      <c r="Y325" s="541"/>
      <c r="Z325" s="541"/>
      <c r="AA325" s="541"/>
      <c r="AB325" s="541"/>
      <c r="AC325" s="635">
        <v>777</v>
      </c>
      <c r="AD325" s="53" t="str">
        <f>'Основні дані'!$B$1</f>
        <v>ХТ-225</v>
      </c>
    </row>
    <row r="326" spans="1:30" s="386" customFormat="1" ht="36" customHeight="1" x14ac:dyDescent="0.45">
      <c r="A326" s="390" t="s">
        <v>819</v>
      </c>
      <c r="B326" s="470" t="s">
        <v>820</v>
      </c>
      <c r="C326" s="466"/>
      <c r="D326" s="466" t="s">
        <v>821</v>
      </c>
      <c r="E326" s="466"/>
      <c r="F326" s="107">
        <f t="shared" si="73"/>
        <v>4</v>
      </c>
      <c r="G326" s="108">
        <f t="shared" si="75"/>
        <v>120</v>
      </c>
      <c r="H326" s="109">
        <f>(M326*Титул!BC$19)+(O326*Титул!BD$19)+(Q326*Титул!BE$19)+(S326*Титул!BF$19)+(U326*Титул!BG$19)+(W326*Титул!BH$19)+(Y326*Титул!BI$19)+(AA326*Титул!BJ$19)</f>
        <v>48</v>
      </c>
      <c r="I326" s="458">
        <v>32</v>
      </c>
      <c r="J326" s="459">
        <v>16</v>
      </c>
      <c r="K326" s="460"/>
      <c r="L326" s="109">
        <f t="shared" si="69"/>
        <v>72</v>
      </c>
      <c r="M326" s="540"/>
      <c r="N326" s="541"/>
      <c r="O326" s="541"/>
      <c r="P326" s="541"/>
      <c r="Q326" s="541"/>
      <c r="R326" s="541"/>
      <c r="S326" s="541"/>
      <c r="T326" s="541"/>
      <c r="U326" s="541"/>
      <c r="V326" s="541"/>
      <c r="W326" s="541"/>
      <c r="X326" s="541"/>
      <c r="Y326" s="541">
        <v>3</v>
      </c>
      <c r="Z326" s="541">
        <v>4</v>
      </c>
      <c r="AA326" s="541"/>
      <c r="AB326" s="541"/>
      <c r="AC326" s="635">
        <v>777</v>
      </c>
      <c r="AD326" s="53" t="str">
        <f>'Основні дані'!$B$1</f>
        <v>ХТ-225</v>
      </c>
    </row>
    <row r="327" spans="1:30" s="386" customFormat="1" ht="33.6" customHeight="1" thickBot="1" x14ac:dyDescent="0.5">
      <c r="A327" s="390" t="s">
        <v>822</v>
      </c>
      <c r="B327" s="470" t="s">
        <v>823</v>
      </c>
      <c r="C327" s="466"/>
      <c r="D327" s="466" t="s">
        <v>821</v>
      </c>
      <c r="E327" s="466"/>
      <c r="F327" s="107">
        <f t="shared" si="73"/>
        <v>4</v>
      </c>
      <c r="G327" s="108">
        <f t="shared" si="75"/>
        <v>120</v>
      </c>
      <c r="H327" s="109">
        <f>(M327*Титул!BC$19)+(O327*Титул!BD$19)+(Q327*Титул!BE$19)+(S327*Титул!BF$19)+(U327*Титул!BG$19)+(W327*Титул!BH$19)+(Y327*Титул!BI$19)+(AA327*Титул!BJ$19)</f>
        <v>48</v>
      </c>
      <c r="I327" s="458">
        <v>32</v>
      </c>
      <c r="J327" s="459">
        <v>16</v>
      </c>
      <c r="K327" s="460"/>
      <c r="L327" s="109">
        <f t="shared" si="69"/>
        <v>72</v>
      </c>
      <c r="M327" s="540"/>
      <c r="N327" s="541"/>
      <c r="O327" s="541"/>
      <c r="P327" s="541"/>
      <c r="Q327" s="541"/>
      <c r="R327" s="541"/>
      <c r="S327" s="541"/>
      <c r="T327" s="541"/>
      <c r="U327" s="541"/>
      <c r="V327" s="541"/>
      <c r="W327" s="541"/>
      <c r="X327" s="541"/>
      <c r="Y327" s="541">
        <v>3</v>
      </c>
      <c r="Z327" s="541">
        <v>4</v>
      </c>
      <c r="AA327" s="541"/>
      <c r="AB327" s="541"/>
      <c r="AC327" s="635">
        <v>777</v>
      </c>
      <c r="AD327" s="53" t="str">
        <f>'Основні дані'!$B$1</f>
        <v>ХТ-225</v>
      </c>
    </row>
    <row r="328" spans="1:30" s="386" customFormat="1" ht="28.8" hidden="1" thickBot="1" x14ac:dyDescent="0.5">
      <c r="A328" s="390" t="s">
        <v>824</v>
      </c>
      <c r="B328" s="470" t="s">
        <v>825</v>
      </c>
      <c r="C328" s="466"/>
      <c r="D328" s="466" t="s">
        <v>821</v>
      </c>
      <c r="E328" s="466"/>
      <c r="F328" s="107">
        <f t="shared" si="73"/>
        <v>0</v>
      </c>
      <c r="G328" s="108">
        <f t="shared" si="75"/>
        <v>0</v>
      </c>
      <c r="H328" s="109">
        <f>(M328*Титул!BC$19)+(O328*Титул!BD$19)+(Q328*Титул!BE$19)+(S328*Титул!BF$19)+(U328*Титул!BG$19)+(W328*Титул!BH$19)+(Y328*Титул!BI$19)+(AA328*Титул!BJ$19)</f>
        <v>0</v>
      </c>
      <c r="I328" s="458"/>
      <c r="J328" s="459"/>
      <c r="K328" s="460"/>
      <c r="L328" s="109">
        <f t="shared" si="69"/>
        <v>0</v>
      </c>
      <c r="M328" s="540"/>
      <c r="N328" s="541"/>
      <c r="O328" s="541"/>
      <c r="P328" s="541"/>
      <c r="Q328" s="541"/>
      <c r="R328" s="541"/>
      <c r="S328" s="541"/>
      <c r="T328" s="541"/>
      <c r="U328" s="541"/>
      <c r="V328" s="541"/>
      <c r="W328" s="541"/>
      <c r="X328" s="541"/>
      <c r="Y328" s="541"/>
      <c r="Z328" s="541"/>
      <c r="AA328" s="541"/>
      <c r="AB328" s="541"/>
      <c r="AC328" s="635">
        <v>777</v>
      </c>
      <c r="AD328" s="53" t="str">
        <f>'Основні дані'!$B$1</f>
        <v>ХТ-225</v>
      </c>
    </row>
    <row r="329" spans="1:30" s="386" customFormat="1" ht="28.8" hidden="1" thickBot="1" x14ac:dyDescent="0.5">
      <c r="A329" s="390" t="s">
        <v>826</v>
      </c>
      <c r="B329" s="470" t="s">
        <v>827</v>
      </c>
      <c r="C329" s="466"/>
      <c r="D329" s="466" t="s">
        <v>821</v>
      </c>
      <c r="E329" s="466"/>
      <c r="F329" s="107">
        <f t="shared" si="73"/>
        <v>0</v>
      </c>
      <c r="G329" s="108">
        <f t="shared" si="75"/>
        <v>0</v>
      </c>
      <c r="H329" s="109">
        <f>(M329*Титул!BC$19)+(O329*Титул!BD$19)+(Q329*Титул!BE$19)+(S329*Титул!BF$19)+(U329*Титул!BG$19)+(W329*Титул!BH$19)+(Y329*Титул!BI$19)+(AA329*Титул!BJ$19)</f>
        <v>0</v>
      </c>
      <c r="I329" s="458"/>
      <c r="J329" s="459"/>
      <c r="K329" s="460"/>
      <c r="L329" s="109">
        <f t="shared" si="69"/>
        <v>0</v>
      </c>
      <c r="M329" s="540"/>
      <c r="N329" s="541"/>
      <c r="O329" s="541"/>
      <c r="P329" s="541"/>
      <c r="Q329" s="541"/>
      <c r="R329" s="541"/>
      <c r="S329" s="541"/>
      <c r="T329" s="541"/>
      <c r="U329" s="541"/>
      <c r="V329" s="541"/>
      <c r="W329" s="541"/>
      <c r="X329" s="541"/>
      <c r="Y329" s="541"/>
      <c r="Z329" s="541"/>
      <c r="AA329" s="541"/>
      <c r="AB329" s="541"/>
      <c r="AC329" s="635">
        <v>777</v>
      </c>
      <c r="AD329" s="53" t="str">
        <f>'Основні дані'!$B$1</f>
        <v>ХТ-225</v>
      </c>
    </row>
    <row r="330" spans="1:30" s="386" customFormat="1" ht="28.8" hidden="1" thickBot="1" x14ac:dyDescent="0.5">
      <c r="A330" s="390" t="s">
        <v>828</v>
      </c>
      <c r="B330" s="470" t="s">
        <v>829</v>
      </c>
      <c r="C330" s="466"/>
      <c r="D330" s="466" t="s">
        <v>830</v>
      </c>
      <c r="E330" s="466"/>
      <c r="F330" s="107">
        <f t="shared" si="73"/>
        <v>0</v>
      </c>
      <c r="G330" s="108">
        <f t="shared" si="75"/>
        <v>0</v>
      </c>
      <c r="H330" s="109">
        <f>(M330*Титул!BC$19)+(O330*Титул!BD$19)+(Q330*Титул!BE$19)+(S330*Титул!BF$19)+(U330*Титул!BG$19)+(W330*Титул!BH$19)+(Y330*Титул!BI$19)+(AA330*Титул!BJ$19)</f>
        <v>0</v>
      </c>
      <c r="I330" s="458"/>
      <c r="J330" s="459"/>
      <c r="K330" s="460"/>
      <c r="L330" s="109">
        <f t="shared" si="69"/>
        <v>0</v>
      </c>
      <c r="M330" s="540"/>
      <c r="N330" s="541"/>
      <c r="O330" s="541"/>
      <c r="P330" s="541"/>
      <c r="Q330" s="541"/>
      <c r="R330" s="541"/>
      <c r="S330" s="541"/>
      <c r="T330" s="541"/>
      <c r="U330" s="541"/>
      <c r="V330" s="541"/>
      <c r="W330" s="541"/>
      <c r="X330" s="541"/>
      <c r="Y330" s="541"/>
      <c r="Z330" s="541"/>
      <c r="AA330" s="541"/>
      <c r="AB330" s="541"/>
      <c r="AC330" s="635">
        <v>777</v>
      </c>
      <c r="AD330" s="53" t="str">
        <f>'Основні дані'!$B$1</f>
        <v>ХТ-225</v>
      </c>
    </row>
    <row r="331" spans="1:30" s="386" customFormat="1" ht="28.8" hidden="1" thickBot="1" x14ac:dyDescent="0.5">
      <c r="A331" s="390" t="s">
        <v>831</v>
      </c>
      <c r="B331" s="470" t="s">
        <v>832</v>
      </c>
      <c r="C331" s="466"/>
      <c r="D331" s="466" t="s">
        <v>830</v>
      </c>
      <c r="E331" s="466"/>
      <c r="F331" s="107">
        <f t="shared" si="73"/>
        <v>0</v>
      </c>
      <c r="G331" s="108">
        <f t="shared" si="75"/>
        <v>0</v>
      </c>
      <c r="H331" s="109">
        <f>(M331*Титул!BC$19)+(O331*Титул!BD$19)+(Q331*Титул!BE$19)+(S331*Титул!BF$19)+(U331*Титул!BG$19)+(W331*Титул!BH$19)+(Y331*Титул!BI$19)+(AA331*Титул!BJ$19)</f>
        <v>0</v>
      </c>
      <c r="I331" s="458"/>
      <c r="J331" s="459"/>
      <c r="K331" s="460"/>
      <c r="L331" s="109">
        <f t="shared" si="69"/>
        <v>0</v>
      </c>
      <c r="M331" s="540"/>
      <c r="N331" s="541"/>
      <c r="O331" s="541"/>
      <c r="P331" s="541"/>
      <c r="Q331" s="541"/>
      <c r="R331" s="541"/>
      <c r="S331" s="541"/>
      <c r="T331" s="541"/>
      <c r="U331" s="541"/>
      <c r="V331" s="541"/>
      <c r="W331" s="541"/>
      <c r="X331" s="541"/>
      <c r="Y331" s="541"/>
      <c r="Z331" s="541"/>
      <c r="AA331" s="541"/>
      <c r="AB331" s="541"/>
      <c r="AC331" s="635">
        <v>777</v>
      </c>
      <c r="AD331" s="53" t="str">
        <f>'Основні дані'!$B$1</f>
        <v>ХТ-225</v>
      </c>
    </row>
    <row r="332" spans="1:30" s="386" customFormat="1" ht="28.8" hidden="1" thickBot="1" x14ac:dyDescent="0.5">
      <c r="A332" s="390" t="s">
        <v>833</v>
      </c>
      <c r="B332" s="470" t="s">
        <v>834</v>
      </c>
      <c r="C332" s="466"/>
      <c r="D332" s="466"/>
      <c r="E332" s="466"/>
      <c r="F332" s="107">
        <f t="shared" ref="F332:F344" si="76">N332+P332+R332+T332+V332+X332+Z332+AB332</f>
        <v>0</v>
      </c>
      <c r="G332" s="108">
        <f t="shared" ref="G332:G344" si="77">F332*30</f>
        <v>0</v>
      </c>
      <c r="H332" s="109">
        <f>(M332*Титул!BC$19)+(O332*Титул!BD$19)+(Q332*Титул!BE$19)+(S332*Титул!BF$19)+(U332*Титул!BG$19)+(W332*Титул!BH$19)+(Y332*Титул!BI$19)+(AA332*Титул!BJ$19)</f>
        <v>0</v>
      </c>
      <c r="I332" s="458"/>
      <c r="J332" s="459"/>
      <c r="K332" s="460"/>
      <c r="L332" s="109">
        <f t="shared" si="69"/>
        <v>0</v>
      </c>
      <c r="M332" s="540"/>
      <c r="N332" s="541"/>
      <c r="O332" s="541"/>
      <c r="P332" s="541"/>
      <c r="Q332" s="541"/>
      <c r="R332" s="541"/>
      <c r="S332" s="541"/>
      <c r="T332" s="541"/>
      <c r="U332" s="541"/>
      <c r="V332" s="541"/>
      <c r="W332" s="541"/>
      <c r="X332" s="541"/>
      <c r="Y332" s="541"/>
      <c r="Z332" s="541"/>
      <c r="AA332" s="541"/>
      <c r="AB332" s="541"/>
      <c r="AC332" s="635">
        <v>777</v>
      </c>
      <c r="AD332" s="53"/>
    </row>
    <row r="333" spans="1:30" s="386" customFormat="1" ht="28.8" hidden="1" thickBot="1" x14ac:dyDescent="0.5">
      <c r="A333" s="390" t="s">
        <v>835</v>
      </c>
      <c r="B333" s="470" t="s">
        <v>836</v>
      </c>
      <c r="C333" s="466"/>
      <c r="D333" s="466"/>
      <c r="E333" s="466"/>
      <c r="F333" s="107">
        <f t="shared" si="76"/>
        <v>0</v>
      </c>
      <c r="G333" s="108">
        <f t="shared" si="77"/>
        <v>0</v>
      </c>
      <c r="H333" s="109">
        <f>(M333*Титул!BC$19)+(O333*Титул!BD$19)+(Q333*Титул!BE$19)+(S333*Титул!BF$19)+(U333*Титул!BG$19)+(W333*Титул!BH$19)+(Y333*Титул!BI$19)+(AA333*Титул!BJ$19)</f>
        <v>0</v>
      </c>
      <c r="I333" s="458"/>
      <c r="J333" s="459"/>
      <c r="K333" s="460"/>
      <c r="L333" s="109">
        <f t="shared" si="69"/>
        <v>0</v>
      </c>
      <c r="M333" s="540"/>
      <c r="N333" s="541"/>
      <c r="O333" s="541"/>
      <c r="P333" s="541"/>
      <c r="Q333" s="541"/>
      <c r="R333" s="541"/>
      <c r="S333" s="541"/>
      <c r="T333" s="541"/>
      <c r="U333" s="541"/>
      <c r="V333" s="541"/>
      <c r="W333" s="541"/>
      <c r="X333" s="541"/>
      <c r="Y333" s="541"/>
      <c r="Z333" s="541"/>
      <c r="AA333" s="541"/>
      <c r="AB333" s="541"/>
      <c r="AC333" s="635">
        <v>777</v>
      </c>
      <c r="AD333" s="53"/>
    </row>
    <row r="334" spans="1:30" s="386" customFormat="1" ht="28.8" hidden="1" thickBot="1" x14ac:dyDescent="0.5">
      <c r="A334" s="390" t="s">
        <v>837</v>
      </c>
      <c r="B334" s="470" t="s">
        <v>838</v>
      </c>
      <c r="C334" s="466"/>
      <c r="D334" s="466"/>
      <c r="E334" s="466"/>
      <c r="F334" s="107">
        <f t="shared" si="76"/>
        <v>0</v>
      </c>
      <c r="G334" s="108">
        <f t="shared" si="77"/>
        <v>0</v>
      </c>
      <c r="H334" s="109">
        <f>(M334*Титул!BC$19)+(O334*Титул!BD$19)+(Q334*Титул!BE$19)+(S334*Титул!BF$19)+(U334*Титул!BG$19)+(W334*Титул!BH$19)+(Y334*Титул!BI$19)+(AA334*Титул!BJ$19)</f>
        <v>0</v>
      </c>
      <c r="I334" s="458"/>
      <c r="J334" s="459"/>
      <c r="K334" s="460"/>
      <c r="L334" s="109">
        <f t="shared" si="69"/>
        <v>0</v>
      </c>
      <c r="M334" s="540"/>
      <c r="N334" s="541"/>
      <c r="O334" s="541"/>
      <c r="P334" s="541"/>
      <c r="Q334" s="541"/>
      <c r="R334" s="541"/>
      <c r="S334" s="541"/>
      <c r="T334" s="541"/>
      <c r="U334" s="541"/>
      <c r="V334" s="541"/>
      <c r="W334" s="541"/>
      <c r="X334" s="541"/>
      <c r="Y334" s="541"/>
      <c r="Z334" s="541"/>
      <c r="AA334" s="541"/>
      <c r="AB334" s="541"/>
      <c r="AC334" s="635">
        <v>777</v>
      </c>
      <c r="AD334" s="53"/>
    </row>
    <row r="335" spans="1:30" s="386" customFormat="1" ht="28.8" hidden="1" thickBot="1" x14ac:dyDescent="0.5">
      <c r="A335" s="390" t="s">
        <v>839</v>
      </c>
      <c r="B335" s="470" t="s">
        <v>840</v>
      </c>
      <c r="C335" s="466"/>
      <c r="D335" s="466"/>
      <c r="E335" s="466"/>
      <c r="F335" s="107">
        <f t="shared" si="76"/>
        <v>0</v>
      </c>
      <c r="G335" s="108">
        <f t="shared" si="77"/>
        <v>0</v>
      </c>
      <c r="H335" s="109">
        <f>(M335*Титул!BC$19)+(O335*Титул!BD$19)+(Q335*Титул!BE$19)+(S335*Титул!BF$19)+(U335*Титул!BG$19)+(W335*Титул!BH$19)+(Y335*Титул!BI$19)+(AA335*Титул!BJ$19)</f>
        <v>0</v>
      </c>
      <c r="I335" s="458"/>
      <c r="J335" s="459"/>
      <c r="K335" s="460"/>
      <c r="L335" s="109">
        <f t="shared" si="69"/>
        <v>0</v>
      </c>
      <c r="M335" s="540"/>
      <c r="N335" s="541"/>
      <c r="O335" s="541"/>
      <c r="P335" s="541"/>
      <c r="Q335" s="541"/>
      <c r="R335" s="541"/>
      <c r="S335" s="541"/>
      <c r="T335" s="541"/>
      <c r="U335" s="541"/>
      <c r="V335" s="541"/>
      <c r="W335" s="541"/>
      <c r="X335" s="541"/>
      <c r="Y335" s="541"/>
      <c r="Z335" s="541"/>
      <c r="AA335" s="541"/>
      <c r="AB335" s="541"/>
      <c r="AC335" s="635">
        <v>777</v>
      </c>
      <c r="AD335" s="53"/>
    </row>
    <row r="336" spans="1:30" s="386" customFormat="1" ht="28.8" hidden="1" thickBot="1" x14ac:dyDescent="0.5">
      <c r="A336" s="390" t="s">
        <v>841</v>
      </c>
      <c r="B336" s="470" t="s">
        <v>842</v>
      </c>
      <c r="C336" s="466"/>
      <c r="D336" s="466"/>
      <c r="E336" s="466"/>
      <c r="F336" s="107">
        <f t="shared" si="76"/>
        <v>0</v>
      </c>
      <c r="G336" s="108">
        <f t="shared" si="77"/>
        <v>0</v>
      </c>
      <c r="H336" s="109">
        <f>(M336*Титул!BC$19)+(O336*Титул!BD$19)+(Q336*Титул!BE$19)+(S336*Титул!BF$19)+(U336*Титул!BG$19)+(W336*Титул!BH$19)+(Y336*Титул!BI$19)+(AA336*Титул!BJ$19)</f>
        <v>0</v>
      </c>
      <c r="I336" s="458"/>
      <c r="J336" s="459"/>
      <c r="K336" s="460"/>
      <c r="L336" s="109">
        <f t="shared" si="69"/>
        <v>0</v>
      </c>
      <c r="M336" s="540"/>
      <c r="N336" s="541"/>
      <c r="O336" s="541"/>
      <c r="P336" s="541"/>
      <c r="Q336" s="541"/>
      <c r="R336" s="541"/>
      <c r="S336" s="541"/>
      <c r="T336" s="541"/>
      <c r="U336" s="541"/>
      <c r="V336" s="541"/>
      <c r="W336" s="541"/>
      <c r="X336" s="541"/>
      <c r="Y336" s="541"/>
      <c r="Z336" s="541"/>
      <c r="AA336" s="541"/>
      <c r="AB336" s="541"/>
      <c r="AC336" s="635">
        <v>777</v>
      </c>
      <c r="AD336" s="53"/>
    </row>
    <row r="337" spans="1:30" s="386" customFormat="1" ht="28.8" hidden="1" thickBot="1" x14ac:dyDescent="0.5">
      <c r="A337" s="390" t="s">
        <v>843</v>
      </c>
      <c r="B337" s="470" t="s">
        <v>844</v>
      </c>
      <c r="C337" s="466"/>
      <c r="D337" s="466"/>
      <c r="E337" s="466"/>
      <c r="F337" s="107">
        <f t="shared" si="76"/>
        <v>0</v>
      </c>
      <c r="G337" s="108">
        <f t="shared" si="77"/>
        <v>0</v>
      </c>
      <c r="H337" s="109">
        <f>(M337*Титул!BC$19)+(O337*Титул!BD$19)+(Q337*Титул!BE$19)+(S337*Титул!BF$19)+(U337*Титул!BG$19)+(W337*Титул!BH$19)+(Y337*Титул!BI$19)+(AA337*Титул!BJ$19)</f>
        <v>0</v>
      </c>
      <c r="I337" s="458"/>
      <c r="J337" s="459"/>
      <c r="K337" s="460"/>
      <c r="L337" s="109">
        <f t="shared" si="69"/>
        <v>0</v>
      </c>
      <c r="M337" s="540"/>
      <c r="N337" s="541"/>
      <c r="O337" s="541"/>
      <c r="P337" s="541"/>
      <c r="Q337" s="541"/>
      <c r="R337" s="541"/>
      <c r="S337" s="541"/>
      <c r="T337" s="541"/>
      <c r="U337" s="541"/>
      <c r="V337" s="541"/>
      <c r="W337" s="541"/>
      <c r="X337" s="541"/>
      <c r="Y337" s="541"/>
      <c r="Z337" s="541"/>
      <c r="AA337" s="541"/>
      <c r="AB337" s="541"/>
      <c r="AC337" s="635">
        <v>777</v>
      </c>
      <c r="AD337" s="53"/>
    </row>
    <row r="338" spans="1:30" s="386" customFormat="1" ht="28.8" hidden="1" thickBot="1" x14ac:dyDescent="0.5">
      <c r="A338" s="390" t="s">
        <v>845</v>
      </c>
      <c r="B338" s="470" t="s">
        <v>846</v>
      </c>
      <c r="C338" s="466"/>
      <c r="D338" s="466"/>
      <c r="E338" s="466"/>
      <c r="F338" s="107">
        <f t="shared" si="76"/>
        <v>0</v>
      </c>
      <c r="G338" s="108">
        <f t="shared" si="77"/>
        <v>0</v>
      </c>
      <c r="H338" s="109">
        <f>(M338*Титул!BC$19)+(O338*Титул!BD$19)+(Q338*Титул!BE$19)+(S338*Титул!BF$19)+(U338*Титул!BG$19)+(W338*Титул!BH$19)+(Y338*Титул!BI$19)+(AA338*Титул!BJ$19)</f>
        <v>0</v>
      </c>
      <c r="I338" s="458"/>
      <c r="J338" s="459"/>
      <c r="K338" s="460"/>
      <c r="L338" s="109">
        <f t="shared" si="69"/>
        <v>0</v>
      </c>
      <c r="M338" s="540"/>
      <c r="N338" s="541"/>
      <c r="O338" s="541"/>
      <c r="P338" s="541"/>
      <c r="Q338" s="541"/>
      <c r="R338" s="541"/>
      <c r="S338" s="541"/>
      <c r="T338" s="541"/>
      <c r="U338" s="541"/>
      <c r="V338" s="541"/>
      <c r="W338" s="541"/>
      <c r="X338" s="541"/>
      <c r="Y338" s="541"/>
      <c r="Z338" s="541"/>
      <c r="AA338" s="541"/>
      <c r="AB338" s="541"/>
      <c r="AC338" s="635">
        <v>777</v>
      </c>
      <c r="AD338" s="53"/>
    </row>
    <row r="339" spans="1:30" s="386" customFormat="1" ht="28.8" hidden="1" thickBot="1" x14ac:dyDescent="0.5">
      <c r="A339" s="390" t="s">
        <v>847</v>
      </c>
      <c r="B339" s="470" t="s">
        <v>848</v>
      </c>
      <c r="C339" s="466"/>
      <c r="D339" s="466"/>
      <c r="E339" s="466"/>
      <c r="F339" s="107">
        <f t="shared" si="76"/>
        <v>0</v>
      </c>
      <c r="G339" s="108">
        <f t="shared" si="77"/>
        <v>0</v>
      </c>
      <c r="H339" s="109">
        <f>(M339*Титул!BC$19)+(O339*Титул!BD$19)+(Q339*Титул!BE$19)+(S339*Титул!BF$19)+(U339*Титул!BG$19)+(W339*Титул!BH$19)+(Y339*Титул!BI$19)+(AA339*Титул!BJ$19)</f>
        <v>0</v>
      </c>
      <c r="I339" s="458"/>
      <c r="J339" s="459"/>
      <c r="K339" s="460"/>
      <c r="L339" s="109">
        <f t="shared" si="69"/>
        <v>0</v>
      </c>
      <c r="M339" s="540"/>
      <c r="N339" s="541"/>
      <c r="O339" s="541"/>
      <c r="P339" s="541"/>
      <c r="Q339" s="541"/>
      <c r="R339" s="541"/>
      <c r="S339" s="541"/>
      <c r="T339" s="541"/>
      <c r="U339" s="541"/>
      <c r="V339" s="541"/>
      <c r="W339" s="541"/>
      <c r="X339" s="541"/>
      <c r="Y339" s="541"/>
      <c r="Z339" s="541"/>
      <c r="AA339" s="541"/>
      <c r="AB339" s="541"/>
      <c r="AC339" s="635">
        <v>777</v>
      </c>
      <c r="AD339" s="53"/>
    </row>
    <row r="340" spans="1:30" s="386" customFormat="1" ht="28.8" hidden="1" thickBot="1" x14ac:dyDescent="0.5">
      <c r="A340" s="390" t="s">
        <v>849</v>
      </c>
      <c r="B340" s="470" t="s">
        <v>850</v>
      </c>
      <c r="C340" s="466"/>
      <c r="D340" s="466"/>
      <c r="E340" s="466"/>
      <c r="F340" s="107">
        <f t="shared" si="76"/>
        <v>0</v>
      </c>
      <c r="G340" s="108">
        <f t="shared" si="77"/>
        <v>0</v>
      </c>
      <c r="H340" s="109">
        <f>(M340*Титул!BC$19)+(O340*Титул!BD$19)+(Q340*Титул!BE$19)+(S340*Титул!BF$19)+(U340*Титул!BG$19)+(W340*Титул!BH$19)+(Y340*Титул!BI$19)+(AA340*Титул!BJ$19)</f>
        <v>0</v>
      </c>
      <c r="I340" s="458"/>
      <c r="J340" s="459"/>
      <c r="K340" s="460"/>
      <c r="L340" s="109">
        <f t="shared" si="69"/>
        <v>0</v>
      </c>
      <c r="M340" s="540"/>
      <c r="N340" s="541"/>
      <c r="O340" s="541"/>
      <c r="P340" s="541"/>
      <c r="Q340" s="541"/>
      <c r="R340" s="541"/>
      <c r="S340" s="541"/>
      <c r="T340" s="541"/>
      <c r="U340" s="541"/>
      <c r="V340" s="541"/>
      <c r="W340" s="541"/>
      <c r="X340" s="541"/>
      <c r="Y340" s="541"/>
      <c r="Z340" s="541"/>
      <c r="AA340" s="541"/>
      <c r="AB340" s="541"/>
      <c r="AC340" s="635">
        <v>777</v>
      </c>
      <c r="AD340" s="53"/>
    </row>
    <row r="341" spans="1:30" s="386" customFormat="1" ht="28.8" hidden="1" thickBot="1" x14ac:dyDescent="0.5">
      <c r="A341" s="390" t="s">
        <v>851</v>
      </c>
      <c r="B341" s="470" t="s">
        <v>852</v>
      </c>
      <c r="C341" s="466"/>
      <c r="D341" s="466"/>
      <c r="E341" s="466"/>
      <c r="F341" s="107">
        <f t="shared" si="76"/>
        <v>0</v>
      </c>
      <c r="G341" s="108">
        <f t="shared" si="77"/>
        <v>0</v>
      </c>
      <c r="H341" s="109">
        <f>(M341*Титул!BC$19)+(O341*Титул!BD$19)+(Q341*Титул!BE$19)+(S341*Титул!BF$19)+(U341*Титул!BG$19)+(W341*Титул!BH$19)+(Y341*Титул!BI$19)+(AA341*Титул!BJ$19)</f>
        <v>0</v>
      </c>
      <c r="I341" s="458"/>
      <c r="J341" s="459"/>
      <c r="K341" s="460"/>
      <c r="L341" s="109">
        <f t="shared" si="69"/>
        <v>0</v>
      </c>
      <c r="M341" s="540"/>
      <c r="N341" s="541"/>
      <c r="O341" s="541"/>
      <c r="P341" s="541"/>
      <c r="Q341" s="541"/>
      <c r="R341" s="541"/>
      <c r="S341" s="541"/>
      <c r="T341" s="541"/>
      <c r="U341" s="541"/>
      <c r="V341" s="541"/>
      <c r="W341" s="541"/>
      <c r="X341" s="541"/>
      <c r="Y341" s="541"/>
      <c r="Z341" s="541"/>
      <c r="AA341" s="541"/>
      <c r="AB341" s="541"/>
      <c r="AC341" s="635">
        <v>777</v>
      </c>
      <c r="AD341" s="53"/>
    </row>
    <row r="342" spans="1:30" s="386" customFormat="1" ht="28.8" hidden="1" thickBot="1" x14ac:dyDescent="0.5">
      <c r="A342" s="390" t="s">
        <v>853</v>
      </c>
      <c r="B342" s="470" t="s">
        <v>854</v>
      </c>
      <c r="C342" s="466"/>
      <c r="D342" s="466"/>
      <c r="E342" s="466"/>
      <c r="F342" s="107">
        <f t="shared" si="76"/>
        <v>0</v>
      </c>
      <c r="G342" s="108">
        <f t="shared" si="77"/>
        <v>0</v>
      </c>
      <c r="H342" s="109">
        <f>(M342*Титул!BC$19)+(O342*Титул!BD$19)+(Q342*Титул!BE$19)+(S342*Титул!BF$19)+(U342*Титул!BG$19)+(W342*Титул!BH$19)+(Y342*Титул!BI$19)+(AA342*Титул!BJ$19)</f>
        <v>0</v>
      </c>
      <c r="I342" s="458"/>
      <c r="J342" s="459"/>
      <c r="K342" s="460"/>
      <c r="L342" s="109">
        <f t="shared" si="69"/>
        <v>0</v>
      </c>
      <c r="M342" s="540"/>
      <c r="N342" s="541"/>
      <c r="O342" s="541"/>
      <c r="P342" s="541"/>
      <c r="Q342" s="541"/>
      <c r="R342" s="541"/>
      <c r="S342" s="541"/>
      <c r="T342" s="541"/>
      <c r="U342" s="541"/>
      <c r="V342" s="541"/>
      <c r="W342" s="541"/>
      <c r="X342" s="541"/>
      <c r="Y342" s="541"/>
      <c r="Z342" s="541"/>
      <c r="AA342" s="541"/>
      <c r="AB342" s="541"/>
      <c r="AC342" s="635">
        <v>777</v>
      </c>
      <c r="AD342" s="53"/>
    </row>
    <row r="343" spans="1:30" s="386" customFormat="1" ht="28.8" hidden="1" thickBot="1" x14ac:dyDescent="0.5">
      <c r="A343" s="390" t="s">
        <v>855</v>
      </c>
      <c r="B343" s="470" t="s">
        <v>856</v>
      </c>
      <c r="C343" s="466"/>
      <c r="D343" s="466"/>
      <c r="E343" s="466"/>
      <c r="F343" s="107">
        <f t="shared" si="76"/>
        <v>0</v>
      </c>
      <c r="G343" s="108">
        <f t="shared" si="77"/>
        <v>0</v>
      </c>
      <c r="H343" s="109">
        <f>(M343*Титул!BC$19)+(O343*Титул!BD$19)+(Q343*Титул!BE$19)+(S343*Титул!BF$19)+(U343*Титул!BG$19)+(W343*Титул!BH$19)+(Y343*Титул!BI$19)+(AA343*Титул!BJ$19)</f>
        <v>0</v>
      </c>
      <c r="I343" s="458"/>
      <c r="J343" s="459"/>
      <c r="K343" s="460"/>
      <c r="L343" s="109">
        <f t="shared" si="69"/>
        <v>0</v>
      </c>
      <c r="M343" s="540"/>
      <c r="N343" s="541"/>
      <c r="O343" s="541"/>
      <c r="P343" s="541"/>
      <c r="Q343" s="541"/>
      <c r="R343" s="541"/>
      <c r="S343" s="541"/>
      <c r="T343" s="541"/>
      <c r="U343" s="541"/>
      <c r="V343" s="541"/>
      <c r="W343" s="541"/>
      <c r="X343" s="541"/>
      <c r="Y343" s="541"/>
      <c r="Z343" s="541"/>
      <c r="AA343" s="541"/>
      <c r="AB343" s="541"/>
      <c r="AC343" s="635">
        <v>777</v>
      </c>
      <c r="AD343" s="53"/>
    </row>
    <row r="344" spans="1:30" s="386" customFormat="1" ht="28.8" hidden="1" thickBot="1" x14ac:dyDescent="0.5">
      <c r="A344" s="390" t="s">
        <v>857</v>
      </c>
      <c r="B344" s="470" t="s">
        <v>858</v>
      </c>
      <c r="C344" s="466"/>
      <c r="D344" s="466"/>
      <c r="E344" s="466"/>
      <c r="F344" s="107">
        <f t="shared" si="76"/>
        <v>0</v>
      </c>
      <c r="G344" s="108">
        <f t="shared" si="77"/>
        <v>0</v>
      </c>
      <c r="H344" s="109">
        <f>(M344*Титул!BC$19)+(O344*Титул!BD$19)+(Q344*Титул!BE$19)+(S344*Титул!BF$19)+(U344*Титул!BG$19)+(W344*Титул!BH$19)+(Y344*Титул!BI$19)+(AA344*Титул!BJ$19)</f>
        <v>0</v>
      </c>
      <c r="I344" s="458"/>
      <c r="J344" s="459"/>
      <c r="K344" s="460"/>
      <c r="L344" s="109">
        <f t="shared" si="69"/>
        <v>0</v>
      </c>
      <c r="M344" s="540"/>
      <c r="N344" s="541"/>
      <c r="O344" s="541"/>
      <c r="P344" s="541"/>
      <c r="Q344" s="541"/>
      <c r="R344" s="541"/>
      <c r="S344" s="541"/>
      <c r="T344" s="541"/>
      <c r="U344" s="541"/>
      <c r="V344" s="541"/>
      <c r="W344" s="541"/>
      <c r="X344" s="541"/>
      <c r="Y344" s="541"/>
      <c r="Z344" s="541"/>
      <c r="AA344" s="541"/>
      <c r="AB344" s="541"/>
      <c r="AC344" s="635">
        <v>777</v>
      </c>
      <c r="AD344" s="53"/>
    </row>
    <row r="345" spans="1:30" s="386" customFormat="1" ht="28.8" hidden="1" thickBot="1" x14ac:dyDescent="0.5">
      <c r="A345" s="390" t="s">
        <v>859</v>
      </c>
      <c r="B345" s="470" t="s">
        <v>860</v>
      </c>
      <c r="C345" s="466"/>
      <c r="D345" s="466"/>
      <c r="E345" s="466"/>
      <c r="F345" s="107">
        <f t="shared" ref="F345" si="78">N345+P345+R345+T345+V345+X345+Z345+AB345</f>
        <v>0</v>
      </c>
      <c r="G345" s="108">
        <f t="shared" ref="G345" si="79">F345*30</f>
        <v>0</v>
      </c>
      <c r="H345" s="109">
        <f>(M345*Титул!BC$19)+(O345*Титул!BD$19)+(Q345*Титул!BE$19)+(S345*Титул!BF$19)+(U345*Титул!BG$19)+(W345*Титул!BH$19)+(Y345*Титул!BI$19)+(AA345*Титул!BJ$19)</f>
        <v>0</v>
      </c>
      <c r="I345" s="458"/>
      <c r="J345" s="459"/>
      <c r="K345" s="460"/>
      <c r="L345" s="109">
        <f t="shared" si="69"/>
        <v>0</v>
      </c>
      <c r="M345" s="540"/>
      <c r="N345" s="541"/>
      <c r="O345" s="541"/>
      <c r="P345" s="541"/>
      <c r="Q345" s="541"/>
      <c r="R345" s="541"/>
      <c r="S345" s="541"/>
      <c r="T345" s="541"/>
      <c r="U345" s="541"/>
      <c r="V345" s="541"/>
      <c r="W345" s="541"/>
      <c r="X345" s="541"/>
      <c r="Y345" s="541"/>
      <c r="Z345" s="541"/>
      <c r="AA345" s="541"/>
      <c r="AB345" s="541"/>
      <c r="AC345" s="635">
        <v>777</v>
      </c>
      <c r="AD345" s="53" t="str">
        <f>'Основні дані'!$B$1</f>
        <v>ХТ-225</v>
      </c>
    </row>
    <row r="346" spans="1:30" s="386" customFormat="1" ht="58.5" customHeight="1" thickBot="1" x14ac:dyDescent="0.5">
      <c r="A346" s="204" t="s">
        <v>861</v>
      </c>
      <c r="B346" s="400" t="s">
        <v>862</v>
      </c>
      <c r="C346" s="203"/>
      <c r="D346" s="203"/>
      <c r="E346" s="205"/>
      <c r="F346" s="200">
        <f t="shared" ref="F346:AB346" si="80">SUM(F347:F349)</f>
        <v>12</v>
      </c>
      <c r="G346" s="200">
        <f t="shared" si="80"/>
        <v>360</v>
      </c>
      <c r="H346" s="200">
        <f t="shared" si="80"/>
        <v>144</v>
      </c>
      <c r="I346" s="200">
        <f t="shared" si="80"/>
        <v>0</v>
      </c>
      <c r="J346" s="200">
        <f t="shared" si="80"/>
        <v>0</v>
      </c>
      <c r="K346" s="200">
        <f t="shared" si="80"/>
        <v>0</v>
      </c>
      <c r="L346" s="200">
        <f t="shared" si="80"/>
        <v>216</v>
      </c>
      <c r="M346" s="200">
        <f>SUM(M347:M349)</f>
        <v>0</v>
      </c>
      <c r="N346" s="200">
        <f t="shared" si="80"/>
        <v>0</v>
      </c>
      <c r="O346" s="200">
        <f t="shared" si="80"/>
        <v>0</v>
      </c>
      <c r="P346" s="200">
        <f t="shared" si="80"/>
        <v>0</v>
      </c>
      <c r="Q346" s="200">
        <f t="shared" si="80"/>
        <v>0</v>
      </c>
      <c r="R346" s="200">
        <f t="shared" si="80"/>
        <v>0</v>
      </c>
      <c r="S346" s="200">
        <f t="shared" si="80"/>
        <v>0</v>
      </c>
      <c r="T346" s="200">
        <f t="shared" si="80"/>
        <v>0</v>
      </c>
      <c r="U346" s="200">
        <f t="shared" si="80"/>
        <v>3</v>
      </c>
      <c r="V346" s="200">
        <f t="shared" si="80"/>
        <v>4</v>
      </c>
      <c r="W346" s="200">
        <f t="shared" si="80"/>
        <v>4</v>
      </c>
      <c r="X346" s="200">
        <f t="shared" si="80"/>
        <v>4</v>
      </c>
      <c r="Y346" s="200">
        <f t="shared" si="80"/>
        <v>3</v>
      </c>
      <c r="Z346" s="200">
        <f t="shared" si="80"/>
        <v>4</v>
      </c>
      <c r="AA346" s="200">
        <f t="shared" si="80"/>
        <v>0</v>
      </c>
      <c r="AB346" s="200">
        <f t="shared" si="80"/>
        <v>0</v>
      </c>
      <c r="AC346" s="634"/>
      <c r="AD346" s="53" t="str">
        <f>'Основні дані'!$B$1</f>
        <v>ХТ-225</v>
      </c>
    </row>
    <row r="347" spans="1:30" s="386" customFormat="1" ht="37.200000000000003" customHeight="1" x14ac:dyDescent="0.45">
      <c r="A347" s="390" t="s">
        <v>863</v>
      </c>
      <c r="B347" s="471" t="s">
        <v>864</v>
      </c>
      <c r="C347" s="547"/>
      <c r="D347" s="547" t="s">
        <v>813</v>
      </c>
      <c r="E347" s="547"/>
      <c r="F347" s="109">
        <f>N347+P347+R347+T347+V347+X347+Z347+AB347</f>
        <v>4</v>
      </c>
      <c r="G347" s="110">
        <f>F347*30</f>
        <v>120</v>
      </c>
      <c r="H347" s="109">
        <f>(M347*Титул!BC$19)+(O347*Титул!BD$19)+(Q347*Титул!BE$19)+(S347*Титул!BF$19)+(U347*Титул!BG$19)+(W347*Титул!BH$19)+(Y347*Титул!BI$19)+(AA347*Титул!BJ$19)</f>
        <v>48</v>
      </c>
      <c r="I347" s="458"/>
      <c r="J347" s="459"/>
      <c r="K347" s="542"/>
      <c r="L347" s="109">
        <f>G347-H347</f>
        <v>72</v>
      </c>
      <c r="M347" s="540"/>
      <c r="N347" s="541"/>
      <c r="O347" s="541"/>
      <c r="P347" s="541"/>
      <c r="Q347" s="541"/>
      <c r="R347" s="541"/>
      <c r="S347" s="541"/>
      <c r="T347" s="541"/>
      <c r="U347" s="541">
        <v>3</v>
      </c>
      <c r="V347" s="541">
        <v>4</v>
      </c>
      <c r="W347" s="541"/>
      <c r="X347" s="541"/>
      <c r="Y347" s="541"/>
      <c r="Z347" s="541"/>
      <c r="AA347" s="541"/>
      <c r="AB347" s="541"/>
      <c r="AC347" s="635">
        <v>777</v>
      </c>
      <c r="AD347" s="53" t="str">
        <f>'Основні дані'!$B$1</f>
        <v>ХТ-225</v>
      </c>
    </row>
    <row r="348" spans="1:30" s="386" customFormat="1" ht="39" customHeight="1" x14ac:dyDescent="0.45">
      <c r="A348" s="390" t="s">
        <v>865</v>
      </c>
      <c r="B348" s="471" t="s">
        <v>866</v>
      </c>
      <c r="C348" s="547"/>
      <c r="D348" s="547" t="s">
        <v>816</v>
      </c>
      <c r="E348" s="547"/>
      <c r="F348" s="107">
        <f>N348+P348+R348+T348+V348+X348+Z348+AB348</f>
        <v>4</v>
      </c>
      <c r="G348" s="108">
        <f>F348*30</f>
        <v>120</v>
      </c>
      <c r="H348" s="109">
        <f>(M348*Титул!BC$19)+(O348*Титул!BD$19)+(Q348*Титул!BE$19)+(S348*Титул!BF$19)+(U348*Титул!BG$19)+(W348*Титул!BH$19)+(Y348*Титул!BI$19)+(AA348*Титул!BJ$19)</f>
        <v>48</v>
      </c>
      <c r="I348" s="458"/>
      <c r="J348" s="459"/>
      <c r="K348" s="460"/>
      <c r="L348" s="109">
        <f t="shared" ref="L348:L349" si="81">G348-H348</f>
        <v>72</v>
      </c>
      <c r="M348" s="540"/>
      <c r="N348" s="541"/>
      <c r="O348" s="541"/>
      <c r="P348" s="541"/>
      <c r="Q348" s="541"/>
      <c r="R348" s="541"/>
      <c r="S348" s="541"/>
      <c r="T348" s="541"/>
      <c r="U348" s="541"/>
      <c r="V348" s="541"/>
      <c r="W348" s="541">
        <v>4</v>
      </c>
      <c r="X348" s="541">
        <v>4</v>
      </c>
      <c r="Y348" s="541"/>
      <c r="Z348" s="541"/>
      <c r="AA348" s="541"/>
      <c r="AB348" s="541"/>
      <c r="AC348" s="635">
        <v>777</v>
      </c>
      <c r="AD348" s="53" t="str">
        <f>'Основні дані'!$B$1</f>
        <v>ХТ-225</v>
      </c>
    </row>
    <row r="349" spans="1:30" s="386" customFormat="1" ht="28.8" thickBot="1" x14ac:dyDescent="0.5">
      <c r="A349" s="390" t="s">
        <v>867</v>
      </c>
      <c r="B349" s="471" t="s">
        <v>868</v>
      </c>
      <c r="C349" s="547"/>
      <c r="D349" s="547" t="s">
        <v>821</v>
      </c>
      <c r="E349" s="547"/>
      <c r="F349" s="107">
        <f>N349+P349+R349+T349+V349+X349+Z349+AB349</f>
        <v>4</v>
      </c>
      <c r="G349" s="108">
        <f>F349*30</f>
        <v>120</v>
      </c>
      <c r="H349" s="109">
        <f>(M349*Титул!BC$19)+(O349*Титул!BD$19)+(Q349*Титул!BE$19)+(S349*Титул!BF$19)+(U349*Титул!BG$19)+(W349*Титул!BH$19)+(Y349*Титул!BI$19)+(AA349*Титул!BJ$19)</f>
        <v>48</v>
      </c>
      <c r="I349" s="458"/>
      <c r="J349" s="459"/>
      <c r="K349" s="460"/>
      <c r="L349" s="109">
        <f t="shared" si="81"/>
        <v>72</v>
      </c>
      <c r="M349" s="540"/>
      <c r="N349" s="541"/>
      <c r="O349" s="541"/>
      <c r="P349" s="541"/>
      <c r="Q349" s="541"/>
      <c r="R349" s="541"/>
      <c r="S349" s="541"/>
      <c r="T349" s="541"/>
      <c r="U349" s="541"/>
      <c r="V349" s="541"/>
      <c r="W349" s="541"/>
      <c r="X349" s="541"/>
      <c r="Y349" s="541">
        <v>3</v>
      </c>
      <c r="Z349" s="541">
        <v>4</v>
      </c>
      <c r="AA349" s="541"/>
      <c r="AB349" s="541"/>
      <c r="AC349" s="635">
        <v>777</v>
      </c>
      <c r="AD349" s="53" t="str">
        <f>'Основні дані'!$B$1</f>
        <v>ХТ-225</v>
      </c>
    </row>
    <row r="350" spans="1:30" s="386" customFormat="1" ht="60.75" customHeight="1" thickBot="1" x14ac:dyDescent="0.5">
      <c r="A350" s="204" t="s">
        <v>869</v>
      </c>
      <c r="B350" s="400" t="s">
        <v>870</v>
      </c>
      <c r="C350" s="203"/>
      <c r="D350" s="203"/>
      <c r="E350" s="205"/>
      <c r="F350" s="200">
        <f>F351+F352</f>
        <v>3</v>
      </c>
      <c r="G350" s="200">
        <f>G351+G352</f>
        <v>90</v>
      </c>
      <c r="H350" s="200">
        <f>H351+H352</f>
        <v>64</v>
      </c>
      <c r="I350" s="200">
        <f t="shared" ref="I350:AA350" si="82">I351+I352</f>
        <v>32</v>
      </c>
      <c r="J350" s="200">
        <f t="shared" si="82"/>
        <v>0</v>
      </c>
      <c r="K350" s="200">
        <f t="shared" si="82"/>
        <v>32</v>
      </c>
      <c r="L350" s="200">
        <f t="shared" si="82"/>
        <v>26</v>
      </c>
      <c r="M350" s="200">
        <f t="shared" si="82"/>
        <v>0</v>
      </c>
      <c r="N350" s="200">
        <f t="shared" si="82"/>
        <v>0</v>
      </c>
      <c r="O350" s="200">
        <f t="shared" si="82"/>
        <v>0</v>
      </c>
      <c r="P350" s="200">
        <f t="shared" si="82"/>
        <v>0</v>
      </c>
      <c r="Q350" s="200">
        <f t="shared" si="82"/>
        <v>0</v>
      </c>
      <c r="R350" s="200">
        <f t="shared" si="82"/>
        <v>0</v>
      </c>
      <c r="S350" s="200">
        <f t="shared" si="82"/>
        <v>4</v>
      </c>
      <c r="T350" s="200">
        <f t="shared" si="82"/>
        <v>3</v>
      </c>
      <c r="U350" s="200">
        <f t="shared" si="82"/>
        <v>0</v>
      </c>
      <c r="V350" s="200">
        <f t="shared" si="82"/>
        <v>0</v>
      </c>
      <c r="W350" s="200">
        <f t="shared" si="82"/>
        <v>0</v>
      </c>
      <c r="X350" s="200">
        <f t="shared" si="82"/>
        <v>0</v>
      </c>
      <c r="Y350" s="200">
        <f t="shared" si="82"/>
        <v>0</v>
      </c>
      <c r="Z350" s="200">
        <f t="shared" si="82"/>
        <v>0</v>
      </c>
      <c r="AA350" s="200">
        <f t="shared" si="82"/>
        <v>0</v>
      </c>
      <c r="AB350" s="200">
        <f t="shared" ref="AB350" si="83">AB351</f>
        <v>0</v>
      </c>
      <c r="AC350" s="634"/>
      <c r="AD350" s="53"/>
    </row>
    <row r="351" spans="1:30" s="386" customFormat="1" ht="28.8" thickBot="1" x14ac:dyDescent="0.5">
      <c r="A351" s="390" t="s">
        <v>871</v>
      </c>
      <c r="B351" s="471" t="s">
        <v>872</v>
      </c>
      <c r="C351" s="466"/>
      <c r="D351" s="466">
        <v>4</v>
      </c>
      <c r="E351" s="466"/>
      <c r="F351" s="107">
        <f>N351+P351+R351+T351+V351+X351+Z351+AB351</f>
        <v>3</v>
      </c>
      <c r="G351" s="108">
        <f>F351*30</f>
        <v>90</v>
      </c>
      <c r="H351" s="109">
        <f>(M351*Титул!BC$19)+(O351*Титул!BD$19)+(Q351*Титул!BE$19)+(S351*Титул!BF$19)+(U351*Титул!BG$19)+(W351*Титул!BH$19)+(Y351*Титул!BI$19)+(AA351*Титул!BJ$19)</f>
        <v>64</v>
      </c>
      <c r="I351" s="412">
        <v>32</v>
      </c>
      <c r="J351" s="413"/>
      <c r="K351" s="414">
        <v>32</v>
      </c>
      <c r="L351" s="109">
        <f>G351-H351</f>
        <v>26</v>
      </c>
      <c r="M351" s="405"/>
      <c r="N351" s="406"/>
      <c r="O351" s="406"/>
      <c r="P351" s="406"/>
      <c r="Q351" s="406"/>
      <c r="R351" s="406"/>
      <c r="S351" s="406">
        <v>4</v>
      </c>
      <c r="T351" s="406">
        <v>3</v>
      </c>
      <c r="U351" s="406"/>
      <c r="V351" s="406"/>
      <c r="W351" s="406"/>
      <c r="X351" s="406"/>
      <c r="Y351" s="406"/>
      <c r="Z351" s="406"/>
      <c r="AA351" s="406"/>
      <c r="AB351" s="406"/>
      <c r="AC351" s="636">
        <v>777</v>
      </c>
      <c r="AD351" s="53" t="str">
        <f>'Основні дані'!$B$1</f>
        <v>ХТ-225</v>
      </c>
    </row>
    <row r="352" spans="1:30" s="386" customFormat="1" ht="28.2" hidden="1" x14ac:dyDescent="0.45">
      <c r="A352" s="390"/>
      <c r="B352" s="471"/>
      <c r="C352" s="466"/>
      <c r="D352" s="466"/>
      <c r="E352" s="466"/>
      <c r="F352" s="107">
        <f>N352+P352+R352+T352+V352+X352+Z352+AB352</f>
        <v>0</v>
      </c>
      <c r="G352" s="108">
        <f>F352*30</f>
        <v>0</v>
      </c>
      <c r="H352" s="109">
        <f>(M352*Титул!BC$19)+(O352*Титул!BD$19)+(Q352*Титул!BE$19)+(S352*Титул!BF$19)+(U352*Титул!BG$19)+(W352*Титул!BH$19)+(Y352*Титул!BI$19)+(AA352*Титул!BJ$19)</f>
        <v>0</v>
      </c>
      <c r="I352" s="412"/>
      <c r="J352" s="413"/>
      <c r="K352" s="414"/>
      <c r="L352" s="109">
        <f>G352-H352</f>
        <v>0</v>
      </c>
      <c r="M352" s="405"/>
      <c r="N352" s="406"/>
      <c r="O352" s="406"/>
      <c r="P352" s="406"/>
      <c r="Q352" s="406"/>
      <c r="R352" s="406"/>
      <c r="S352" s="406"/>
      <c r="T352" s="406"/>
      <c r="U352" s="406"/>
      <c r="V352" s="406"/>
      <c r="W352" s="406"/>
      <c r="X352" s="406"/>
      <c r="Y352" s="406"/>
      <c r="Z352" s="406"/>
      <c r="AA352" s="406"/>
      <c r="AB352" s="406"/>
      <c r="AC352" s="415"/>
      <c r="AD352" s="53" t="str">
        <f>'Основні дані'!$B$1</f>
        <v>ХТ-225</v>
      </c>
    </row>
    <row r="353" spans="1:30" s="401" customFormat="1" ht="27.75" customHeight="1" thickBot="1" x14ac:dyDescent="0.5">
      <c r="A353" s="102"/>
      <c r="B353" s="837" t="s">
        <v>873</v>
      </c>
      <c r="C353" s="838"/>
      <c r="D353" s="838"/>
      <c r="E353" s="839"/>
      <c r="F353" s="111">
        <f>F108+F96+F103+F12</f>
        <v>240</v>
      </c>
      <c r="G353" s="111">
        <f t="shared" ref="G353:AB353" si="84">G108+G96+G103+G12</f>
        <v>7200</v>
      </c>
      <c r="H353" s="111">
        <f t="shared" si="84"/>
        <v>2740</v>
      </c>
      <c r="I353" s="111"/>
      <c r="J353" s="111"/>
      <c r="K353" s="111"/>
      <c r="L353" s="111">
        <f t="shared" si="84"/>
        <v>4460</v>
      </c>
      <c r="M353" s="111">
        <f>M108+M96+M103+M12</f>
        <v>23</v>
      </c>
      <c r="N353" s="111">
        <f t="shared" si="84"/>
        <v>30</v>
      </c>
      <c r="O353" s="111">
        <f t="shared" si="84"/>
        <v>24</v>
      </c>
      <c r="P353" s="111">
        <f t="shared" si="84"/>
        <v>30</v>
      </c>
      <c r="Q353" s="111">
        <f t="shared" si="84"/>
        <v>23</v>
      </c>
      <c r="R353" s="111">
        <f t="shared" si="84"/>
        <v>30</v>
      </c>
      <c r="S353" s="111">
        <f t="shared" si="84"/>
        <v>25</v>
      </c>
      <c r="T353" s="111">
        <f t="shared" si="84"/>
        <v>30</v>
      </c>
      <c r="U353" s="111">
        <f t="shared" si="84"/>
        <v>24</v>
      </c>
      <c r="V353" s="111">
        <f t="shared" si="84"/>
        <v>30</v>
      </c>
      <c r="W353" s="111">
        <f t="shared" si="84"/>
        <v>24</v>
      </c>
      <c r="X353" s="111">
        <f t="shared" si="84"/>
        <v>30</v>
      </c>
      <c r="Y353" s="111">
        <f t="shared" si="84"/>
        <v>23</v>
      </c>
      <c r="Z353" s="111">
        <f t="shared" si="84"/>
        <v>30</v>
      </c>
      <c r="AA353" s="111">
        <f t="shared" si="84"/>
        <v>18</v>
      </c>
      <c r="AB353" s="111">
        <f t="shared" si="84"/>
        <v>30</v>
      </c>
      <c r="AC353" s="112"/>
      <c r="AD353" s="53" t="str">
        <f>'Основні дані'!$B$1</f>
        <v>ХТ-225</v>
      </c>
    </row>
    <row r="354" spans="1:30" s="386" customFormat="1" ht="27.75" customHeight="1" thickBot="1" x14ac:dyDescent="0.5">
      <c r="A354" s="835"/>
      <c r="B354" s="840" t="s">
        <v>874</v>
      </c>
      <c r="C354" s="841"/>
      <c r="D354" s="841"/>
      <c r="E354" s="841"/>
      <c r="F354" s="841"/>
      <c r="G354" s="841"/>
      <c r="H354" s="841"/>
      <c r="I354" s="841"/>
      <c r="J354" s="841"/>
      <c r="K354" s="841"/>
      <c r="L354" s="842"/>
      <c r="M354" s="833">
        <f>M353</f>
        <v>23</v>
      </c>
      <c r="N354" s="834"/>
      <c r="O354" s="833">
        <f>O353</f>
        <v>24</v>
      </c>
      <c r="P354" s="834"/>
      <c r="Q354" s="833">
        <f>Q353</f>
        <v>23</v>
      </c>
      <c r="R354" s="834"/>
      <c r="S354" s="833">
        <f>S353</f>
        <v>25</v>
      </c>
      <c r="T354" s="834"/>
      <c r="U354" s="833">
        <f>U353</f>
        <v>24</v>
      </c>
      <c r="V354" s="834"/>
      <c r="W354" s="833">
        <f>W353</f>
        <v>24</v>
      </c>
      <c r="X354" s="834"/>
      <c r="Y354" s="833">
        <f>Y353</f>
        <v>23</v>
      </c>
      <c r="Z354" s="834"/>
      <c r="AA354" s="833">
        <f>AA353</f>
        <v>18</v>
      </c>
      <c r="AB354" s="834"/>
      <c r="AC354" s="97"/>
      <c r="AD354" s="53" t="str">
        <f>'Основні дані'!$B$1</f>
        <v>ХТ-225</v>
      </c>
    </row>
    <row r="355" spans="1:30" s="386" customFormat="1" ht="27.75" customHeight="1" thickBot="1" x14ac:dyDescent="0.5">
      <c r="A355" s="835"/>
      <c r="B355" s="840" t="s">
        <v>875</v>
      </c>
      <c r="C355" s="841"/>
      <c r="D355" s="841"/>
      <c r="E355" s="841"/>
      <c r="F355" s="841"/>
      <c r="G355" s="841"/>
      <c r="H355" s="841"/>
      <c r="I355" s="841"/>
      <c r="J355" s="841"/>
      <c r="K355" s="841"/>
      <c r="L355" s="842"/>
      <c r="M355" s="861">
        <v>4</v>
      </c>
      <c r="N355" s="862"/>
      <c r="O355" s="831">
        <v>5</v>
      </c>
      <c r="P355" s="832"/>
      <c r="Q355" s="831">
        <v>3</v>
      </c>
      <c r="R355" s="832"/>
      <c r="S355" s="831">
        <v>4</v>
      </c>
      <c r="T355" s="832"/>
      <c r="U355" s="831">
        <v>2</v>
      </c>
      <c r="V355" s="832"/>
      <c r="W355" s="831">
        <v>2</v>
      </c>
      <c r="X355" s="832"/>
      <c r="Y355" s="831">
        <v>2</v>
      </c>
      <c r="Z355" s="832"/>
      <c r="AA355" s="831">
        <v>3</v>
      </c>
      <c r="AB355" s="832"/>
      <c r="AC355" s="97"/>
      <c r="AD355" s="53" t="str">
        <f>'Основні дані'!$B$1</f>
        <v>ХТ-225</v>
      </c>
    </row>
    <row r="356" spans="1:30" s="386" customFormat="1" ht="27.75" customHeight="1" thickBot="1" x14ac:dyDescent="0.5">
      <c r="A356" s="835"/>
      <c r="B356" s="840" t="s">
        <v>876</v>
      </c>
      <c r="C356" s="841"/>
      <c r="D356" s="841"/>
      <c r="E356" s="841"/>
      <c r="F356" s="841"/>
      <c r="G356" s="841"/>
      <c r="H356" s="841"/>
      <c r="I356" s="841"/>
      <c r="J356" s="841"/>
      <c r="K356" s="841"/>
      <c r="L356" s="842"/>
      <c r="M356" s="831">
        <v>4</v>
      </c>
      <c r="N356" s="832"/>
      <c r="O356" s="831">
        <v>3</v>
      </c>
      <c r="P356" s="832"/>
      <c r="Q356" s="831">
        <v>5</v>
      </c>
      <c r="R356" s="832"/>
      <c r="S356" s="831">
        <v>3</v>
      </c>
      <c r="T356" s="832"/>
      <c r="U356" s="831">
        <v>4</v>
      </c>
      <c r="V356" s="832"/>
      <c r="W356" s="831">
        <v>5</v>
      </c>
      <c r="X356" s="832"/>
      <c r="Y356" s="831">
        <v>6</v>
      </c>
      <c r="Z356" s="832"/>
      <c r="AA356" s="831">
        <v>3</v>
      </c>
      <c r="AB356" s="832"/>
      <c r="AC356" s="97"/>
      <c r="AD356" s="53" t="str">
        <f>'Основні дані'!$B$1</f>
        <v>ХТ-225</v>
      </c>
    </row>
    <row r="357" spans="1:30" s="386" customFormat="1" ht="27.75" customHeight="1" thickBot="1" x14ac:dyDescent="0.55000000000000004">
      <c r="A357" s="835"/>
      <c r="B357" s="840" t="s">
        <v>877</v>
      </c>
      <c r="C357" s="841"/>
      <c r="D357" s="841"/>
      <c r="E357" s="841"/>
      <c r="F357" s="841"/>
      <c r="G357" s="841"/>
      <c r="H357" s="841"/>
      <c r="I357" s="841"/>
      <c r="J357" s="841"/>
      <c r="K357" s="841"/>
      <c r="L357" s="842"/>
      <c r="M357" s="864"/>
      <c r="N357" s="865"/>
      <c r="O357" s="831"/>
      <c r="P357" s="832"/>
      <c r="Q357" s="831"/>
      <c r="R357" s="832"/>
      <c r="S357" s="831">
        <v>1</v>
      </c>
      <c r="T357" s="832"/>
      <c r="U357" s="831"/>
      <c r="V357" s="832"/>
      <c r="W357" s="831"/>
      <c r="X357" s="832"/>
      <c r="Y357" s="831">
        <v>1</v>
      </c>
      <c r="Z357" s="832"/>
      <c r="AA357" s="831"/>
      <c r="AB357" s="832"/>
      <c r="AC357" s="97"/>
      <c r="AD357" s="53" t="str">
        <f>'Основні дані'!$B$1</f>
        <v>ХТ-225</v>
      </c>
    </row>
    <row r="358" spans="1:30" s="386" customFormat="1" ht="27.75" customHeight="1" thickBot="1" x14ac:dyDescent="0.5">
      <c r="A358" s="836"/>
      <c r="B358" s="843" t="s">
        <v>878</v>
      </c>
      <c r="C358" s="844"/>
      <c r="D358" s="844"/>
      <c r="E358" s="844"/>
      <c r="F358" s="844"/>
      <c r="G358" s="844"/>
      <c r="H358" s="844"/>
      <c r="I358" s="844"/>
      <c r="J358" s="844"/>
      <c r="K358" s="844"/>
      <c r="L358" s="845"/>
      <c r="M358" s="829">
        <f>COUNT(N14:N54)+COUNT(N56:N95)+COUNT(N97:N103)+COUNT(N111:N130)+COUNT(N321:N345)+COUNT(N347:N349)+COUNT(N351:N352)</f>
        <v>8</v>
      </c>
      <c r="N358" s="830"/>
      <c r="O358" s="829">
        <f>COUNT(P14:P54)+COUNT(P56:P95)+COUNT(P97:P103)+COUNT(P111:P130)+COUNT(P321:P345)+COUNT(P347:P349)+COUNT(P351:P352)</f>
        <v>8</v>
      </c>
      <c r="P358" s="830"/>
      <c r="Q358" s="829">
        <f t="shared" ref="Q358" si="85">COUNT(R14:R54)+COUNT(R56:R95)+COUNT(R97:R103)+COUNT(R111:R130)+COUNT(R321:R345)+COUNT(R347:R349)+COUNT(R351:R352)</f>
        <v>8</v>
      </c>
      <c r="R358" s="830"/>
      <c r="S358" s="829">
        <f t="shared" ref="S358" si="86">COUNT(T14:T54)+COUNT(T56:T95)+COUNT(T97:T103)+COUNT(T111:T130)+COUNT(T321:T345)+COUNT(T347:T349)+COUNT(T351:T352)</f>
        <v>7</v>
      </c>
      <c r="T358" s="830"/>
      <c r="U358" s="829">
        <f t="shared" ref="U358" si="87">COUNT(V14:V54)+COUNT(V56:V95)+COUNT(V97:V103)+COUNT(V111:V130)+COUNT(V321:V345)+COUNT(V347:V349)+COUNT(V351:V352)</f>
        <v>6</v>
      </c>
      <c r="V358" s="830"/>
      <c r="W358" s="829">
        <f t="shared" ref="W358" si="88">COUNT(X14:X54)+COUNT(X56:X95)+COUNT(X97:X103)+COUNT(X111:X130)+COUNT(X321:X345)+COUNT(X347:X349)+COUNT(X351:X352)</f>
        <v>7</v>
      </c>
      <c r="X358" s="830"/>
      <c r="Y358" s="829">
        <f t="shared" ref="Y358" si="89">COUNT(Z14:Z54)+COUNT(Z56:Z95)+COUNT(Z97:Z103)+COUNT(Z111:Z130)+COUNT(Z321:Z345)+COUNT(Z347:Z349)+COUNT(Z351:Z352)</f>
        <v>8</v>
      </c>
      <c r="Z358" s="830"/>
      <c r="AA358" s="829">
        <f>COUNT(AB14:AB54)+COUNT(AB56:AB95)+COUNT(AB97:AB103)+COUNT(AB111:AB130)+COUNT(AB321:AB345)+COUNT(AB347:AB349)+COUNT(AB351:AB352)</f>
        <v>6</v>
      </c>
      <c r="AB358" s="830"/>
      <c r="AC358" s="97"/>
      <c r="AD358" s="53" t="str">
        <f>'Основні дані'!$B$1</f>
        <v>ХТ-225</v>
      </c>
    </row>
    <row r="359" spans="1:30" s="386" customFormat="1" ht="27.75" customHeight="1" thickBot="1" x14ac:dyDescent="0.55000000000000004">
      <c r="A359" s="58"/>
      <c r="B359" s="170"/>
      <c r="C359" s="169"/>
      <c r="D359" s="169"/>
      <c r="E359" s="169"/>
      <c r="F359" s="169"/>
      <c r="G359" s="169"/>
      <c r="H359" s="169"/>
      <c r="I359" s="170"/>
      <c r="J359" s="170"/>
      <c r="K359" s="170"/>
      <c r="L359" s="170"/>
      <c r="M359" s="402"/>
      <c r="N359" s="402"/>
      <c r="O359" s="403"/>
      <c r="P359" s="403"/>
      <c r="Q359" s="403"/>
      <c r="R359" s="403"/>
      <c r="S359" s="403"/>
      <c r="T359" s="403"/>
      <c r="U359" s="403"/>
      <c r="V359" s="403"/>
      <c r="W359" s="403"/>
      <c r="X359" s="403"/>
      <c r="Y359" s="403"/>
      <c r="Z359" s="403"/>
      <c r="AA359" s="403"/>
      <c r="AB359" s="403"/>
      <c r="AC359" s="97"/>
      <c r="AD359" s="53"/>
    </row>
    <row r="360" spans="1:30" s="404" customFormat="1" ht="27.75" customHeight="1" thickBot="1" x14ac:dyDescent="0.3">
      <c r="A360" s="142"/>
      <c r="B360" s="142"/>
      <c r="C360" s="849" t="s">
        <v>462</v>
      </c>
      <c r="D360" s="850"/>
      <c r="E360" s="850"/>
      <c r="F360" s="850"/>
      <c r="G360" s="850"/>
      <c r="H360" s="851"/>
      <c r="I360" s="142"/>
      <c r="J360" s="142"/>
      <c r="K360" s="142"/>
      <c r="L360" s="142"/>
      <c r="M360" s="142"/>
      <c r="N360" s="142"/>
      <c r="O360" s="142"/>
      <c r="P360" s="142"/>
      <c r="Q360" s="142"/>
      <c r="R360" s="142"/>
      <c r="S360" s="142"/>
      <c r="T360" s="142"/>
      <c r="U360" s="142"/>
      <c r="V360" s="142"/>
      <c r="W360" s="142"/>
      <c r="X360" s="142"/>
      <c r="Y360" s="142"/>
      <c r="Z360" s="142"/>
      <c r="AA360" s="142"/>
      <c r="AB360" s="142"/>
      <c r="AC360" s="142"/>
      <c r="AD360" s="142"/>
    </row>
    <row r="361" spans="1:30" s="404" customFormat="1" ht="27.75" customHeight="1" x14ac:dyDescent="0.25">
      <c r="A361" s="142"/>
      <c r="B361" s="142"/>
      <c r="C361" s="54" t="s">
        <v>879</v>
      </c>
      <c r="D361" s="858" t="s">
        <v>880</v>
      </c>
      <c r="E361" s="859"/>
      <c r="F361" s="859"/>
      <c r="G361" s="859"/>
      <c r="H361" s="860"/>
      <c r="I361" s="142"/>
      <c r="J361" s="142"/>
      <c r="K361" s="142"/>
      <c r="L361" s="142"/>
      <c r="M361" s="142"/>
      <c r="N361" s="142"/>
      <c r="O361" s="142"/>
      <c r="P361" s="142"/>
      <c r="Q361" s="142"/>
      <c r="R361" s="142"/>
      <c r="S361" s="142"/>
      <c r="T361" s="142"/>
      <c r="U361" s="142"/>
      <c r="V361" s="142"/>
      <c r="W361" s="142"/>
      <c r="X361" s="142"/>
      <c r="Y361" s="142"/>
      <c r="Z361" s="142"/>
      <c r="AA361" s="142"/>
      <c r="AB361" s="142"/>
      <c r="AC361" s="142"/>
      <c r="AD361" s="142"/>
    </row>
    <row r="362" spans="1:30" s="404" customFormat="1" ht="57" customHeight="1" x14ac:dyDescent="0.25">
      <c r="A362" s="142"/>
      <c r="B362" s="142"/>
      <c r="C362" s="51" t="s">
        <v>881</v>
      </c>
      <c r="D362" s="855" t="s">
        <v>882</v>
      </c>
      <c r="E362" s="856"/>
      <c r="F362" s="856"/>
      <c r="G362" s="856"/>
      <c r="H362" s="857"/>
      <c r="I362" s="142"/>
      <c r="J362" s="142"/>
      <c r="K362" s="142"/>
      <c r="L362" s="142"/>
      <c r="M362" s="142"/>
      <c r="N362" s="142"/>
      <c r="O362" s="142"/>
      <c r="P362" s="142"/>
      <c r="Q362" s="142"/>
      <c r="R362" s="142"/>
      <c r="S362" s="142"/>
      <c r="T362" s="142"/>
      <c r="U362" s="142"/>
      <c r="V362" s="142"/>
      <c r="W362" s="142"/>
      <c r="X362" s="142"/>
      <c r="Y362" s="142"/>
      <c r="Z362" s="142"/>
      <c r="AA362" s="142"/>
      <c r="AB362" s="142"/>
      <c r="AC362" s="142"/>
      <c r="AD362" s="142"/>
    </row>
    <row r="363" spans="1:30" s="404" customFormat="1" ht="27.75" customHeight="1" x14ac:dyDescent="0.25">
      <c r="A363" s="142"/>
      <c r="B363" s="142"/>
      <c r="C363" s="51" t="s">
        <v>483</v>
      </c>
      <c r="D363" s="852" t="s">
        <v>883</v>
      </c>
      <c r="E363" s="853"/>
      <c r="F363" s="853"/>
      <c r="G363" s="853"/>
      <c r="H363" s="854"/>
      <c r="I363" s="142"/>
      <c r="J363" s="142"/>
      <c r="K363" s="142"/>
      <c r="L363" s="142"/>
      <c r="M363" s="142"/>
      <c r="N363" s="142"/>
      <c r="O363" s="142"/>
      <c r="P363" s="142"/>
      <c r="Q363" s="142"/>
      <c r="R363" s="142"/>
      <c r="S363" s="142"/>
      <c r="T363" s="142"/>
      <c r="U363" s="142"/>
      <c r="V363" s="142"/>
      <c r="W363" s="142"/>
      <c r="X363" s="142"/>
      <c r="Y363" s="142"/>
      <c r="Z363" s="142"/>
      <c r="AA363" s="142"/>
      <c r="AB363" s="142"/>
      <c r="AC363" s="142"/>
      <c r="AD363" s="142"/>
    </row>
    <row r="364" spans="1:30" s="404" customFormat="1" ht="27.75" customHeight="1" x14ac:dyDescent="0.25">
      <c r="A364" s="142"/>
      <c r="B364" s="142"/>
      <c r="C364" s="51" t="s">
        <v>884</v>
      </c>
      <c r="D364" s="852" t="s">
        <v>885</v>
      </c>
      <c r="E364" s="853"/>
      <c r="F364" s="853"/>
      <c r="G364" s="853"/>
      <c r="H364" s="854"/>
      <c r="I364" s="142"/>
      <c r="J364" s="142"/>
      <c r="K364" s="142"/>
      <c r="L364" s="142"/>
      <c r="M364" s="142"/>
      <c r="N364" s="142"/>
      <c r="O364" s="142"/>
      <c r="P364" s="142"/>
      <c r="Q364" s="142"/>
      <c r="R364" s="142"/>
      <c r="S364" s="142"/>
      <c r="T364" s="142"/>
      <c r="U364" s="142"/>
      <c r="V364" s="142"/>
      <c r="W364" s="142"/>
      <c r="X364" s="142"/>
      <c r="Y364" s="142"/>
      <c r="Z364" s="142"/>
      <c r="AA364" s="142"/>
      <c r="AB364" s="142"/>
      <c r="AC364" s="142"/>
      <c r="AD364" s="142"/>
    </row>
    <row r="365" spans="1:30" s="404" customFormat="1" ht="27.75" customHeight="1" thickBot="1" x14ac:dyDescent="0.3">
      <c r="A365" s="142"/>
      <c r="B365" s="142"/>
      <c r="C365" s="52" t="s">
        <v>886</v>
      </c>
      <c r="D365" s="846" t="s">
        <v>887</v>
      </c>
      <c r="E365" s="847"/>
      <c r="F365" s="847"/>
      <c r="G365" s="847"/>
      <c r="H365" s="848"/>
      <c r="I365" s="142"/>
      <c r="J365" s="142"/>
      <c r="K365" s="142"/>
      <c r="L365" s="142"/>
      <c r="M365" s="142"/>
      <c r="N365" s="142"/>
      <c r="O365" s="142"/>
      <c r="P365" s="142"/>
      <c r="Q365" s="142"/>
      <c r="R365" s="142"/>
      <c r="S365" s="142"/>
      <c r="T365" s="142"/>
      <c r="U365" s="142"/>
      <c r="V365" s="142"/>
      <c r="W365" s="142"/>
      <c r="X365" s="142"/>
      <c r="Y365" s="142"/>
      <c r="Z365" s="142"/>
      <c r="AA365" s="142"/>
      <c r="AB365" s="142"/>
      <c r="AC365" s="142"/>
      <c r="AD365" s="142"/>
    </row>
    <row r="366" spans="1:30" s="386" customFormat="1" ht="27.75" customHeight="1" x14ac:dyDescent="0.45">
      <c r="A366" s="53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</row>
    <row r="367" spans="1:30" s="386" customFormat="1" ht="27.75" customHeight="1" x14ac:dyDescent="0.5">
      <c r="A367" s="473"/>
      <c r="B367" s="473"/>
      <c r="C367" s="474" t="s">
        <v>888</v>
      </c>
      <c r="D367" s="474"/>
      <c r="E367" s="474"/>
      <c r="F367" s="474"/>
      <c r="G367" s="474"/>
      <c r="H367" s="474"/>
      <c r="I367" s="473"/>
      <c r="J367" s="473"/>
      <c r="K367" s="473"/>
      <c r="L367" s="473"/>
      <c r="M367" s="473"/>
      <c r="N367" s="473"/>
      <c r="O367" s="473"/>
      <c r="P367" s="473"/>
      <c r="Q367" s="473"/>
      <c r="R367" s="473"/>
      <c r="S367" s="475"/>
      <c r="T367" s="476"/>
      <c r="U367" s="476"/>
      <c r="V367" s="476"/>
      <c r="W367" s="476"/>
      <c r="X367" s="476"/>
      <c r="Y367" s="476"/>
      <c r="Z367" s="476"/>
      <c r="AA367" s="476"/>
      <c r="AB367" s="476"/>
      <c r="AC367" s="476"/>
    </row>
    <row r="368" spans="1:30" s="386" customFormat="1" ht="27.75" customHeight="1" x14ac:dyDescent="0.5">
      <c r="A368" s="473"/>
      <c r="B368" s="473"/>
      <c r="C368" s="474" t="s">
        <v>1049</v>
      </c>
      <c r="D368" s="474"/>
      <c r="E368" s="474"/>
      <c r="F368" s="474"/>
      <c r="G368" s="474"/>
      <c r="H368" s="474"/>
      <c r="I368" s="473"/>
      <c r="J368" s="473"/>
      <c r="K368" s="473"/>
      <c r="L368" s="473"/>
      <c r="M368" s="473"/>
      <c r="N368" s="473"/>
      <c r="O368" s="473"/>
      <c r="P368" s="473"/>
      <c r="Q368" s="473"/>
      <c r="R368" s="473"/>
      <c r="S368" s="475"/>
      <c r="T368" s="476"/>
      <c r="U368" s="476"/>
      <c r="V368" s="476"/>
      <c r="W368" s="476"/>
      <c r="X368" s="476"/>
      <c r="Y368" s="476"/>
      <c r="Z368" s="476"/>
      <c r="AA368" s="476"/>
      <c r="AB368" s="476"/>
      <c r="AC368" s="476"/>
    </row>
    <row r="369" spans="1:30" s="386" customFormat="1" ht="27.75" customHeight="1" x14ac:dyDescent="0.45">
      <c r="A369" s="473"/>
      <c r="B369" s="473"/>
      <c r="C369" s="473"/>
      <c r="D369" s="473"/>
      <c r="E369" s="473"/>
      <c r="F369" s="473"/>
      <c r="G369" s="473"/>
      <c r="H369" s="473"/>
      <c r="I369" s="473"/>
      <c r="J369" s="473"/>
      <c r="K369" s="473"/>
      <c r="L369" s="473"/>
      <c r="M369" s="473"/>
      <c r="N369" s="473"/>
      <c r="O369" s="473"/>
      <c r="P369" s="473"/>
      <c r="Q369" s="473"/>
      <c r="R369" s="473"/>
      <c r="S369" s="475"/>
      <c r="T369" s="476"/>
      <c r="U369" s="476"/>
      <c r="V369" s="476"/>
      <c r="W369" s="476"/>
      <c r="X369" s="476"/>
      <c r="Y369" s="476"/>
      <c r="Z369" s="476"/>
      <c r="AA369" s="476"/>
      <c r="AB369" s="476"/>
      <c r="AC369" s="476"/>
    </row>
    <row r="370" spans="1:30" s="386" customFormat="1" ht="63.75" customHeight="1" x14ac:dyDescent="0.5">
      <c r="A370" s="473"/>
      <c r="B370" s="477" t="s">
        <v>889</v>
      </c>
      <c r="C370" s="872" t="s">
        <v>1044</v>
      </c>
      <c r="D370" s="872"/>
      <c r="E370" s="872"/>
      <c r="F370" s="872"/>
      <c r="G370" s="872"/>
      <c r="H370" s="823"/>
      <c r="I370" s="473"/>
      <c r="J370" s="870" t="s">
        <v>1048</v>
      </c>
      <c r="K370" s="871"/>
      <c r="L370" s="871"/>
      <c r="M370" s="871"/>
      <c r="N370" s="871"/>
      <c r="O370" s="871"/>
      <c r="P370" s="869" t="s">
        <v>1046</v>
      </c>
      <c r="Q370" s="823"/>
      <c r="R370" s="823"/>
      <c r="S370" s="823"/>
      <c r="T370" s="823"/>
      <c r="U370" s="823"/>
      <c r="V370" s="823"/>
      <c r="W370" s="823"/>
      <c r="X370" s="823"/>
      <c r="Y370" s="473"/>
      <c r="Z370" s="473"/>
      <c r="AA370" s="473"/>
      <c r="AB370" s="473"/>
      <c r="AC370" s="473"/>
      <c r="AD370" s="53"/>
    </row>
    <row r="371" spans="1:30" s="386" customFormat="1" ht="60.75" customHeight="1" x14ac:dyDescent="0.5">
      <c r="A371" s="473"/>
      <c r="B371" s="474"/>
      <c r="C371" s="863" t="s">
        <v>892</v>
      </c>
      <c r="D371" s="863"/>
      <c r="E371" s="863"/>
      <c r="F371" s="863"/>
      <c r="G371" s="863"/>
      <c r="H371" s="473"/>
      <c r="I371" s="473"/>
      <c r="J371" s="473"/>
      <c r="K371" s="473"/>
      <c r="L371" s="473"/>
      <c r="M371" s="473"/>
      <c r="N371" s="473"/>
      <c r="O371" s="473"/>
      <c r="P371" s="824" t="s">
        <v>892</v>
      </c>
      <c r="Q371" s="825"/>
      <c r="R371" s="825"/>
      <c r="S371" s="825"/>
      <c r="T371" s="825"/>
      <c r="U371" s="825"/>
      <c r="V371" s="825"/>
      <c r="W371" s="825"/>
      <c r="X371" s="825"/>
      <c r="Y371" s="473"/>
      <c r="Z371" s="473"/>
      <c r="AA371" s="473"/>
      <c r="AB371" s="473"/>
      <c r="AC371" s="473"/>
      <c r="AD371" s="53"/>
    </row>
    <row r="372" spans="1:30" s="386" customFormat="1" ht="15" customHeight="1" x14ac:dyDescent="0.5">
      <c r="A372" s="473"/>
      <c r="B372" s="474"/>
      <c r="C372" s="474"/>
      <c r="D372" s="474"/>
      <c r="E372" s="473"/>
      <c r="F372" s="473"/>
      <c r="G372" s="473"/>
      <c r="H372" s="473"/>
      <c r="I372" s="473"/>
      <c r="J372" s="473"/>
      <c r="K372" s="473"/>
      <c r="L372" s="473"/>
      <c r="M372" s="473"/>
      <c r="N372" s="473"/>
      <c r="O372" s="473"/>
      <c r="P372" s="473"/>
      <c r="Q372" s="473"/>
      <c r="R372" s="473"/>
      <c r="S372" s="473"/>
      <c r="T372" s="473"/>
      <c r="U372" s="473"/>
      <c r="V372" s="473"/>
      <c r="W372" s="473"/>
      <c r="X372" s="473"/>
      <c r="Y372" s="473"/>
      <c r="Z372" s="473"/>
      <c r="AA372" s="473"/>
      <c r="AB372" s="473"/>
      <c r="AC372" s="473"/>
      <c r="AD372" s="53"/>
    </row>
    <row r="373" spans="1:30" s="386" customFormat="1" ht="81" customHeight="1" x14ac:dyDescent="0.5">
      <c r="A373" s="473"/>
      <c r="B373" s="627" t="s">
        <v>1043</v>
      </c>
      <c r="C373" s="872" t="s">
        <v>1045</v>
      </c>
      <c r="D373" s="872"/>
      <c r="E373" s="872"/>
      <c r="F373" s="872"/>
      <c r="G373" s="872"/>
      <c r="H373" s="823"/>
      <c r="I373" s="473"/>
      <c r="J373" s="866" t="s">
        <v>1042</v>
      </c>
      <c r="K373" s="867"/>
      <c r="L373" s="867"/>
      <c r="M373" s="867"/>
      <c r="N373" s="867"/>
      <c r="O373" s="867"/>
      <c r="P373" s="869" t="s">
        <v>1047</v>
      </c>
      <c r="Q373" s="823"/>
      <c r="R373" s="823"/>
      <c r="S373" s="823"/>
      <c r="T373" s="823"/>
      <c r="U373" s="823"/>
      <c r="V373" s="823"/>
      <c r="W373" s="823"/>
      <c r="X373" s="823"/>
      <c r="Y373" s="473"/>
      <c r="Z373" s="473"/>
      <c r="AA373" s="473"/>
      <c r="AB373" s="473"/>
      <c r="AC373" s="473"/>
      <c r="AD373" s="53"/>
    </row>
    <row r="374" spans="1:30" s="386" customFormat="1" ht="39.75" customHeight="1" x14ac:dyDescent="0.45">
      <c r="A374" s="473"/>
      <c r="B374" s="478" t="s">
        <v>893</v>
      </c>
      <c r="C374" s="873" t="s">
        <v>892</v>
      </c>
      <c r="D374" s="873"/>
      <c r="E374" s="873"/>
      <c r="F374" s="873"/>
      <c r="G374" s="873"/>
      <c r="H374" s="473"/>
      <c r="I374" s="473"/>
      <c r="J374" s="822" t="s">
        <v>895</v>
      </c>
      <c r="K374" s="823"/>
      <c r="L374" s="823"/>
      <c r="M374" s="823"/>
      <c r="N374" s="823"/>
      <c r="O374" s="823"/>
      <c r="P374" s="824" t="s">
        <v>892</v>
      </c>
      <c r="Q374" s="825"/>
      <c r="R374" s="825"/>
      <c r="S374" s="825"/>
      <c r="T374" s="825"/>
      <c r="U374" s="825"/>
      <c r="V374" s="825"/>
      <c r="W374" s="825"/>
      <c r="X374" s="825"/>
      <c r="Y374" s="473"/>
      <c r="Z374" s="473"/>
      <c r="AA374" s="473"/>
      <c r="AB374" s="473"/>
      <c r="AC374" s="473"/>
      <c r="AD374" s="53"/>
    </row>
    <row r="375" spans="1:30" ht="39.75" customHeight="1" x14ac:dyDescent="0.5">
      <c r="A375" s="479"/>
      <c r="B375" s="479"/>
      <c r="C375" s="479"/>
      <c r="D375" s="479"/>
      <c r="E375" s="479"/>
      <c r="F375" s="479"/>
      <c r="G375" s="479"/>
      <c r="H375" s="479"/>
      <c r="I375" s="479"/>
      <c r="J375" s="479"/>
      <c r="K375" s="479"/>
      <c r="L375" s="479"/>
      <c r="M375" s="479"/>
      <c r="N375" s="479"/>
      <c r="O375" s="479"/>
      <c r="P375" s="479"/>
      <c r="Q375" s="479"/>
      <c r="R375" s="479"/>
      <c r="S375" s="479"/>
      <c r="T375" s="479"/>
      <c r="U375" s="479"/>
      <c r="V375" s="473"/>
      <c r="W375" s="475"/>
      <c r="X375" s="479"/>
      <c r="Y375" s="479"/>
      <c r="Z375" s="479"/>
      <c r="AA375" s="479"/>
      <c r="AB375" s="479"/>
      <c r="AC375" s="479"/>
      <c r="AD375" s="383"/>
    </row>
    <row r="376" spans="1:30" ht="27.75" hidden="1" customHeight="1" x14ac:dyDescent="0.5">
      <c r="A376" s="479"/>
      <c r="B376" s="474" t="s">
        <v>894</v>
      </c>
      <c r="C376" s="872" t="s">
        <v>890</v>
      </c>
      <c r="D376" s="872"/>
      <c r="E376" s="872"/>
      <c r="F376" s="872"/>
      <c r="G376" s="872"/>
      <c r="H376" s="823"/>
      <c r="I376" s="480"/>
      <c r="J376" s="868" t="s">
        <v>894</v>
      </c>
      <c r="K376" s="821"/>
      <c r="L376" s="821"/>
      <c r="M376" s="821"/>
      <c r="N376" s="821"/>
      <c r="O376" s="821"/>
      <c r="P376" s="869" t="s">
        <v>1041</v>
      </c>
      <c r="Q376" s="823"/>
      <c r="R376" s="823"/>
      <c r="S376" s="823"/>
      <c r="T376" s="823"/>
      <c r="U376" s="823"/>
      <c r="V376" s="823"/>
      <c r="W376" s="823"/>
      <c r="X376" s="823"/>
      <c r="Y376" s="479"/>
      <c r="Z376" s="479"/>
      <c r="AA376" s="479"/>
      <c r="AB376" s="479"/>
      <c r="AC376" s="479"/>
      <c r="AD376" s="383"/>
    </row>
    <row r="377" spans="1:30" ht="27.75" hidden="1" customHeight="1" x14ac:dyDescent="0.5">
      <c r="A377" s="479"/>
      <c r="B377" s="478" t="s">
        <v>895</v>
      </c>
      <c r="C377" s="863" t="s">
        <v>892</v>
      </c>
      <c r="D377" s="863"/>
      <c r="E377" s="863"/>
      <c r="F377" s="863"/>
      <c r="G377" s="863"/>
      <c r="H377" s="481"/>
      <c r="I377" s="482"/>
      <c r="J377" s="822" t="s">
        <v>895</v>
      </c>
      <c r="K377" s="823"/>
      <c r="L377" s="823"/>
      <c r="M377" s="823"/>
      <c r="N377" s="823"/>
      <c r="O377" s="823"/>
      <c r="P377" s="824" t="s">
        <v>892</v>
      </c>
      <c r="Q377" s="825"/>
      <c r="R377" s="825"/>
      <c r="S377" s="825"/>
      <c r="T377" s="825"/>
      <c r="U377" s="825"/>
      <c r="V377" s="825"/>
      <c r="W377" s="825"/>
      <c r="X377" s="825"/>
      <c r="Y377" s="479"/>
      <c r="Z377" s="479"/>
      <c r="AA377" s="479"/>
      <c r="AB377" s="479"/>
      <c r="AC377" s="479"/>
      <c r="AD377" s="383"/>
    </row>
    <row r="378" spans="1:30" ht="27.75" customHeight="1" x14ac:dyDescent="0.5">
      <c r="A378" s="479"/>
      <c r="B378" s="479"/>
      <c r="C378" s="479"/>
      <c r="D378" s="479"/>
      <c r="E378" s="479"/>
      <c r="F378" s="479"/>
      <c r="G378" s="479"/>
      <c r="H378" s="479"/>
      <c r="I378" s="479"/>
      <c r="J378" s="479"/>
      <c r="K378" s="479"/>
      <c r="L378" s="479"/>
      <c r="M378" s="479"/>
      <c r="N378" s="479"/>
      <c r="O378" s="479"/>
      <c r="P378" s="479"/>
      <c r="Q378" s="479"/>
      <c r="R378" s="479"/>
      <c r="S378" s="479"/>
      <c r="T378" s="479"/>
      <c r="U378" s="479"/>
      <c r="V378" s="473"/>
      <c r="W378" s="475"/>
      <c r="X378" s="479"/>
      <c r="Y378" s="479"/>
      <c r="Z378" s="479"/>
      <c r="AA378" s="479"/>
      <c r="AB378" s="479"/>
      <c r="AC378" s="479"/>
      <c r="AD378" s="383"/>
    </row>
    <row r="379" spans="1:30" ht="27.75" hidden="1" customHeight="1" x14ac:dyDescent="0.5">
      <c r="A379" s="479"/>
      <c r="B379" s="474" t="s">
        <v>894</v>
      </c>
      <c r="C379" s="872" t="s">
        <v>890</v>
      </c>
      <c r="D379" s="872"/>
      <c r="E379" s="872"/>
      <c r="F379" s="872"/>
      <c r="G379" s="872"/>
      <c r="H379" s="823"/>
      <c r="I379" s="480"/>
      <c r="J379" s="868" t="s">
        <v>894</v>
      </c>
      <c r="K379" s="821"/>
      <c r="L379" s="821"/>
      <c r="M379" s="821"/>
      <c r="N379" s="821"/>
      <c r="O379" s="821"/>
      <c r="P379" s="869" t="s">
        <v>891</v>
      </c>
      <c r="Q379" s="823"/>
      <c r="R379" s="823"/>
      <c r="S379" s="823"/>
      <c r="T379" s="823"/>
      <c r="U379" s="823"/>
      <c r="V379" s="823"/>
      <c r="W379" s="823"/>
      <c r="X379" s="823"/>
      <c r="Y379" s="479"/>
      <c r="Z379" s="479"/>
      <c r="AA379" s="479"/>
      <c r="AB379" s="479"/>
      <c r="AC379" s="479"/>
      <c r="AD379" s="383"/>
    </row>
    <row r="380" spans="1:30" ht="27.75" hidden="1" customHeight="1" x14ac:dyDescent="0.5">
      <c r="A380" s="479"/>
      <c r="B380" s="478" t="s">
        <v>895</v>
      </c>
      <c r="C380" s="863" t="s">
        <v>892</v>
      </c>
      <c r="D380" s="863"/>
      <c r="E380" s="863"/>
      <c r="F380" s="863"/>
      <c r="G380" s="863"/>
      <c r="H380" s="481"/>
      <c r="I380" s="482"/>
      <c r="J380" s="822" t="s">
        <v>895</v>
      </c>
      <c r="K380" s="823"/>
      <c r="L380" s="823"/>
      <c r="M380" s="823"/>
      <c r="N380" s="823"/>
      <c r="O380" s="823"/>
      <c r="P380" s="824" t="s">
        <v>892</v>
      </c>
      <c r="Q380" s="825"/>
      <c r="R380" s="825"/>
      <c r="S380" s="825"/>
      <c r="T380" s="825"/>
      <c r="U380" s="825"/>
      <c r="V380" s="825"/>
      <c r="W380" s="825"/>
      <c r="X380" s="825"/>
      <c r="Y380" s="479"/>
      <c r="Z380" s="479"/>
      <c r="AA380" s="479"/>
      <c r="AB380" s="479"/>
      <c r="AC380" s="479"/>
      <c r="AD380" s="383"/>
    </row>
    <row r="381" spans="1:30" ht="27.75" hidden="1" customHeight="1" x14ac:dyDescent="0.5">
      <c r="A381" s="479"/>
      <c r="B381" s="479"/>
      <c r="C381" s="479"/>
      <c r="D381" s="479"/>
      <c r="E381" s="479"/>
      <c r="F381" s="479"/>
      <c r="G381" s="479"/>
      <c r="H381" s="479"/>
      <c r="I381" s="479"/>
      <c r="J381" s="479"/>
      <c r="K381" s="479"/>
      <c r="L381" s="479"/>
      <c r="M381" s="479"/>
      <c r="N381" s="479"/>
      <c r="O381" s="479"/>
      <c r="P381" s="479"/>
      <c r="Q381" s="479"/>
      <c r="R381" s="479"/>
      <c r="S381" s="479"/>
      <c r="T381" s="479"/>
      <c r="U381" s="479"/>
      <c r="V381" s="473"/>
      <c r="W381" s="475"/>
      <c r="X381" s="479"/>
      <c r="Y381" s="479"/>
      <c r="Z381" s="479"/>
      <c r="AA381" s="479"/>
      <c r="AB381" s="479"/>
      <c r="AC381" s="479"/>
      <c r="AD381" s="383"/>
    </row>
    <row r="382" spans="1:30" ht="27.75" hidden="1" customHeight="1" x14ac:dyDescent="0.5">
      <c r="A382" s="479"/>
      <c r="B382" s="474" t="s">
        <v>894</v>
      </c>
      <c r="C382" s="872" t="s">
        <v>890</v>
      </c>
      <c r="D382" s="872"/>
      <c r="E382" s="872"/>
      <c r="F382" s="872"/>
      <c r="G382" s="872"/>
      <c r="H382" s="823"/>
      <c r="I382" s="480"/>
      <c r="J382" s="868" t="s">
        <v>894</v>
      </c>
      <c r="K382" s="821"/>
      <c r="L382" s="821"/>
      <c r="M382" s="821"/>
      <c r="N382" s="821"/>
      <c r="O382" s="821"/>
      <c r="P382" s="869" t="s">
        <v>891</v>
      </c>
      <c r="Q382" s="823"/>
      <c r="R382" s="823"/>
      <c r="S382" s="823"/>
      <c r="T382" s="823"/>
      <c r="U382" s="823"/>
      <c r="V382" s="823"/>
      <c r="W382" s="823"/>
      <c r="X382" s="823"/>
      <c r="Y382" s="479"/>
      <c r="Z382" s="479"/>
      <c r="AA382" s="479"/>
      <c r="AB382" s="479"/>
      <c r="AC382" s="479"/>
      <c r="AD382" s="383"/>
    </row>
    <row r="383" spans="1:30" ht="27.75" hidden="1" customHeight="1" x14ac:dyDescent="0.5">
      <c r="A383" s="479"/>
      <c r="B383" s="478" t="s">
        <v>895</v>
      </c>
      <c r="C383" s="863" t="s">
        <v>892</v>
      </c>
      <c r="D383" s="863"/>
      <c r="E383" s="863"/>
      <c r="F383" s="863"/>
      <c r="G383" s="863"/>
      <c r="H383" s="481"/>
      <c r="I383" s="482"/>
      <c r="J383" s="822" t="s">
        <v>895</v>
      </c>
      <c r="K383" s="823"/>
      <c r="L383" s="823"/>
      <c r="M383" s="823"/>
      <c r="N383" s="823"/>
      <c r="O383" s="823"/>
      <c r="P383" s="824" t="s">
        <v>892</v>
      </c>
      <c r="Q383" s="825"/>
      <c r="R383" s="825"/>
      <c r="S383" s="825"/>
      <c r="T383" s="825"/>
      <c r="U383" s="825"/>
      <c r="V383" s="825"/>
      <c r="W383" s="825"/>
      <c r="X383" s="825"/>
      <c r="Y383" s="479"/>
      <c r="Z383" s="479"/>
      <c r="AA383" s="479"/>
      <c r="AB383" s="479"/>
      <c r="AC383" s="479"/>
      <c r="AD383" s="383"/>
    </row>
    <row r="384" spans="1:30" ht="27.75" hidden="1" customHeight="1" x14ac:dyDescent="0.5">
      <c r="A384" s="479"/>
      <c r="B384" s="479"/>
      <c r="C384" s="479"/>
      <c r="D384" s="479"/>
      <c r="E384" s="479"/>
      <c r="F384" s="479"/>
      <c r="G384" s="479"/>
      <c r="H384" s="479"/>
      <c r="I384" s="479"/>
      <c r="J384" s="479"/>
      <c r="K384" s="479"/>
      <c r="L384" s="479"/>
      <c r="M384" s="479"/>
      <c r="N384" s="479"/>
      <c r="O384" s="479"/>
      <c r="P384" s="479"/>
      <c r="Q384" s="479"/>
      <c r="R384" s="479"/>
      <c r="S384" s="479"/>
      <c r="T384" s="479"/>
      <c r="U384" s="479"/>
      <c r="V384" s="473"/>
      <c r="W384" s="475"/>
      <c r="X384" s="479"/>
      <c r="Y384" s="479"/>
      <c r="Z384" s="479"/>
      <c r="AA384" s="479"/>
      <c r="AB384" s="479"/>
      <c r="AC384" s="479"/>
      <c r="AD384" s="383"/>
    </row>
    <row r="385" spans="1:30" ht="27.75" hidden="1" customHeight="1" x14ac:dyDescent="0.5">
      <c r="A385" s="479"/>
      <c r="B385" s="474" t="s">
        <v>894</v>
      </c>
      <c r="C385" s="872" t="s">
        <v>890</v>
      </c>
      <c r="D385" s="872"/>
      <c r="E385" s="872"/>
      <c r="F385" s="872"/>
      <c r="G385" s="872"/>
      <c r="H385" s="823"/>
      <c r="I385" s="480"/>
      <c r="J385" s="868" t="s">
        <v>894</v>
      </c>
      <c r="K385" s="821"/>
      <c r="L385" s="821"/>
      <c r="M385" s="821"/>
      <c r="N385" s="821"/>
      <c r="O385" s="821"/>
      <c r="P385" s="869" t="s">
        <v>891</v>
      </c>
      <c r="Q385" s="823"/>
      <c r="R385" s="823"/>
      <c r="S385" s="823"/>
      <c r="T385" s="823"/>
      <c r="U385" s="823"/>
      <c r="V385" s="823"/>
      <c r="W385" s="823"/>
      <c r="X385" s="823"/>
      <c r="Y385" s="479"/>
      <c r="Z385" s="479"/>
      <c r="AA385" s="479"/>
      <c r="AB385" s="479"/>
      <c r="AC385" s="479"/>
      <c r="AD385" s="383"/>
    </row>
    <row r="386" spans="1:30" ht="27.75" hidden="1" customHeight="1" x14ac:dyDescent="0.5">
      <c r="A386" s="479"/>
      <c r="B386" s="478" t="s">
        <v>895</v>
      </c>
      <c r="C386" s="863" t="s">
        <v>892</v>
      </c>
      <c r="D386" s="863"/>
      <c r="E386" s="863"/>
      <c r="F386" s="863"/>
      <c r="G386" s="863"/>
      <c r="H386" s="481"/>
      <c r="I386" s="482"/>
      <c r="J386" s="822" t="s">
        <v>895</v>
      </c>
      <c r="K386" s="823"/>
      <c r="L386" s="823"/>
      <c r="M386" s="823"/>
      <c r="N386" s="823"/>
      <c r="O386" s="823"/>
      <c r="P386" s="824" t="s">
        <v>892</v>
      </c>
      <c r="Q386" s="825"/>
      <c r="R386" s="825"/>
      <c r="S386" s="825"/>
      <c r="T386" s="825"/>
      <c r="U386" s="825"/>
      <c r="V386" s="825"/>
      <c r="W386" s="825"/>
      <c r="X386" s="825"/>
      <c r="Y386" s="479"/>
      <c r="Z386" s="479"/>
      <c r="AA386" s="479"/>
      <c r="AB386" s="479"/>
      <c r="AC386" s="479"/>
      <c r="AD386" s="383"/>
    </row>
    <row r="387" spans="1:30" ht="27.75" hidden="1" customHeight="1" x14ac:dyDescent="0.5">
      <c r="A387" s="479"/>
      <c r="B387" s="479"/>
      <c r="C387" s="479"/>
      <c r="D387" s="479"/>
      <c r="E387" s="479"/>
      <c r="F387" s="479"/>
      <c r="G387" s="479"/>
      <c r="H387" s="479"/>
      <c r="I387" s="479"/>
      <c r="J387" s="479"/>
      <c r="K387" s="479"/>
      <c r="L387" s="479"/>
      <c r="M387" s="479"/>
      <c r="N387" s="479"/>
      <c r="O387" s="479"/>
      <c r="P387" s="479"/>
      <c r="Q387" s="479"/>
      <c r="R387" s="479"/>
      <c r="S387" s="479"/>
      <c r="T387" s="479"/>
      <c r="U387" s="479"/>
      <c r="V387" s="473"/>
      <c r="W387" s="475"/>
      <c r="X387" s="479"/>
      <c r="Y387" s="479"/>
      <c r="Z387" s="479"/>
      <c r="AA387" s="479"/>
      <c r="AB387" s="479"/>
      <c r="AC387" s="479"/>
      <c r="AD387" s="383"/>
    </row>
    <row r="388" spans="1:30" ht="27.75" hidden="1" customHeight="1" x14ac:dyDescent="0.5">
      <c r="A388" s="479"/>
      <c r="B388" s="474" t="s">
        <v>894</v>
      </c>
      <c r="C388" s="872" t="s">
        <v>890</v>
      </c>
      <c r="D388" s="872"/>
      <c r="E388" s="872"/>
      <c r="F388" s="872"/>
      <c r="G388" s="872"/>
      <c r="H388" s="823"/>
      <c r="I388" s="480"/>
      <c r="J388" s="868" t="s">
        <v>894</v>
      </c>
      <c r="K388" s="821"/>
      <c r="L388" s="821"/>
      <c r="M388" s="821"/>
      <c r="N388" s="821"/>
      <c r="O388" s="821"/>
      <c r="P388" s="869" t="s">
        <v>891</v>
      </c>
      <c r="Q388" s="823"/>
      <c r="R388" s="823"/>
      <c r="S388" s="823"/>
      <c r="T388" s="823"/>
      <c r="U388" s="823"/>
      <c r="V388" s="823"/>
      <c r="W388" s="823"/>
      <c r="X388" s="823"/>
      <c r="Y388" s="479"/>
      <c r="Z388" s="479"/>
      <c r="AA388" s="479"/>
      <c r="AB388" s="479"/>
      <c r="AC388" s="479"/>
      <c r="AD388" s="383"/>
    </row>
    <row r="389" spans="1:30" ht="27.75" hidden="1" customHeight="1" x14ac:dyDescent="0.5">
      <c r="A389" s="479"/>
      <c r="B389" s="478" t="s">
        <v>895</v>
      </c>
      <c r="C389" s="863" t="s">
        <v>892</v>
      </c>
      <c r="D389" s="863"/>
      <c r="E389" s="863"/>
      <c r="F389" s="863"/>
      <c r="G389" s="863"/>
      <c r="H389" s="481"/>
      <c r="I389" s="482"/>
      <c r="J389" s="822" t="s">
        <v>895</v>
      </c>
      <c r="K389" s="823"/>
      <c r="L389" s="823"/>
      <c r="M389" s="823"/>
      <c r="N389" s="823"/>
      <c r="O389" s="823"/>
      <c r="P389" s="824" t="s">
        <v>892</v>
      </c>
      <c r="Q389" s="825"/>
      <c r="R389" s="825"/>
      <c r="S389" s="825"/>
      <c r="T389" s="825"/>
      <c r="U389" s="825"/>
      <c r="V389" s="825"/>
      <c r="W389" s="825"/>
      <c r="X389" s="825"/>
      <c r="Y389" s="479"/>
      <c r="Z389" s="479"/>
      <c r="AA389" s="479"/>
      <c r="AB389" s="479"/>
      <c r="AC389" s="479"/>
      <c r="AD389" s="383"/>
    </row>
    <row r="390" spans="1:30" ht="27.75" hidden="1" customHeight="1" x14ac:dyDescent="0.5">
      <c r="A390" s="479"/>
      <c r="B390" s="479"/>
      <c r="C390" s="479"/>
      <c r="D390" s="479"/>
      <c r="E390" s="479"/>
      <c r="F390" s="479"/>
      <c r="G390" s="479"/>
      <c r="H390" s="479"/>
      <c r="I390" s="479"/>
      <c r="J390" s="479"/>
      <c r="K390" s="479"/>
      <c r="L390" s="479"/>
      <c r="M390" s="479"/>
      <c r="N390" s="479"/>
      <c r="O390" s="479"/>
      <c r="P390" s="479"/>
      <c r="Q390" s="479"/>
      <c r="R390" s="479"/>
      <c r="S390" s="479"/>
      <c r="T390" s="479"/>
      <c r="U390" s="479"/>
      <c r="V390" s="473"/>
      <c r="W390" s="475"/>
      <c r="X390" s="479"/>
      <c r="Y390" s="479"/>
      <c r="Z390" s="479"/>
      <c r="AA390" s="479"/>
      <c r="AB390" s="479"/>
      <c r="AC390" s="479"/>
      <c r="AD390" s="383"/>
    </row>
    <row r="391" spans="1:30" ht="27.75" hidden="1" customHeight="1" x14ac:dyDescent="0.5">
      <c r="A391" s="479"/>
      <c r="B391" s="473"/>
      <c r="C391" s="481"/>
      <c r="D391" s="481"/>
      <c r="E391" s="481"/>
      <c r="F391" s="481"/>
      <c r="G391" s="481"/>
      <c r="H391" s="481"/>
      <c r="I391" s="482"/>
      <c r="J391" s="473"/>
      <c r="K391" s="473"/>
      <c r="L391" s="473"/>
      <c r="M391" s="473"/>
      <c r="N391" s="473"/>
      <c r="O391" s="473"/>
      <c r="P391" s="481"/>
      <c r="Q391" s="481"/>
      <c r="R391" s="481"/>
      <c r="S391" s="481"/>
      <c r="T391" s="481"/>
      <c r="U391" s="481"/>
      <c r="V391" s="473"/>
      <c r="W391" s="475"/>
      <c r="X391" s="479"/>
      <c r="Y391" s="479"/>
      <c r="Z391" s="479"/>
      <c r="AA391" s="479"/>
      <c r="AB391" s="479"/>
      <c r="AC391" s="479"/>
      <c r="AD391" s="383"/>
    </row>
    <row r="392" spans="1:30" ht="27.75" hidden="1" customHeight="1" x14ac:dyDescent="0.5">
      <c r="A392" s="479"/>
      <c r="B392" s="473"/>
      <c r="C392" s="481"/>
      <c r="D392" s="481"/>
      <c r="E392" s="481"/>
      <c r="F392" s="481"/>
      <c r="G392" s="481"/>
      <c r="H392" s="481"/>
      <c r="I392" s="482"/>
      <c r="J392" s="473"/>
      <c r="K392" s="473"/>
      <c r="L392" s="473"/>
      <c r="M392" s="473"/>
      <c r="N392" s="473"/>
      <c r="O392" s="473"/>
      <c r="P392" s="481"/>
      <c r="Q392" s="481"/>
      <c r="R392" s="481"/>
      <c r="S392" s="481"/>
      <c r="T392" s="481"/>
      <c r="U392" s="481"/>
      <c r="V392" s="473"/>
      <c r="W392" s="475"/>
      <c r="X392" s="479"/>
      <c r="Y392" s="479"/>
      <c r="Z392" s="479"/>
      <c r="AA392" s="479"/>
      <c r="AB392" s="479"/>
      <c r="AC392" s="479"/>
      <c r="AD392" s="383"/>
    </row>
    <row r="393" spans="1:30" ht="27.75" hidden="1" customHeight="1" x14ac:dyDescent="0.5">
      <c r="A393" s="479"/>
      <c r="B393" s="479"/>
      <c r="C393" s="479"/>
      <c r="D393" s="479"/>
      <c r="E393" s="479"/>
      <c r="F393" s="479"/>
      <c r="G393" s="479"/>
      <c r="H393" s="479"/>
      <c r="I393" s="479"/>
      <c r="J393" s="479"/>
      <c r="K393" s="479"/>
      <c r="L393" s="479"/>
      <c r="M393" s="479"/>
      <c r="N393" s="479"/>
      <c r="O393" s="479"/>
      <c r="P393" s="479"/>
      <c r="Q393" s="479"/>
      <c r="R393" s="479"/>
      <c r="S393" s="479"/>
      <c r="T393" s="479"/>
      <c r="U393" s="479"/>
      <c r="V393" s="473"/>
      <c r="W393" s="475"/>
      <c r="X393" s="479"/>
      <c r="Y393" s="479"/>
      <c r="Z393" s="479"/>
      <c r="AA393" s="479"/>
      <c r="AB393" s="479"/>
      <c r="AC393" s="479"/>
      <c r="AD393" s="383"/>
    </row>
    <row r="394" spans="1:30" ht="27.75" customHeight="1" x14ac:dyDescent="0.5">
      <c r="A394" s="820" t="s">
        <v>896</v>
      </c>
      <c r="B394" s="821"/>
      <c r="C394" s="479"/>
      <c r="D394" s="479"/>
      <c r="E394" s="479"/>
      <c r="F394" s="479"/>
      <c r="G394" s="479"/>
      <c r="H394" s="479"/>
      <c r="I394" s="479"/>
      <c r="J394" s="479"/>
      <c r="K394" s="479"/>
      <c r="L394" s="479"/>
      <c r="M394" s="479"/>
      <c r="N394" s="479"/>
      <c r="O394" s="479"/>
      <c r="P394" s="479"/>
      <c r="Q394" s="479"/>
      <c r="R394" s="479"/>
      <c r="S394" s="479"/>
      <c r="T394" s="479"/>
      <c r="U394" s="479"/>
      <c r="V394" s="479"/>
      <c r="W394" s="479"/>
      <c r="X394" s="479"/>
      <c r="Y394" s="479"/>
      <c r="Z394" s="479"/>
      <c r="AA394" s="479"/>
      <c r="AB394" s="479"/>
      <c r="AC394" s="479"/>
      <c r="AD394" s="53"/>
    </row>
    <row r="395" spans="1:30" ht="27.75" customHeight="1" x14ac:dyDescent="0.5">
      <c r="AD395" s="53"/>
    </row>
    <row r="396" spans="1:30" ht="27.75" customHeight="1" x14ac:dyDescent="0.5">
      <c r="AD396" s="53"/>
    </row>
    <row r="397" spans="1:30" ht="27.75" customHeight="1" x14ac:dyDescent="0.5">
      <c r="AD397" s="53"/>
    </row>
    <row r="398" spans="1:30" ht="27.75" customHeight="1" x14ac:dyDescent="0.5">
      <c r="AD398" s="53"/>
    </row>
    <row r="399" spans="1:30" ht="27.75" customHeight="1" x14ac:dyDescent="0.5">
      <c r="AD399" s="53"/>
    </row>
    <row r="400" spans="1:30" ht="27.75" customHeight="1" x14ac:dyDescent="0.5">
      <c r="AD400" s="53"/>
    </row>
    <row r="401" spans="30:30" ht="27.75" customHeight="1" x14ac:dyDescent="0.5">
      <c r="AD401" s="53"/>
    </row>
    <row r="402" spans="30:30" ht="27.75" customHeight="1" x14ac:dyDescent="0.5">
      <c r="AD402" s="53"/>
    </row>
    <row r="403" spans="30:30" ht="27.75" customHeight="1" x14ac:dyDescent="0.5">
      <c r="AD403" s="53"/>
    </row>
    <row r="404" spans="30:30" ht="27.75" customHeight="1" x14ac:dyDescent="0.5">
      <c r="AD404" s="53"/>
    </row>
    <row r="405" spans="30:30" ht="27.75" customHeight="1" x14ac:dyDescent="0.5">
      <c r="AD405" s="53"/>
    </row>
    <row r="406" spans="30:30" ht="27.75" customHeight="1" x14ac:dyDescent="0.5">
      <c r="AD406" s="53"/>
    </row>
    <row r="407" spans="30:30" ht="27.75" customHeight="1" x14ac:dyDescent="0.5">
      <c r="AD407" s="53"/>
    </row>
    <row r="408" spans="30:30" ht="27.75" customHeight="1" x14ac:dyDescent="0.5">
      <c r="AD408" s="53"/>
    </row>
    <row r="409" spans="30:30" ht="27.75" customHeight="1" x14ac:dyDescent="0.5">
      <c r="AD409" s="53"/>
    </row>
    <row r="410" spans="30:30" ht="27.75" customHeight="1" x14ac:dyDescent="0.5">
      <c r="AD410" s="53"/>
    </row>
    <row r="411" spans="30:30" ht="27.75" customHeight="1" x14ac:dyDescent="0.5">
      <c r="AD411" s="53"/>
    </row>
    <row r="412" spans="30:30" ht="27.75" customHeight="1" x14ac:dyDescent="0.5">
      <c r="AD412" s="53"/>
    </row>
    <row r="413" spans="30:30" ht="27.75" customHeight="1" x14ac:dyDescent="0.5">
      <c r="AD413" s="53"/>
    </row>
    <row r="414" spans="30:30" ht="27.75" customHeight="1" x14ac:dyDescent="0.5">
      <c r="AD414" s="53"/>
    </row>
    <row r="415" spans="30:30" ht="27.75" customHeight="1" x14ac:dyDescent="0.5">
      <c r="AD415" s="53"/>
    </row>
    <row r="416" spans="30:30" ht="27.75" customHeight="1" x14ac:dyDescent="0.5">
      <c r="AD416" s="53"/>
    </row>
    <row r="417" spans="30:30" ht="27.75" customHeight="1" x14ac:dyDescent="0.5">
      <c r="AD417" s="53"/>
    </row>
    <row r="418" spans="30:30" ht="27.75" customHeight="1" x14ac:dyDescent="0.5">
      <c r="AD418" s="53"/>
    </row>
    <row r="419" spans="30:30" ht="27.75" customHeight="1" x14ac:dyDescent="0.5">
      <c r="AD419" s="53"/>
    </row>
    <row r="420" spans="30:30" ht="27.75" customHeight="1" x14ac:dyDescent="0.5">
      <c r="AD420" s="53"/>
    </row>
    <row r="421" spans="30:30" ht="27.75" customHeight="1" x14ac:dyDescent="0.5">
      <c r="AD421" s="53"/>
    </row>
  </sheetData>
  <sheetProtection algorithmName="SHA-512" hashValue="JC34c9EmudSi7QHauj4D15MAD8qCpEl6PvdoUZc4HSxP3GndxT4Yy0B8G0SJ7pgXXBcK8KS7Ymdzs1UcJfOLTw==" saltValue="peYNJOcL4vTiO4YoWi/Y5A==" spinCount="100000" sheet="1" formatCells="0" formatColumns="0" formatRows="0"/>
  <protectedRanges>
    <protectedRange sqref="B110:B319" name="Діапазон1"/>
  </protectedRanges>
  <mergeCells count="137">
    <mergeCell ref="P370:X370"/>
    <mergeCell ref="C388:H388"/>
    <mergeCell ref="C386:G386"/>
    <mergeCell ref="C380:G380"/>
    <mergeCell ref="C383:G383"/>
    <mergeCell ref="P371:X371"/>
    <mergeCell ref="P373:X373"/>
    <mergeCell ref="P374:X374"/>
    <mergeCell ref="P376:X376"/>
    <mergeCell ref="P377:X377"/>
    <mergeCell ref="C370:H370"/>
    <mergeCell ref="C373:H373"/>
    <mergeCell ref="C376:H376"/>
    <mergeCell ref="C379:H379"/>
    <mergeCell ref="C382:H382"/>
    <mergeCell ref="C385:H385"/>
    <mergeCell ref="C374:G374"/>
    <mergeCell ref="C371:G371"/>
    <mergeCell ref="C377:G377"/>
    <mergeCell ref="P379:X379"/>
    <mergeCell ref="P380:X380"/>
    <mergeCell ref="P382:X382"/>
    <mergeCell ref="P383:X383"/>
    <mergeCell ref="C389:G389"/>
    <mergeCell ref="M358:N358"/>
    <mergeCell ref="S354:T354"/>
    <mergeCell ref="M354:N354"/>
    <mergeCell ref="M356:N356"/>
    <mergeCell ref="O354:P354"/>
    <mergeCell ref="U354:V354"/>
    <mergeCell ref="O357:P357"/>
    <mergeCell ref="M357:N357"/>
    <mergeCell ref="J373:O373"/>
    <mergeCell ref="J376:O376"/>
    <mergeCell ref="J379:O379"/>
    <mergeCell ref="J382:O382"/>
    <mergeCell ref="J385:O385"/>
    <mergeCell ref="J388:O388"/>
    <mergeCell ref="P386:X386"/>
    <mergeCell ref="P385:X385"/>
    <mergeCell ref="P388:X388"/>
    <mergeCell ref="J380:O380"/>
    <mergeCell ref="J370:O370"/>
    <mergeCell ref="S357:T357"/>
    <mergeCell ref="Q356:R356"/>
    <mergeCell ref="O356:P356"/>
    <mergeCell ref="S356:T356"/>
    <mergeCell ref="O358:P358"/>
    <mergeCell ref="Q358:R358"/>
    <mergeCell ref="S355:T355"/>
    <mergeCell ref="Q354:R354"/>
    <mergeCell ref="S358:T358"/>
    <mergeCell ref="D365:H365"/>
    <mergeCell ref="C360:H360"/>
    <mergeCell ref="D363:H363"/>
    <mergeCell ref="D362:H362"/>
    <mergeCell ref="D364:H364"/>
    <mergeCell ref="D361:H361"/>
    <mergeCell ref="Q355:R355"/>
    <mergeCell ref="O355:P355"/>
    <mergeCell ref="B355:L355"/>
    <mergeCell ref="Q357:R357"/>
    <mergeCell ref="M355:N355"/>
    <mergeCell ref="A354:A358"/>
    <mergeCell ref="A4:A10"/>
    <mergeCell ref="B4:B10"/>
    <mergeCell ref="F4:F10"/>
    <mergeCell ref="C5:C10"/>
    <mergeCell ref="B353:E353"/>
    <mergeCell ref="H6:H10"/>
    <mergeCell ref="G4:L4"/>
    <mergeCell ref="D5:D10"/>
    <mergeCell ref="C4:E4"/>
    <mergeCell ref="G5:G10"/>
    <mergeCell ref="I6:K7"/>
    <mergeCell ref="I8:I10"/>
    <mergeCell ref="B354:L354"/>
    <mergeCell ref="E5:E10"/>
    <mergeCell ref="H5:K5"/>
    <mergeCell ref="K8:K10"/>
    <mergeCell ref="B358:L358"/>
    <mergeCell ref="B356:L356"/>
    <mergeCell ref="B357:L357"/>
    <mergeCell ref="AA358:AB358"/>
    <mergeCell ref="Y358:Z358"/>
    <mergeCell ref="AA357:AB357"/>
    <mergeCell ref="AA356:AB356"/>
    <mergeCell ref="W358:X358"/>
    <mergeCell ref="U356:V356"/>
    <mergeCell ref="W356:X356"/>
    <mergeCell ref="W357:X357"/>
    <mergeCell ref="AA354:AB354"/>
    <mergeCell ref="W354:X354"/>
    <mergeCell ref="AA355:AB355"/>
    <mergeCell ref="Y354:Z354"/>
    <mergeCell ref="U355:V355"/>
    <mergeCell ref="W355:X355"/>
    <mergeCell ref="Y355:Z355"/>
    <mergeCell ref="U357:V357"/>
    <mergeCell ref="U358:V358"/>
    <mergeCell ref="Y357:Z357"/>
    <mergeCell ref="Y356:Z356"/>
    <mergeCell ref="Q7:R7"/>
    <mergeCell ref="AA7:AB7"/>
    <mergeCell ref="L5:L10"/>
    <mergeCell ref="J8:J10"/>
    <mergeCell ref="Q5:T5"/>
    <mergeCell ref="S9:T9"/>
    <mergeCell ref="M6:AB6"/>
    <mergeCell ref="U9:V9"/>
    <mergeCell ref="W7:X7"/>
    <mergeCell ref="U7:V7"/>
    <mergeCell ref="S7:T7"/>
    <mergeCell ref="A394:B394"/>
    <mergeCell ref="J377:O377"/>
    <mergeCell ref="J374:O374"/>
    <mergeCell ref="J389:O389"/>
    <mergeCell ref="J386:O386"/>
    <mergeCell ref="J383:O383"/>
    <mergeCell ref="P389:X389"/>
    <mergeCell ref="U1:AC1"/>
    <mergeCell ref="M8:AB8"/>
    <mergeCell ref="Y5:AB5"/>
    <mergeCell ref="Q9:R9"/>
    <mergeCell ref="M7:N7"/>
    <mergeCell ref="Y7:Z7"/>
    <mergeCell ref="M9:N9"/>
    <mergeCell ref="W9:X9"/>
    <mergeCell ref="O7:P7"/>
    <mergeCell ref="Y9:Z9"/>
    <mergeCell ref="A2:AC2"/>
    <mergeCell ref="U5:X5"/>
    <mergeCell ref="AC4:AC10"/>
    <mergeCell ref="M4:AB4"/>
    <mergeCell ref="O9:P9"/>
    <mergeCell ref="AA9:AB9"/>
    <mergeCell ref="M5:P5"/>
  </mergeCells>
  <phoneticPr fontId="29" type="noConversion"/>
  <pageMargins left="0.39370078740157483" right="0.19685039370078741" top="0.35433070866141736" bottom="0.74803149606299213" header="0" footer="0"/>
  <pageSetup paperSize="9" scale="33" fitToHeight="2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view="pageBreakPreview" zoomScale="40" zoomScaleNormal="40" zoomScaleSheetLayoutView="40" workbookViewId="0">
      <selection activeCell="G29" sqref="G29"/>
    </sheetView>
  </sheetViews>
  <sheetFormatPr defaultColWidth="5.88671875" defaultRowHeight="28.2" x14ac:dyDescent="0.5"/>
  <cols>
    <col min="1" max="1" width="20.44140625" style="383" customWidth="1"/>
    <col min="2" max="2" width="83.5546875" style="383" customWidth="1"/>
    <col min="3" max="4" width="10.6640625" style="383" customWidth="1"/>
    <col min="5" max="5" width="11.88671875" style="383" customWidth="1"/>
    <col min="6" max="6" width="12.109375" style="383" bestFit="1" customWidth="1"/>
    <col min="7" max="7" width="14.5546875" style="383" bestFit="1" customWidth="1"/>
    <col min="8" max="8" width="16.109375" style="383" customWidth="1"/>
    <col min="9" max="9" width="13.88671875" style="383" bestFit="1" customWidth="1"/>
    <col min="10" max="10" width="11.88671875" style="383" customWidth="1"/>
    <col min="11" max="11" width="13.88671875" style="383" bestFit="1" customWidth="1"/>
    <col min="12" max="12" width="20.6640625" style="383" customWidth="1"/>
    <col min="13" max="18" width="11.33203125" style="383" bestFit="1" customWidth="1"/>
    <col min="19" max="27" width="9.109375" style="383" customWidth="1"/>
    <col min="28" max="28" width="11.5546875" style="383" bestFit="1" customWidth="1"/>
    <col min="29" max="29" width="13.6640625" style="383" customWidth="1"/>
    <col min="30" max="30" width="16.33203125" style="55" customWidth="1"/>
    <col min="31" max="16384" width="5.88671875" style="383"/>
  </cols>
  <sheetData>
    <row r="1" spans="1:30" x14ac:dyDescent="0.5">
      <c r="A1" s="183"/>
      <c r="B1" s="47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666" t="str">
        <f>'Основні дані'!B1</f>
        <v>ХТ-225</v>
      </c>
      <c r="V1" s="666"/>
      <c r="W1" s="666"/>
      <c r="X1" s="666"/>
      <c r="Y1" s="666"/>
      <c r="Z1" s="666"/>
      <c r="AA1" s="666"/>
      <c r="AB1" s="666"/>
      <c r="AC1" s="666"/>
    </row>
    <row r="2" spans="1:30" ht="33" x14ac:dyDescent="0.6">
      <c r="A2" s="667" t="s">
        <v>897</v>
      </c>
      <c r="B2" s="667"/>
      <c r="C2" s="667"/>
      <c r="D2" s="667"/>
      <c r="E2" s="667"/>
      <c r="F2" s="667"/>
      <c r="G2" s="667"/>
      <c r="H2" s="667"/>
      <c r="I2" s="667"/>
      <c r="J2" s="667"/>
      <c r="K2" s="667"/>
      <c r="L2" s="667"/>
      <c r="M2" s="667"/>
      <c r="N2" s="667"/>
      <c r="O2" s="667"/>
      <c r="P2" s="667"/>
      <c r="Q2" s="667"/>
      <c r="R2" s="667"/>
      <c r="S2" s="667"/>
      <c r="T2" s="667"/>
      <c r="U2" s="667"/>
      <c r="V2" s="667"/>
      <c r="W2" s="667"/>
      <c r="X2" s="667"/>
      <c r="Y2" s="667"/>
      <c r="Z2" s="667"/>
      <c r="AA2" s="667"/>
      <c r="AB2" s="667"/>
      <c r="AC2" s="667"/>
    </row>
    <row r="3" spans="1:30" s="384" customFormat="1" ht="23.4" thickBot="1" x14ac:dyDescent="0.45">
      <c r="A3" s="48"/>
      <c r="B3" s="49"/>
      <c r="C3" s="49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</row>
    <row r="4" spans="1:30" ht="28.8" thickBot="1" x14ac:dyDescent="0.55000000000000004">
      <c r="A4" s="668" t="s">
        <v>454</v>
      </c>
      <c r="B4" s="671" t="s">
        <v>455</v>
      </c>
      <c r="C4" s="674" t="s">
        <v>456</v>
      </c>
      <c r="D4" s="675"/>
      <c r="E4" s="676"/>
      <c r="F4" s="654" t="s">
        <v>457</v>
      </c>
      <c r="G4" s="644" t="s">
        <v>458</v>
      </c>
      <c r="H4" s="645"/>
      <c r="I4" s="645"/>
      <c r="J4" s="645"/>
      <c r="K4" s="645"/>
      <c r="L4" s="646"/>
      <c r="M4" s="674" t="s">
        <v>459</v>
      </c>
      <c r="N4" s="675"/>
      <c r="O4" s="675"/>
      <c r="P4" s="675"/>
      <c r="Q4" s="675"/>
      <c r="R4" s="675"/>
      <c r="S4" s="675"/>
      <c r="T4" s="675"/>
      <c r="U4" s="675"/>
      <c r="V4" s="675"/>
      <c r="W4" s="675"/>
      <c r="X4" s="675"/>
      <c r="Y4" s="675"/>
      <c r="Z4" s="675"/>
      <c r="AA4" s="675"/>
      <c r="AB4" s="676"/>
      <c r="AC4" s="654" t="s">
        <v>2</v>
      </c>
    </row>
    <row r="5" spans="1:30" ht="28.8" thickBot="1" x14ac:dyDescent="0.55000000000000004">
      <c r="A5" s="669"/>
      <c r="B5" s="672"/>
      <c r="C5" s="654" t="s">
        <v>460</v>
      </c>
      <c r="D5" s="654" t="s">
        <v>461</v>
      </c>
      <c r="E5" s="654" t="s">
        <v>462</v>
      </c>
      <c r="F5" s="655"/>
      <c r="G5" s="654" t="s">
        <v>463</v>
      </c>
      <c r="H5" s="644" t="s">
        <v>464</v>
      </c>
      <c r="I5" s="645"/>
      <c r="J5" s="645"/>
      <c r="K5" s="646"/>
      <c r="L5" s="654" t="s">
        <v>465</v>
      </c>
      <c r="M5" s="644" t="s">
        <v>466</v>
      </c>
      <c r="N5" s="645"/>
      <c r="O5" s="645"/>
      <c r="P5" s="646"/>
      <c r="Q5" s="644" t="s">
        <v>467</v>
      </c>
      <c r="R5" s="645"/>
      <c r="S5" s="645"/>
      <c r="T5" s="646"/>
      <c r="U5" s="644" t="s">
        <v>468</v>
      </c>
      <c r="V5" s="645"/>
      <c r="W5" s="645"/>
      <c r="X5" s="646"/>
      <c r="Y5" s="644" t="s">
        <v>469</v>
      </c>
      <c r="Z5" s="645"/>
      <c r="AA5" s="645"/>
      <c r="AB5" s="646"/>
      <c r="AC5" s="655"/>
    </row>
    <row r="6" spans="1:30" ht="28.8" thickBot="1" x14ac:dyDescent="0.55000000000000004">
      <c r="A6" s="669"/>
      <c r="B6" s="672"/>
      <c r="C6" s="655"/>
      <c r="D6" s="655"/>
      <c r="E6" s="655"/>
      <c r="F6" s="655"/>
      <c r="G6" s="655"/>
      <c r="H6" s="654" t="s">
        <v>435</v>
      </c>
      <c r="I6" s="657" t="s">
        <v>470</v>
      </c>
      <c r="J6" s="658"/>
      <c r="K6" s="659"/>
      <c r="L6" s="655"/>
      <c r="M6" s="647" t="s">
        <v>471</v>
      </c>
      <c r="N6" s="648"/>
      <c r="O6" s="648"/>
      <c r="P6" s="648"/>
      <c r="Q6" s="648"/>
      <c r="R6" s="648"/>
      <c r="S6" s="648"/>
      <c r="T6" s="648"/>
      <c r="U6" s="648"/>
      <c r="V6" s="648"/>
      <c r="W6" s="648"/>
      <c r="X6" s="648"/>
      <c r="Y6" s="648"/>
      <c r="Z6" s="648"/>
      <c r="AA6" s="648"/>
      <c r="AB6" s="649"/>
      <c r="AC6" s="655"/>
    </row>
    <row r="7" spans="1:30" ht="28.8" thickBot="1" x14ac:dyDescent="0.55000000000000004">
      <c r="A7" s="669"/>
      <c r="B7" s="672"/>
      <c r="C7" s="655"/>
      <c r="D7" s="655"/>
      <c r="E7" s="655"/>
      <c r="F7" s="655"/>
      <c r="G7" s="655"/>
      <c r="H7" s="655"/>
      <c r="I7" s="660"/>
      <c r="J7" s="661"/>
      <c r="K7" s="662"/>
      <c r="L7" s="655"/>
      <c r="M7" s="650">
        <v>1</v>
      </c>
      <c r="N7" s="651"/>
      <c r="O7" s="650">
        <v>2</v>
      </c>
      <c r="P7" s="651"/>
      <c r="Q7" s="650">
        <v>3</v>
      </c>
      <c r="R7" s="651"/>
      <c r="S7" s="650">
        <v>4</v>
      </c>
      <c r="T7" s="651"/>
      <c r="U7" s="650">
        <v>5</v>
      </c>
      <c r="V7" s="651"/>
      <c r="W7" s="650">
        <v>6</v>
      </c>
      <c r="X7" s="651"/>
      <c r="Y7" s="650">
        <v>7</v>
      </c>
      <c r="Z7" s="651"/>
      <c r="AA7" s="650">
        <v>8</v>
      </c>
      <c r="AB7" s="651"/>
      <c r="AC7" s="655"/>
    </row>
    <row r="8" spans="1:30" ht="28.8" thickBot="1" x14ac:dyDescent="0.55000000000000004">
      <c r="A8" s="669"/>
      <c r="B8" s="672"/>
      <c r="C8" s="655"/>
      <c r="D8" s="655"/>
      <c r="E8" s="655"/>
      <c r="F8" s="655"/>
      <c r="G8" s="655"/>
      <c r="H8" s="655"/>
      <c r="I8" s="654" t="s">
        <v>472</v>
      </c>
      <c r="J8" s="663" t="s">
        <v>473</v>
      </c>
      <c r="K8" s="654" t="s">
        <v>474</v>
      </c>
      <c r="L8" s="655"/>
      <c r="M8" s="644" t="s">
        <v>475</v>
      </c>
      <c r="N8" s="645"/>
      <c r="O8" s="645"/>
      <c r="P8" s="645"/>
      <c r="Q8" s="645"/>
      <c r="R8" s="645"/>
      <c r="S8" s="645"/>
      <c r="T8" s="645"/>
      <c r="U8" s="645"/>
      <c r="V8" s="645"/>
      <c r="W8" s="645"/>
      <c r="X8" s="645"/>
      <c r="Y8" s="645"/>
      <c r="Z8" s="645"/>
      <c r="AA8" s="645"/>
      <c r="AB8" s="646"/>
      <c r="AC8" s="655"/>
    </row>
    <row r="9" spans="1:30" ht="28.8" thickBot="1" x14ac:dyDescent="0.55000000000000004">
      <c r="A9" s="669"/>
      <c r="B9" s="672"/>
      <c r="C9" s="655"/>
      <c r="D9" s="655"/>
      <c r="E9" s="655"/>
      <c r="F9" s="655"/>
      <c r="G9" s="655"/>
      <c r="H9" s="655"/>
      <c r="I9" s="655"/>
      <c r="J9" s="664"/>
      <c r="K9" s="655"/>
      <c r="L9" s="655"/>
      <c r="M9" s="650">
        <v>20</v>
      </c>
      <c r="N9" s="651"/>
      <c r="O9" s="650">
        <v>20</v>
      </c>
      <c r="P9" s="651"/>
      <c r="Q9" s="650">
        <v>20</v>
      </c>
      <c r="R9" s="651"/>
      <c r="S9" s="650">
        <v>20</v>
      </c>
      <c r="T9" s="651"/>
      <c r="U9" s="650">
        <v>20</v>
      </c>
      <c r="V9" s="651"/>
      <c r="W9" s="650">
        <v>20</v>
      </c>
      <c r="X9" s="651"/>
      <c r="Y9" s="650">
        <v>20</v>
      </c>
      <c r="Z9" s="651"/>
      <c r="AA9" s="650">
        <v>20</v>
      </c>
      <c r="AB9" s="651"/>
      <c r="AC9" s="655"/>
    </row>
    <row r="10" spans="1:30" ht="170.4" thickBot="1" x14ac:dyDescent="0.55000000000000004">
      <c r="A10" s="670"/>
      <c r="B10" s="673"/>
      <c r="C10" s="656"/>
      <c r="D10" s="656"/>
      <c r="E10" s="656"/>
      <c r="F10" s="656"/>
      <c r="G10" s="656"/>
      <c r="H10" s="656"/>
      <c r="I10" s="656"/>
      <c r="J10" s="665"/>
      <c r="K10" s="656"/>
      <c r="L10" s="656"/>
      <c r="M10" s="50" t="s">
        <v>476</v>
      </c>
      <c r="N10" s="50" t="s">
        <v>477</v>
      </c>
      <c r="O10" s="50" t="s">
        <v>476</v>
      </c>
      <c r="P10" s="50" t="s">
        <v>477</v>
      </c>
      <c r="Q10" s="50" t="s">
        <v>476</v>
      </c>
      <c r="R10" s="50" t="s">
        <v>477</v>
      </c>
      <c r="S10" s="50" t="s">
        <v>476</v>
      </c>
      <c r="T10" s="50" t="s">
        <v>477</v>
      </c>
      <c r="U10" s="50" t="s">
        <v>476</v>
      </c>
      <c r="V10" s="50" t="s">
        <v>477</v>
      </c>
      <c r="W10" s="50" t="s">
        <v>476</v>
      </c>
      <c r="X10" s="50" t="s">
        <v>477</v>
      </c>
      <c r="Y10" s="50" t="s">
        <v>476</v>
      </c>
      <c r="Z10" s="50" t="s">
        <v>477</v>
      </c>
      <c r="AA10" s="50" t="s">
        <v>476</v>
      </c>
      <c r="AB10" s="50" t="s">
        <v>477</v>
      </c>
      <c r="AC10" s="656"/>
    </row>
    <row r="11" spans="1:30" s="385" customFormat="1" ht="21.6" thickBot="1" x14ac:dyDescent="0.45">
      <c r="A11" s="95">
        <v>1</v>
      </c>
      <c r="B11" s="95">
        <v>2</v>
      </c>
      <c r="C11" s="95">
        <v>3</v>
      </c>
      <c r="D11" s="95">
        <v>4</v>
      </c>
      <c r="E11" s="95">
        <v>5</v>
      </c>
      <c r="F11" s="95">
        <v>6</v>
      </c>
      <c r="G11" s="95">
        <v>7</v>
      </c>
      <c r="H11" s="95">
        <v>8</v>
      </c>
      <c r="I11" s="95">
        <v>9</v>
      </c>
      <c r="J11" s="95">
        <v>10</v>
      </c>
      <c r="K11" s="95">
        <v>11</v>
      </c>
      <c r="L11" s="95">
        <v>12</v>
      </c>
      <c r="M11" s="95">
        <v>13</v>
      </c>
      <c r="N11" s="95">
        <v>14</v>
      </c>
      <c r="O11" s="95">
        <v>15</v>
      </c>
      <c r="P11" s="95">
        <v>16</v>
      </c>
      <c r="Q11" s="95">
        <v>17</v>
      </c>
      <c r="R11" s="95">
        <v>18</v>
      </c>
      <c r="S11" s="95">
        <v>19</v>
      </c>
      <c r="T11" s="95">
        <v>20</v>
      </c>
      <c r="U11" s="95">
        <v>21</v>
      </c>
      <c r="V11" s="95">
        <v>22</v>
      </c>
      <c r="W11" s="95">
        <v>23</v>
      </c>
      <c r="X11" s="95">
        <v>24</v>
      </c>
      <c r="Y11" s="95">
        <v>25</v>
      </c>
      <c r="Z11" s="95">
        <v>26</v>
      </c>
      <c r="AA11" s="95">
        <v>27</v>
      </c>
      <c r="AB11" s="95">
        <v>28</v>
      </c>
      <c r="AC11" s="96">
        <v>29</v>
      </c>
      <c r="AD11" s="97"/>
    </row>
    <row r="12" spans="1:30" s="386" customFormat="1" ht="49.8" thickBot="1" x14ac:dyDescent="0.5">
      <c r="A12" s="204" t="s">
        <v>869</v>
      </c>
      <c r="B12" s="416" t="s">
        <v>870</v>
      </c>
      <c r="C12" s="417"/>
      <c r="D12" s="417"/>
      <c r="E12" s="418"/>
      <c r="F12" s="603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  <c r="AA12" s="202"/>
      <c r="AB12" s="202"/>
      <c r="AC12" s="419"/>
      <c r="AD12" s="53"/>
    </row>
    <row r="13" spans="1:30" s="386" customFormat="1" ht="30" x14ac:dyDescent="0.45">
      <c r="A13" s="390" t="s">
        <v>898</v>
      </c>
      <c r="B13" s="604" t="s">
        <v>899</v>
      </c>
      <c r="C13" s="605"/>
      <c r="D13" s="606" t="s">
        <v>807</v>
      </c>
      <c r="E13" s="607"/>
      <c r="F13" s="524">
        <f>N13+P13+R13+T13+V13+X13+Z13+AB13</f>
        <v>3</v>
      </c>
      <c r="G13" s="608">
        <f t="shared" ref="G13:G18" si="0">F13*30</f>
        <v>90</v>
      </c>
      <c r="H13" s="609">
        <f>(M13*Титул!BC$19)+(O13*Титул!BD$19)+(Q13*Титул!BE$19)+(S13*Титул!BF$19)+(U13*Титул!BG$19)+(W13*Титул!BH$19)+(Y13*Титул!BI$19)+(AA13*Титул!BJ$19)</f>
        <v>64</v>
      </c>
      <c r="I13" s="610">
        <v>32</v>
      </c>
      <c r="J13" s="611"/>
      <c r="K13" s="612">
        <v>32</v>
      </c>
      <c r="L13" s="107">
        <f t="shared" ref="L13:L18" si="1">G13-H13</f>
        <v>26</v>
      </c>
      <c r="M13" s="405"/>
      <c r="N13" s="406"/>
      <c r="O13" s="406"/>
      <c r="P13" s="406"/>
      <c r="Q13" s="406">
        <v>4</v>
      </c>
      <c r="R13" s="406">
        <v>3</v>
      </c>
      <c r="S13" s="406"/>
      <c r="T13" s="406"/>
      <c r="U13" s="406"/>
      <c r="V13" s="406"/>
      <c r="W13" s="406"/>
      <c r="X13" s="406"/>
      <c r="Y13" s="406"/>
      <c r="Z13" s="406"/>
      <c r="AA13" s="406"/>
      <c r="AB13" s="406"/>
      <c r="AC13" s="415">
        <v>144</v>
      </c>
      <c r="AD13" s="53"/>
    </row>
    <row r="14" spans="1:30" s="386" customFormat="1" ht="30" x14ac:dyDescent="0.45">
      <c r="A14" s="390" t="s">
        <v>900</v>
      </c>
      <c r="B14" s="613" t="s">
        <v>84</v>
      </c>
      <c r="C14" s="614"/>
      <c r="D14" s="606" t="s">
        <v>807</v>
      </c>
      <c r="E14" s="607"/>
      <c r="F14" s="109">
        <f>N14+P14+R14+T14+V14+X14+Z14+AB14</f>
        <v>3</v>
      </c>
      <c r="G14" s="108">
        <f t="shared" si="0"/>
        <v>90</v>
      </c>
      <c r="H14" s="609">
        <f>(M14*Титул!BC$19)+(O14*Титул!BD$19)+(Q14*Титул!BE$19)+(S14*Титул!BF$19)+(U14*Титул!BG$19)+(W14*Титул!BH$19)+(Y14*Титул!BI$19)+(AA14*Титул!BJ$19)</f>
        <v>64</v>
      </c>
      <c r="I14" s="610">
        <v>32</v>
      </c>
      <c r="J14" s="611"/>
      <c r="K14" s="612">
        <v>32</v>
      </c>
      <c r="L14" s="107">
        <f t="shared" si="1"/>
        <v>26</v>
      </c>
      <c r="M14" s="412"/>
      <c r="N14" s="413"/>
      <c r="O14" s="413"/>
      <c r="P14" s="413"/>
      <c r="Q14" s="406">
        <v>4</v>
      </c>
      <c r="R14" s="406">
        <v>3</v>
      </c>
      <c r="S14" s="406"/>
      <c r="T14" s="406"/>
      <c r="U14" s="413"/>
      <c r="V14" s="413"/>
      <c r="W14" s="413"/>
      <c r="X14" s="413"/>
      <c r="Y14" s="413"/>
      <c r="Z14" s="413"/>
      <c r="AA14" s="413"/>
      <c r="AB14" s="413"/>
      <c r="AC14" s="415">
        <v>302</v>
      </c>
      <c r="AD14" s="53"/>
    </row>
    <row r="15" spans="1:30" s="386" customFormat="1" ht="30" x14ac:dyDescent="0.5">
      <c r="A15" s="390" t="s">
        <v>901</v>
      </c>
      <c r="B15" s="615" t="s">
        <v>902</v>
      </c>
      <c r="C15" s="614"/>
      <c r="D15" s="606" t="s">
        <v>807</v>
      </c>
      <c r="E15" s="607"/>
      <c r="F15" s="109">
        <f>N15+P15+R15+T15+V15+X15+Z15+AB15</f>
        <v>3</v>
      </c>
      <c r="G15" s="108">
        <f t="shared" si="0"/>
        <v>90</v>
      </c>
      <c r="H15" s="609">
        <f>(M15*Титул!BC$19)+(O15*Титул!BD$19)+(Q15*Титул!BE$19)+(S15*Титул!BF$19)+(U15*Титул!BG$19)+(W15*Титул!BH$19)+(Y15*Титул!BI$19)+(AA15*Титул!BJ$19)</f>
        <v>64</v>
      </c>
      <c r="I15" s="610">
        <v>32</v>
      </c>
      <c r="J15" s="611"/>
      <c r="K15" s="612">
        <v>32</v>
      </c>
      <c r="L15" s="107">
        <f t="shared" si="1"/>
        <v>26</v>
      </c>
      <c r="M15" s="412"/>
      <c r="N15" s="413"/>
      <c r="O15" s="413"/>
      <c r="P15" s="413"/>
      <c r="Q15" s="406">
        <v>4</v>
      </c>
      <c r="R15" s="406">
        <v>3</v>
      </c>
      <c r="S15" s="406"/>
      <c r="T15" s="406"/>
      <c r="U15" s="413"/>
      <c r="V15" s="413"/>
      <c r="W15" s="413"/>
      <c r="X15" s="413"/>
      <c r="Y15" s="413"/>
      <c r="Z15" s="413"/>
      <c r="AA15" s="413"/>
      <c r="AB15" s="413"/>
      <c r="AC15" s="415">
        <v>302</v>
      </c>
      <c r="AD15" s="53"/>
    </row>
    <row r="16" spans="1:30" s="386" customFormat="1" ht="60" x14ac:dyDescent="0.5">
      <c r="A16" s="390" t="s">
        <v>903</v>
      </c>
      <c r="B16" s="615" t="s">
        <v>904</v>
      </c>
      <c r="C16" s="614"/>
      <c r="D16" s="606" t="s">
        <v>807</v>
      </c>
      <c r="E16" s="607"/>
      <c r="F16" s="109">
        <f>N16+P16+R16+T16+V16+X16+X16+Z16+AB16</f>
        <v>3</v>
      </c>
      <c r="G16" s="108">
        <f t="shared" si="0"/>
        <v>90</v>
      </c>
      <c r="H16" s="609">
        <f>(M16*Титул!BC$19)+(O16*Титул!BD$19)+(Q16*Титул!BE$19)+(S16*Титул!BF$19)+(U16*Титул!BG$19)+(W16*Титул!BH$19)+(Y16*Титул!BI$19)+(AA16*Титул!BJ$19)</f>
        <v>64</v>
      </c>
      <c r="I16" s="610">
        <v>32</v>
      </c>
      <c r="J16" s="611"/>
      <c r="K16" s="612">
        <v>32</v>
      </c>
      <c r="L16" s="107">
        <f t="shared" si="1"/>
        <v>26</v>
      </c>
      <c r="M16" s="412"/>
      <c r="N16" s="413"/>
      <c r="O16" s="413"/>
      <c r="P16" s="413"/>
      <c r="Q16" s="406">
        <v>4</v>
      </c>
      <c r="R16" s="406">
        <v>3</v>
      </c>
      <c r="S16" s="406"/>
      <c r="T16" s="406"/>
      <c r="U16" s="413"/>
      <c r="V16" s="413"/>
      <c r="W16" s="413"/>
      <c r="X16" s="413"/>
      <c r="Y16" s="413"/>
      <c r="Z16" s="413"/>
      <c r="AA16" s="413"/>
      <c r="AB16" s="413"/>
      <c r="AC16" s="415">
        <v>302</v>
      </c>
      <c r="AD16" s="53"/>
    </row>
    <row r="17" spans="1:30" s="386" customFormat="1" ht="60" x14ac:dyDescent="0.5">
      <c r="A17" s="390" t="s">
        <v>905</v>
      </c>
      <c r="B17" s="615" t="s">
        <v>906</v>
      </c>
      <c r="C17" s="614"/>
      <c r="D17" s="606" t="s">
        <v>807</v>
      </c>
      <c r="E17" s="607"/>
      <c r="F17" s="109">
        <f t="shared" ref="F17:F18" si="2">N17+P17+R17+T17+V17+X17+X17+Z17+AB17</f>
        <v>3</v>
      </c>
      <c r="G17" s="108">
        <f t="shared" si="0"/>
        <v>90</v>
      </c>
      <c r="H17" s="609">
        <f>(M17*Титул!BC$19)+(O17*Титул!BD$19)+(Q17*Титул!BE$19)+(S17*Титул!BF$19)+(U17*Титул!BG$19)+(W17*Титул!BH$19)+(Y17*Титул!BI$19)+(AA17*Титул!BJ$19)</f>
        <v>64</v>
      </c>
      <c r="I17" s="610">
        <v>32</v>
      </c>
      <c r="J17" s="611"/>
      <c r="K17" s="612">
        <v>32</v>
      </c>
      <c r="L17" s="107">
        <f t="shared" si="1"/>
        <v>26</v>
      </c>
      <c r="M17" s="412"/>
      <c r="N17" s="413"/>
      <c r="O17" s="413"/>
      <c r="P17" s="413"/>
      <c r="Q17" s="406">
        <v>4</v>
      </c>
      <c r="R17" s="406">
        <v>3</v>
      </c>
      <c r="S17" s="406"/>
      <c r="T17" s="406"/>
      <c r="U17" s="413"/>
      <c r="V17" s="413"/>
      <c r="W17" s="413"/>
      <c r="X17" s="413"/>
      <c r="Y17" s="413"/>
      <c r="Z17" s="413"/>
      <c r="AA17" s="413"/>
      <c r="AB17" s="413"/>
      <c r="AC17" s="415">
        <v>302</v>
      </c>
      <c r="AD17" s="53"/>
    </row>
    <row r="18" spans="1:30" s="386" customFormat="1" ht="30" x14ac:dyDescent="0.5">
      <c r="A18" s="616" t="s">
        <v>907</v>
      </c>
      <c r="B18" s="615" t="s">
        <v>908</v>
      </c>
      <c r="C18" s="614"/>
      <c r="D18" s="521" t="s">
        <v>807</v>
      </c>
      <c r="E18" s="617"/>
      <c r="F18" s="109">
        <f t="shared" si="2"/>
        <v>3</v>
      </c>
      <c r="G18" s="107">
        <f t="shared" si="0"/>
        <v>90</v>
      </c>
      <c r="H18" s="609">
        <f>(M18*Титул!BC$19)+(O18*Титул!BD$19)+(Q18*Титул!BE$19)+(S18*Титул!BF$19)+(U18*Титул!BG$19)+(W18*Титул!BH$19)+(Y18*Титул!BI$19)+(AA18*Титул!BJ$19)</f>
        <v>64</v>
      </c>
      <c r="I18" s="610">
        <v>32</v>
      </c>
      <c r="J18" s="611"/>
      <c r="K18" s="612">
        <v>32</v>
      </c>
      <c r="L18" s="107">
        <f t="shared" si="1"/>
        <v>26</v>
      </c>
      <c r="M18" s="413"/>
      <c r="N18" s="413"/>
      <c r="O18" s="413"/>
      <c r="P18" s="413"/>
      <c r="Q18" s="406">
        <v>4</v>
      </c>
      <c r="R18" s="413">
        <v>3</v>
      </c>
      <c r="S18" s="413"/>
      <c r="T18" s="413"/>
      <c r="U18" s="413"/>
      <c r="V18" s="413"/>
      <c r="W18" s="413"/>
      <c r="X18" s="413"/>
      <c r="Y18" s="413"/>
      <c r="Z18" s="413"/>
      <c r="AA18" s="413"/>
      <c r="AB18" s="413"/>
      <c r="AC18" s="415">
        <v>302</v>
      </c>
      <c r="AD18" s="53"/>
    </row>
    <row r="19" spans="1:30" x14ac:dyDescent="0.5">
      <c r="A19" s="618"/>
    </row>
  </sheetData>
  <sheetProtection algorithmName="SHA-512" hashValue="Pz5XDScPnk1MgM0NCH7WQEesxkHNGX4RNKuIPgASDiF5aljW/8IkYrhwdLiUJxN3bHyCsv53+jHtHsWR+fGlXg==" saltValue="jyRndJy2xZw2RiD3GLW9CQ==" spinCount="100000" sheet="1" objects="1" scenarios="1"/>
  <mergeCells count="42">
    <mergeCell ref="Q9:R9"/>
    <mergeCell ref="S9:T9"/>
    <mergeCell ref="U9:V9"/>
    <mergeCell ref="W9:X9"/>
    <mergeCell ref="Y9:Z9"/>
    <mergeCell ref="AA9:AB9"/>
    <mergeCell ref="U7:V7"/>
    <mergeCell ref="W7:X7"/>
    <mergeCell ref="Y7:Z7"/>
    <mergeCell ref="AA7:AB7"/>
    <mergeCell ref="U5:X5"/>
    <mergeCell ref="Y5:AB5"/>
    <mergeCell ref="H6:H10"/>
    <mergeCell ref="I6:K7"/>
    <mergeCell ref="M6:AB6"/>
    <mergeCell ref="M7:N7"/>
    <mergeCell ref="O7:P7"/>
    <mergeCell ref="Q7:R7"/>
    <mergeCell ref="S7:T7"/>
    <mergeCell ref="M5:P5"/>
    <mergeCell ref="I8:I10"/>
    <mergeCell ref="J8:J10"/>
    <mergeCell ref="K8:K10"/>
    <mergeCell ref="M8:AB8"/>
    <mergeCell ref="M9:N9"/>
    <mergeCell ref="O9:P9"/>
    <mergeCell ref="U1:AC1"/>
    <mergeCell ref="A2:AC2"/>
    <mergeCell ref="A4:A10"/>
    <mergeCell ref="B4:B10"/>
    <mergeCell ref="C4:E4"/>
    <mergeCell ref="F4:F10"/>
    <mergeCell ref="G4:L4"/>
    <mergeCell ref="M4:AB4"/>
    <mergeCell ref="AC4:AC10"/>
    <mergeCell ref="C5:C10"/>
    <mergeCell ref="D5:D10"/>
    <mergeCell ref="E5:E10"/>
    <mergeCell ref="G5:G10"/>
    <mergeCell ref="H5:K5"/>
    <mergeCell ref="L5:L10"/>
    <mergeCell ref="Q5:T5"/>
  </mergeCells>
  <pageMargins left="0.51181102362204722" right="0.51181102362204722" top="0.55118110236220474" bottom="0.55118110236220474" header="0.31496062992125984" footer="0.31496062992125984"/>
  <pageSetup paperSize="9" scale="3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view="pageBreakPreview" zoomScale="40" zoomScaleNormal="40" zoomScaleSheetLayoutView="40" workbookViewId="0">
      <selection activeCell="B13" sqref="B13"/>
    </sheetView>
  </sheetViews>
  <sheetFormatPr defaultColWidth="5.88671875" defaultRowHeight="28.2" x14ac:dyDescent="0.5"/>
  <cols>
    <col min="1" max="1" width="20.44140625" style="383" customWidth="1"/>
    <col min="2" max="2" width="83.5546875" style="383" customWidth="1"/>
    <col min="3" max="4" width="10.6640625" style="383" customWidth="1"/>
    <col min="5" max="5" width="11.88671875" style="383" customWidth="1"/>
    <col min="6" max="6" width="12.109375" style="383" bestFit="1" customWidth="1"/>
    <col min="7" max="7" width="14.5546875" style="383" bestFit="1" customWidth="1"/>
    <col min="8" max="8" width="16.109375" style="383" customWidth="1"/>
    <col min="9" max="9" width="13.88671875" style="383" bestFit="1" customWidth="1"/>
    <col min="10" max="10" width="11.88671875" style="383" customWidth="1"/>
    <col min="11" max="11" width="13.88671875" style="383" bestFit="1" customWidth="1"/>
    <col min="12" max="12" width="20.6640625" style="383" customWidth="1"/>
    <col min="13" max="18" width="11.33203125" style="383" bestFit="1" customWidth="1"/>
    <col min="19" max="27" width="9.109375" style="383" customWidth="1"/>
    <col min="28" max="28" width="11.5546875" style="383" bestFit="1" customWidth="1"/>
    <col min="29" max="29" width="13.6640625" style="383" customWidth="1"/>
    <col min="30" max="30" width="16.33203125" style="55" customWidth="1"/>
    <col min="31" max="16384" width="5.88671875" style="383"/>
  </cols>
  <sheetData>
    <row r="1" spans="1:30" x14ac:dyDescent="0.5">
      <c r="A1" s="183"/>
      <c r="B1" s="47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666" t="str">
        <f>'Основні дані'!B1</f>
        <v>ХТ-225</v>
      </c>
      <c r="V1" s="666"/>
      <c r="W1" s="666"/>
      <c r="X1" s="666"/>
      <c r="Y1" s="666"/>
      <c r="Z1" s="666"/>
      <c r="AA1" s="666"/>
      <c r="AB1" s="666"/>
      <c r="AC1" s="666"/>
    </row>
    <row r="2" spans="1:30" ht="33" x14ac:dyDescent="0.6">
      <c r="A2" s="667" t="s">
        <v>960</v>
      </c>
      <c r="B2" s="667"/>
      <c r="C2" s="667"/>
      <c r="D2" s="667"/>
      <c r="E2" s="667"/>
      <c r="F2" s="667"/>
      <c r="G2" s="667"/>
      <c r="H2" s="667"/>
      <c r="I2" s="667"/>
      <c r="J2" s="667"/>
      <c r="K2" s="667"/>
      <c r="L2" s="667"/>
      <c r="M2" s="667"/>
      <c r="N2" s="667"/>
      <c r="O2" s="667"/>
      <c r="P2" s="667"/>
      <c r="Q2" s="667"/>
      <c r="R2" s="667"/>
      <c r="S2" s="667"/>
      <c r="T2" s="667"/>
      <c r="U2" s="667"/>
      <c r="V2" s="667"/>
      <c r="W2" s="667"/>
      <c r="X2" s="667"/>
      <c r="Y2" s="667"/>
      <c r="Z2" s="667"/>
      <c r="AA2" s="667"/>
      <c r="AB2" s="667"/>
      <c r="AC2" s="667"/>
    </row>
    <row r="3" spans="1:30" s="384" customFormat="1" ht="23.4" thickBot="1" x14ac:dyDescent="0.45">
      <c r="A3" s="48"/>
      <c r="B3" s="49"/>
      <c r="C3" s="49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</row>
    <row r="4" spans="1:30" ht="28.8" thickBot="1" x14ac:dyDescent="0.55000000000000004">
      <c r="A4" s="668" t="s">
        <v>454</v>
      </c>
      <c r="B4" s="671" t="s">
        <v>455</v>
      </c>
      <c r="C4" s="674" t="s">
        <v>456</v>
      </c>
      <c r="D4" s="675"/>
      <c r="E4" s="676"/>
      <c r="F4" s="654" t="s">
        <v>457</v>
      </c>
      <c r="G4" s="644" t="s">
        <v>458</v>
      </c>
      <c r="H4" s="645"/>
      <c r="I4" s="645"/>
      <c r="J4" s="645"/>
      <c r="K4" s="645"/>
      <c r="L4" s="646"/>
      <c r="M4" s="674" t="s">
        <v>459</v>
      </c>
      <c r="N4" s="675"/>
      <c r="O4" s="675"/>
      <c r="P4" s="675"/>
      <c r="Q4" s="675"/>
      <c r="R4" s="675"/>
      <c r="S4" s="675"/>
      <c r="T4" s="675"/>
      <c r="U4" s="675"/>
      <c r="V4" s="675"/>
      <c r="W4" s="675"/>
      <c r="X4" s="675"/>
      <c r="Y4" s="675"/>
      <c r="Z4" s="675"/>
      <c r="AA4" s="675"/>
      <c r="AB4" s="676"/>
      <c r="AC4" s="654" t="s">
        <v>2</v>
      </c>
    </row>
    <row r="5" spans="1:30" ht="28.8" thickBot="1" x14ac:dyDescent="0.55000000000000004">
      <c r="A5" s="669"/>
      <c r="B5" s="672"/>
      <c r="C5" s="654" t="s">
        <v>460</v>
      </c>
      <c r="D5" s="654" t="s">
        <v>461</v>
      </c>
      <c r="E5" s="654" t="s">
        <v>462</v>
      </c>
      <c r="F5" s="655"/>
      <c r="G5" s="654" t="s">
        <v>463</v>
      </c>
      <c r="H5" s="644" t="s">
        <v>464</v>
      </c>
      <c r="I5" s="645"/>
      <c r="J5" s="645"/>
      <c r="K5" s="646"/>
      <c r="L5" s="654" t="s">
        <v>465</v>
      </c>
      <c r="M5" s="644" t="s">
        <v>466</v>
      </c>
      <c r="N5" s="645"/>
      <c r="O5" s="645"/>
      <c r="P5" s="646"/>
      <c r="Q5" s="644" t="s">
        <v>467</v>
      </c>
      <c r="R5" s="645"/>
      <c r="S5" s="645"/>
      <c r="T5" s="646"/>
      <c r="U5" s="644" t="s">
        <v>468</v>
      </c>
      <c r="V5" s="645"/>
      <c r="W5" s="645"/>
      <c r="X5" s="646"/>
      <c r="Y5" s="644" t="s">
        <v>469</v>
      </c>
      <c r="Z5" s="645"/>
      <c r="AA5" s="645"/>
      <c r="AB5" s="646"/>
      <c r="AC5" s="655"/>
    </row>
    <row r="6" spans="1:30" ht="28.8" thickBot="1" x14ac:dyDescent="0.55000000000000004">
      <c r="A6" s="669"/>
      <c r="B6" s="672"/>
      <c r="C6" s="655"/>
      <c r="D6" s="655"/>
      <c r="E6" s="655"/>
      <c r="F6" s="655"/>
      <c r="G6" s="655"/>
      <c r="H6" s="654" t="s">
        <v>435</v>
      </c>
      <c r="I6" s="657" t="s">
        <v>470</v>
      </c>
      <c r="J6" s="658"/>
      <c r="K6" s="659"/>
      <c r="L6" s="655"/>
      <c r="M6" s="647" t="s">
        <v>471</v>
      </c>
      <c r="N6" s="648"/>
      <c r="O6" s="648"/>
      <c r="P6" s="648"/>
      <c r="Q6" s="648"/>
      <c r="R6" s="648"/>
      <c r="S6" s="648"/>
      <c r="T6" s="648"/>
      <c r="U6" s="648"/>
      <c r="V6" s="648"/>
      <c r="W6" s="648"/>
      <c r="X6" s="648"/>
      <c r="Y6" s="648"/>
      <c r="Z6" s="648"/>
      <c r="AA6" s="648"/>
      <c r="AB6" s="649"/>
      <c r="AC6" s="655"/>
    </row>
    <row r="7" spans="1:30" ht="28.8" thickBot="1" x14ac:dyDescent="0.55000000000000004">
      <c r="A7" s="669"/>
      <c r="B7" s="672"/>
      <c r="C7" s="655"/>
      <c r="D7" s="655"/>
      <c r="E7" s="655"/>
      <c r="F7" s="655"/>
      <c r="G7" s="655"/>
      <c r="H7" s="655"/>
      <c r="I7" s="660"/>
      <c r="J7" s="661"/>
      <c r="K7" s="662"/>
      <c r="L7" s="655"/>
      <c r="M7" s="650">
        <v>1</v>
      </c>
      <c r="N7" s="651"/>
      <c r="O7" s="650">
        <v>2</v>
      </c>
      <c r="P7" s="651"/>
      <c r="Q7" s="650">
        <v>3</v>
      </c>
      <c r="R7" s="651"/>
      <c r="S7" s="650">
        <v>4</v>
      </c>
      <c r="T7" s="651"/>
      <c r="U7" s="650">
        <v>5</v>
      </c>
      <c r="V7" s="651"/>
      <c r="W7" s="650">
        <v>6</v>
      </c>
      <c r="X7" s="651"/>
      <c r="Y7" s="650">
        <v>7</v>
      </c>
      <c r="Z7" s="651"/>
      <c r="AA7" s="650">
        <v>8</v>
      </c>
      <c r="AB7" s="651"/>
      <c r="AC7" s="655"/>
    </row>
    <row r="8" spans="1:30" ht="28.8" thickBot="1" x14ac:dyDescent="0.55000000000000004">
      <c r="A8" s="669"/>
      <c r="B8" s="672"/>
      <c r="C8" s="655"/>
      <c r="D8" s="655"/>
      <c r="E8" s="655"/>
      <c r="F8" s="655"/>
      <c r="G8" s="655"/>
      <c r="H8" s="655"/>
      <c r="I8" s="654" t="s">
        <v>472</v>
      </c>
      <c r="J8" s="663" t="s">
        <v>473</v>
      </c>
      <c r="K8" s="654" t="s">
        <v>474</v>
      </c>
      <c r="L8" s="655"/>
      <c r="M8" s="644" t="s">
        <v>475</v>
      </c>
      <c r="N8" s="645"/>
      <c r="O8" s="645"/>
      <c r="P8" s="645"/>
      <c r="Q8" s="645"/>
      <c r="R8" s="645"/>
      <c r="S8" s="645"/>
      <c r="T8" s="645"/>
      <c r="U8" s="645"/>
      <c r="V8" s="645"/>
      <c r="W8" s="645"/>
      <c r="X8" s="645"/>
      <c r="Y8" s="645"/>
      <c r="Z8" s="645"/>
      <c r="AA8" s="645"/>
      <c r="AB8" s="646"/>
      <c r="AC8" s="655"/>
    </row>
    <row r="9" spans="1:30" ht="28.8" thickBot="1" x14ac:dyDescent="0.55000000000000004">
      <c r="A9" s="669"/>
      <c r="B9" s="672"/>
      <c r="C9" s="655"/>
      <c r="D9" s="655"/>
      <c r="E9" s="655"/>
      <c r="F9" s="655"/>
      <c r="G9" s="655"/>
      <c r="H9" s="655"/>
      <c r="I9" s="655"/>
      <c r="J9" s="664"/>
      <c r="K9" s="655"/>
      <c r="L9" s="655"/>
      <c r="M9" s="650">
        <v>20</v>
      </c>
      <c r="N9" s="651"/>
      <c r="O9" s="650">
        <v>20</v>
      </c>
      <c r="P9" s="651"/>
      <c r="Q9" s="650">
        <v>20</v>
      </c>
      <c r="R9" s="651"/>
      <c r="S9" s="650">
        <v>20</v>
      </c>
      <c r="T9" s="651"/>
      <c r="U9" s="650">
        <v>20</v>
      </c>
      <c r="V9" s="651"/>
      <c r="W9" s="650">
        <v>20</v>
      </c>
      <c r="X9" s="651"/>
      <c r="Y9" s="650">
        <v>20</v>
      </c>
      <c r="Z9" s="651"/>
      <c r="AA9" s="650">
        <v>20</v>
      </c>
      <c r="AB9" s="651"/>
      <c r="AC9" s="655"/>
    </row>
    <row r="10" spans="1:30" ht="170.4" thickBot="1" x14ac:dyDescent="0.55000000000000004">
      <c r="A10" s="670"/>
      <c r="B10" s="673"/>
      <c r="C10" s="656"/>
      <c r="D10" s="656"/>
      <c r="E10" s="656"/>
      <c r="F10" s="656"/>
      <c r="G10" s="656"/>
      <c r="H10" s="656"/>
      <c r="I10" s="656"/>
      <c r="J10" s="665"/>
      <c r="K10" s="656"/>
      <c r="L10" s="656"/>
      <c r="M10" s="50" t="s">
        <v>476</v>
      </c>
      <c r="N10" s="50" t="s">
        <v>477</v>
      </c>
      <c r="O10" s="50" t="s">
        <v>476</v>
      </c>
      <c r="P10" s="50" t="s">
        <v>477</v>
      </c>
      <c r="Q10" s="50" t="s">
        <v>476</v>
      </c>
      <c r="R10" s="50" t="s">
        <v>477</v>
      </c>
      <c r="S10" s="50" t="s">
        <v>476</v>
      </c>
      <c r="T10" s="50" t="s">
        <v>477</v>
      </c>
      <c r="U10" s="50" t="s">
        <v>476</v>
      </c>
      <c r="V10" s="50" t="s">
        <v>477</v>
      </c>
      <c r="W10" s="50" t="s">
        <v>476</v>
      </c>
      <c r="X10" s="50" t="s">
        <v>477</v>
      </c>
      <c r="Y10" s="50" t="s">
        <v>476</v>
      </c>
      <c r="Z10" s="50" t="s">
        <v>477</v>
      </c>
      <c r="AA10" s="50" t="s">
        <v>476</v>
      </c>
      <c r="AB10" s="50" t="s">
        <v>477</v>
      </c>
      <c r="AC10" s="656"/>
    </row>
    <row r="11" spans="1:30" s="385" customFormat="1" ht="21.6" thickBot="1" x14ac:dyDescent="0.45">
      <c r="A11" s="95">
        <v>1</v>
      </c>
      <c r="B11" s="95">
        <v>2</v>
      </c>
      <c r="C11" s="95">
        <v>3</v>
      </c>
      <c r="D11" s="95">
        <v>4</v>
      </c>
      <c r="E11" s="95">
        <v>5</v>
      </c>
      <c r="F11" s="95">
        <v>6</v>
      </c>
      <c r="G11" s="95">
        <v>7</v>
      </c>
      <c r="H11" s="95">
        <v>8</v>
      </c>
      <c r="I11" s="95">
        <v>9</v>
      </c>
      <c r="J11" s="95">
        <v>10</v>
      </c>
      <c r="K11" s="95">
        <v>11</v>
      </c>
      <c r="L11" s="95">
        <v>12</v>
      </c>
      <c r="M11" s="95">
        <v>13</v>
      </c>
      <c r="N11" s="95">
        <v>14</v>
      </c>
      <c r="O11" s="95">
        <v>15</v>
      </c>
      <c r="P11" s="95">
        <v>16</v>
      </c>
      <c r="Q11" s="95">
        <v>17</v>
      </c>
      <c r="R11" s="95">
        <v>18</v>
      </c>
      <c r="S11" s="95">
        <v>19</v>
      </c>
      <c r="T11" s="95">
        <v>20</v>
      </c>
      <c r="U11" s="95">
        <v>21</v>
      </c>
      <c r="V11" s="95">
        <v>22</v>
      </c>
      <c r="W11" s="95">
        <v>23</v>
      </c>
      <c r="X11" s="95">
        <v>24</v>
      </c>
      <c r="Y11" s="95">
        <v>25</v>
      </c>
      <c r="Z11" s="95">
        <v>26</v>
      </c>
      <c r="AA11" s="95">
        <v>27</v>
      </c>
      <c r="AB11" s="95">
        <v>28</v>
      </c>
      <c r="AC11" s="96">
        <v>29</v>
      </c>
      <c r="AD11" s="97"/>
    </row>
    <row r="12" spans="1:30" s="386" customFormat="1" ht="49.8" thickBot="1" x14ac:dyDescent="0.5">
      <c r="A12" s="204" t="s">
        <v>869</v>
      </c>
      <c r="B12" s="416" t="s">
        <v>870</v>
      </c>
      <c r="C12" s="417"/>
      <c r="D12" s="417"/>
      <c r="E12" s="418"/>
      <c r="F12" s="603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  <c r="AA12" s="202"/>
      <c r="AB12" s="202"/>
      <c r="AC12" s="419"/>
      <c r="AD12" s="53"/>
    </row>
    <row r="13" spans="1:30" s="386" customFormat="1" ht="30" x14ac:dyDescent="0.45">
      <c r="A13" s="390" t="s">
        <v>898</v>
      </c>
      <c r="B13" s="604" t="s">
        <v>899</v>
      </c>
      <c r="C13" s="605"/>
      <c r="D13" s="606" t="s">
        <v>810</v>
      </c>
      <c r="E13" s="607"/>
      <c r="F13" s="524">
        <f>N13+P13+R13+T13+V13+X13+Z13+AB13</f>
        <v>3</v>
      </c>
      <c r="G13" s="608">
        <f t="shared" ref="G13:G18" si="0">F13*30</f>
        <v>90</v>
      </c>
      <c r="H13" s="609">
        <f>(M13*Титул!BC$19)+(O13*Титул!BD$19)+(Q13*Титул!BE$19)+(S13*Титул!BF$19)+(U13*Титул!BG$19)+(W13*Титул!BH$19)+(Y13*Титул!BI$19)+(AA13*Титул!BJ$19)</f>
        <v>64</v>
      </c>
      <c r="I13" s="610">
        <v>32</v>
      </c>
      <c r="J13" s="611"/>
      <c r="K13" s="612">
        <v>32</v>
      </c>
      <c r="L13" s="107">
        <f t="shared" ref="L13:L18" si="1">G13-H13</f>
        <v>26</v>
      </c>
      <c r="M13" s="405"/>
      <c r="N13" s="406"/>
      <c r="O13" s="406"/>
      <c r="P13" s="406"/>
      <c r="Q13" s="406"/>
      <c r="R13" s="406"/>
      <c r="S13" s="406">
        <v>4</v>
      </c>
      <c r="T13" s="406">
        <v>3</v>
      </c>
      <c r="U13" s="406"/>
      <c r="V13" s="406"/>
      <c r="W13" s="406"/>
      <c r="X13" s="406"/>
      <c r="Y13" s="406"/>
      <c r="Z13" s="406"/>
      <c r="AA13" s="406"/>
      <c r="AB13" s="406"/>
      <c r="AC13" s="415">
        <v>144</v>
      </c>
      <c r="AD13" s="53"/>
    </row>
    <row r="14" spans="1:30" s="386" customFormat="1" ht="30" x14ac:dyDescent="0.45">
      <c r="A14" s="390" t="s">
        <v>900</v>
      </c>
      <c r="B14" s="613" t="s">
        <v>84</v>
      </c>
      <c r="C14" s="614"/>
      <c r="D14" s="606" t="s">
        <v>810</v>
      </c>
      <c r="E14" s="607"/>
      <c r="F14" s="109">
        <f>N14+P14+R14+T14+V14+X14+Z14+AB14</f>
        <v>3</v>
      </c>
      <c r="G14" s="108">
        <f t="shared" si="0"/>
        <v>90</v>
      </c>
      <c r="H14" s="609">
        <f>(M14*Титул!BC$19)+(O14*Титул!BD$19)+(Q14*Титул!BE$19)+(S14*Титул!BF$19)+(U14*Титул!BG$19)+(W14*Титул!BH$19)+(Y14*Титул!BI$19)+(AA14*Титул!BJ$19)</f>
        <v>64</v>
      </c>
      <c r="I14" s="610">
        <v>32</v>
      </c>
      <c r="J14" s="611"/>
      <c r="K14" s="612">
        <v>32</v>
      </c>
      <c r="L14" s="107">
        <f t="shared" si="1"/>
        <v>26</v>
      </c>
      <c r="M14" s="412"/>
      <c r="N14" s="413"/>
      <c r="O14" s="413"/>
      <c r="P14" s="413"/>
      <c r="Q14" s="406"/>
      <c r="R14" s="406"/>
      <c r="S14" s="406">
        <v>4</v>
      </c>
      <c r="T14" s="406">
        <v>3</v>
      </c>
      <c r="U14" s="413"/>
      <c r="V14" s="413"/>
      <c r="W14" s="413"/>
      <c r="X14" s="413"/>
      <c r="Y14" s="413"/>
      <c r="Z14" s="413"/>
      <c r="AA14" s="413"/>
      <c r="AB14" s="413"/>
      <c r="AC14" s="415">
        <v>302</v>
      </c>
      <c r="AD14" s="53"/>
    </row>
    <row r="15" spans="1:30" s="386" customFormat="1" ht="30" x14ac:dyDescent="0.5">
      <c r="A15" s="390" t="s">
        <v>901</v>
      </c>
      <c r="B15" s="615" t="s">
        <v>902</v>
      </c>
      <c r="C15" s="614"/>
      <c r="D15" s="606" t="s">
        <v>810</v>
      </c>
      <c r="E15" s="607"/>
      <c r="F15" s="109">
        <f>N15+P15+R15+T15+V15+X15+Z15+AB15</f>
        <v>3</v>
      </c>
      <c r="G15" s="108">
        <f t="shared" si="0"/>
        <v>90</v>
      </c>
      <c r="H15" s="609">
        <f>(M15*Титул!BC$19)+(O15*Титул!BD$19)+(Q15*Титул!BE$19)+(S15*Титул!BF$19)+(U15*Титул!BG$19)+(W15*Титул!BH$19)+(Y15*Титул!BI$19)+(AA15*Титул!BJ$19)</f>
        <v>64</v>
      </c>
      <c r="I15" s="610">
        <v>32</v>
      </c>
      <c r="J15" s="611"/>
      <c r="K15" s="612">
        <v>32</v>
      </c>
      <c r="L15" s="107">
        <f t="shared" si="1"/>
        <v>26</v>
      </c>
      <c r="M15" s="412"/>
      <c r="N15" s="413"/>
      <c r="O15" s="413"/>
      <c r="P15" s="413"/>
      <c r="Q15" s="406"/>
      <c r="R15" s="406"/>
      <c r="S15" s="406">
        <v>4</v>
      </c>
      <c r="T15" s="406">
        <v>3</v>
      </c>
      <c r="U15" s="413"/>
      <c r="V15" s="413"/>
      <c r="W15" s="413"/>
      <c r="X15" s="413"/>
      <c r="Y15" s="413"/>
      <c r="Z15" s="413"/>
      <c r="AA15" s="413"/>
      <c r="AB15" s="413"/>
      <c r="AC15" s="415">
        <v>302</v>
      </c>
      <c r="AD15" s="53"/>
    </row>
    <row r="16" spans="1:30" s="386" customFormat="1" ht="60" x14ac:dyDescent="0.5">
      <c r="A16" s="390" t="s">
        <v>903</v>
      </c>
      <c r="B16" s="615" t="s">
        <v>904</v>
      </c>
      <c r="C16" s="614"/>
      <c r="D16" s="606" t="s">
        <v>810</v>
      </c>
      <c r="E16" s="607"/>
      <c r="F16" s="109">
        <f>N16+P16+R16+T16+V16+X16+X16+Z16+AB16</f>
        <v>3</v>
      </c>
      <c r="G16" s="108">
        <f t="shared" si="0"/>
        <v>90</v>
      </c>
      <c r="H16" s="609">
        <f>(M16*Титул!BC$19)+(O16*Титул!BD$19)+(Q16*Титул!BE$19)+(S16*Титул!BF$19)+(U16*Титул!BG$19)+(W16*Титул!BH$19)+(Y16*Титул!BI$19)+(AA16*Титул!BJ$19)</f>
        <v>64</v>
      </c>
      <c r="I16" s="610">
        <v>32</v>
      </c>
      <c r="J16" s="611"/>
      <c r="K16" s="612">
        <v>32</v>
      </c>
      <c r="L16" s="107">
        <f t="shared" si="1"/>
        <v>26</v>
      </c>
      <c r="M16" s="412"/>
      <c r="N16" s="413"/>
      <c r="O16" s="413"/>
      <c r="P16" s="413"/>
      <c r="Q16" s="406"/>
      <c r="R16" s="406"/>
      <c r="S16" s="406">
        <v>4</v>
      </c>
      <c r="T16" s="406">
        <v>3</v>
      </c>
      <c r="U16" s="413"/>
      <c r="V16" s="413"/>
      <c r="W16" s="413"/>
      <c r="X16" s="413"/>
      <c r="Y16" s="413"/>
      <c r="Z16" s="413"/>
      <c r="AA16" s="413"/>
      <c r="AB16" s="413"/>
      <c r="AC16" s="415">
        <v>302</v>
      </c>
      <c r="AD16" s="53"/>
    </row>
    <row r="17" spans="1:30" s="386" customFormat="1" ht="60" x14ac:dyDescent="0.5">
      <c r="A17" s="390" t="s">
        <v>905</v>
      </c>
      <c r="B17" s="615" t="s">
        <v>906</v>
      </c>
      <c r="C17" s="614"/>
      <c r="D17" s="606" t="s">
        <v>810</v>
      </c>
      <c r="E17" s="607"/>
      <c r="F17" s="109">
        <f t="shared" ref="F17:F18" si="2">N17+P17+R17+T17+V17+X17+X17+Z17+AB17</f>
        <v>3</v>
      </c>
      <c r="G17" s="108">
        <f t="shared" si="0"/>
        <v>90</v>
      </c>
      <c r="H17" s="609">
        <f>(M17*Титул!BC$19)+(O17*Титул!BD$19)+(Q17*Титул!BE$19)+(S17*Титул!BF$19)+(U17*Титул!BG$19)+(W17*Титул!BH$19)+(Y17*Титул!BI$19)+(AA17*Титул!BJ$19)</f>
        <v>64</v>
      </c>
      <c r="I17" s="610">
        <v>32</v>
      </c>
      <c r="J17" s="611"/>
      <c r="K17" s="612">
        <v>32</v>
      </c>
      <c r="L17" s="107">
        <f t="shared" si="1"/>
        <v>26</v>
      </c>
      <c r="M17" s="412"/>
      <c r="N17" s="413"/>
      <c r="O17" s="413"/>
      <c r="P17" s="413"/>
      <c r="Q17" s="406"/>
      <c r="R17" s="406"/>
      <c r="S17" s="406">
        <v>4</v>
      </c>
      <c r="T17" s="406">
        <v>3</v>
      </c>
      <c r="U17" s="413"/>
      <c r="V17" s="413"/>
      <c r="W17" s="413"/>
      <c r="X17" s="413"/>
      <c r="Y17" s="413"/>
      <c r="Z17" s="413"/>
      <c r="AA17" s="413"/>
      <c r="AB17" s="413"/>
      <c r="AC17" s="415">
        <v>302</v>
      </c>
      <c r="AD17" s="53"/>
    </row>
    <row r="18" spans="1:30" s="386" customFormat="1" ht="30" x14ac:dyDescent="0.5">
      <c r="A18" s="616" t="s">
        <v>907</v>
      </c>
      <c r="B18" s="615" t="s">
        <v>908</v>
      </c>
      <c r="C18" s="614"/>
      <c r="D18" s="606" t="s">
        <v>810</v>
      </c>
      <c r="E18" s="617"/>
      <c r="F18" s="109">
        <f t="shared" si="2"/>
        <v>3</v>
      </c>
      <c r="G18" s="107">
        <f t="shared" si="0"/>
        <v>90</v>
      </c>
      <c r="H18" s="609">
        <f>(M18*Титул!BC$19)+(O18*Титул!BD$19)+(Q18*Титул!BE$19)+(S18*Титул!BF$19)+(U18*Титул!BG$19)+(W18*Титул!BH$19)+(Y18*Титул!BI$19)+(AA18*Титул!BJ$19)</f>
        <v>64</v>
      </c>
      <c r="I18" s="610">
        <v>32</v>
      </c>
      <c r="J18" s="611"/>
      <c r="K18" s="612">
        <v>32</v>
      </c>
      <c r="L18" s="107">
        <f t="shared" si="1"/>
        <v>26</v>
      </c>
      <c r="M18" s="413"/>
      <c r="N18" s="413"/>
      <c r="O18" s="413"/>
      <c r="P18" s="413"/>
      <c r="Q18" s="406"/>
      <c r="R18" s="413"/>
      <c r="S18" s="406">
        <v>4</v>
      </c>
      <c r="T18" s="413">
        <v>3</v>
      </c>
      <c r="U18" s="413"/>
      <c r="V18" s="413"/>
      <c r="W18" s="413"/>
      <c r="X18" s="413"/>
      <c r="Y18" s="413"/>
      <c r="Z18" s="413"/>
      <c r="AA18" s="413"/>
      <c r="AB18" s="413"/>
      <c r="AC18" s="415">
        <v>302</v>
      </c>
      <c r="AD18" s="53"/>
    </row>
    <row r="19" spans="1:30" x14ac:dyDescent="0.5">
      <c r="A19" s="618"/>
    </row>
  </sheetData>
  <sheetProtection algorithmName="SHA-512" hashValue="FoULN6oyGWr0qHl4mgq/R+IsScxWKQW8+p+leyxYUOPw3Zz/mdVg3z7PnjwWCCtd9TVk//lBl0KwKArXy+Xrzw==" saltValue="9ojLDpcuaMDZZ9OPBTaRsA==" spinCount="100000" sheet="1" objects="1" scenarios="1"/>
  <mergeCells count="42">
    <mergeCell ref="Q9:R9"/>
    <mergeCell ref="S9:T9"/>
    <mergeCell ref="U9:V9"/>
    <mergeCell ref="W9:X9"/>
    <mergeCell ref="Y9:Z9"/>
    <mergeCell ref="AA9:AB9"/>
    <mergeCell ref="U7:V7"/>
    <mergeCell ref="W7:X7"/>
    <mergeCell ref="Y7:Z7"/>
    <mergeCell ref="AA7:AB7"/>
    <mergeCell ref="U5:X5"/>
    <mergeCell ref="Y5:AB5"/>
    <mergeCell ref="H6:H10"/>
    <mergeCell ref="I6:K7"/>
    <mergeCell ref="M6:AB6"/>
    <mergeCell ref="M7:N7"/>
    <mergeCell ref="O7:P7"/>
    <mergeCell ref="Q7:R7"/>
    <mergeCell ref="S7:T7"/>
    <mergeCell ref="M5:P5"/>
    <mergeCell ref="I8:I10"/>
    <mergeCell ref="J8:J10"/>
    <mergeCell ref="K8:K10"/>
    <mergeCell ref="M8:AB8"/>
    <mergeCell ref="M9:N9"/>
    <mergeCell ref="O9:P9"/>
    <mergeCell ref="U1:AC1"/>
    <mergeCell ref="A2:AC2"/>
    <mergeCell ref="A4:A10"/>
    <mergeCell ref="B4:B10"/>
    <mergeCell ref="C4:E4"/>
    <mergeCell ref="F4:F10"/>
    <mergeCell ref="G4:L4"/>
    <mergeCell ref="M4:AB4"/>
    <mergeCell ref="AC4:AC10"/>
    <mergeCell ref="C5:C10"/>
    <mergeCell ref="D5:D10"/>
    <mergeCell ref="E5:E10"/>
    <mergeCell ref="G5:G10"/>
    <mergeCell ref="H5:K5"/>
    <mergeCell ref="L5:L10"/>
    <mergeCell ref="Q5:T5"/>
  </mergeCells>
  <pageMargins left="0.51181102362204722" right="0.51181102362204722" top="0.55118110236220474" bottom="0.55118110236220474" header="0.31496062992125984" footer="0.31496062992125984"/>
  <pageSetup paperSize="9" scale="3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cb61f4-40c4-4429-8350-b578e74965cf">
      <Terms xmlns="http://schemas.microsoft.com/office/infopath/2007/PartnerControls"/>
    </lcf76f155ced4ddcb4097134ff3c332f>
    <TaxCatchAll xmlns="0fb7478a-7dce-48ab-a672-f6e8761f59a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88EE7C213460044DAA0718B7E65EFFC6" ma:contentTypeVersion="14" ma:contentTypeDescription="Створення нового документа." ma:contentTypeScope="" ma:versionID="9e0f99501ba0930dddcb2d97074cbd50">
  <xsd:schema xmlns:xsd="http://www.w3.org/2001/XMLSchema" xmlns:xs="http://www.w3.org/2001/XMLSchema" xmlns:p="http://schemas.microsoft.com/office/2006/metadata/properties" xmlns:ns2="46cb61f4-40c4-4429-8350-b578e74965cf" xmlns:ns3="0fb7478a-7dce-48ab-a672-f6e8761f59a0" targetNamespace="http://schemas.microsoft.com/office/2006/metadata/properties" ma:root="true" ma:fieldsID="096be906846e6fd2dee9ffbadeae7b8e" ns2:_="" ns3:_="">
    <xsd:import namespace="46cb61f4-40c4-4429-8350-b578e74965cf"/>
    <xsd:import namespace="0fb7478a-7dce-48ab-a672-f6e8761f5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b61f4-40c4-4429-8350-b578e74965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72d1bc2c-129e-4a41-add9-4f9a437dcc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b7478a-7dce-48ab-a672-f6e8761f59a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ab72bf3-333a-4208-a874-47007d43c61e}" ma:internalName="TaxCatchAll" ma:showField="CatchAllData" ma:web="0fb7478a-7dce-48ab-a672-f6e8761f5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3E2D2F-9101-482F-9820-D04B67DAE6CE}">
  <ds:schemaRefs>
    <ds:schemaRef ds:uri="46cb61f4-40c4-4429-8350-b578e74965cf"/>
    <ds:schemaRef ds:uri="http://purl.org/dc/elements/1.1/"/>
    <ds:schemaRef ds:uri="http://schemas.microsoft.com/office/infopath/2007/PartnerControls"/>
    <ds:schemaRef ds:uri="0fb7478a-7dce-48ab-a672-f6e8761f59a0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1ADEB96-4B6E-4F28-A74B-BA7519A2BC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1E4892-27D7-4925-A9BB-2AE81744DD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b61f4-40c4-4429-8350-b578e74965cf"/>
    <ds:schemaRef ds:uri="0fb7478a-7dce-48ab-a672-f6e8761f59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8</vt:i4>
      </vt:variant>
    </vt:vector>
  </HeadingPairs>
  <TitlesOfParts>
    <vt:vector size="21" baseType="lpstr">
      <vt:lpstr>Перелік ОКВП (2)</vt:lpstr>
      <vt:lpstr>Довідник</vt:lpstr>
      <vt:lpstr>Освітні програми</vt:lpstr>
      <vt:lpstr>Основні дані</vt:lpstr>
      <vt:lpstr>Лист1</vt:lpstr>
      <vt:lpstr>Титул</vt:lpstr>
      <vt:lpstr>План НП</vt:lpstr>
      <vt:lpstr>Перелік ОКСВУ 3 сем.</vt:lpstr>
      <vt:lpstr>Перелік ОКСВУ 4 сем. </vt:lpstr>
      <vt:lpstr>Перелік ОКВП</vt:lpstr>
      <vt:lpstr>Зміст</vt:lpstr>
      <vt:lpstr>ДВВ</vt:lpstr>
      <vt:lpstr>Інструкція</vt:lpstr>
      <vt:lpstr>Зміст!Заголовки_для_печати</vt:lpstr>
      <vt:lpstr>'План НП'!Заголовки_для_печати</vt:lpstr>
      <vt:lpstr>Зміст!Область_печати</vt:lpstr>
      <vt:lpstr>Інструкція!Область_печати</vt:lpstr>
      <vt:lpstr>'Перелік ОКВП'!Область_печати</vt:lpstr>
      <vt:lpstr>'Перелік ОКВП (2)'!Область_печати</vt:lpstr>
      <vt:lpstr>'План НП'!Область_печати</vt:lpstr>
      <vt:lpstr>Титул!Область_печати</vt:lpstr>
    </vt:vector>
  </TitlesOfParts>
  <Manager/>
  <Company>НТУ "ХПІ"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НП-2015</dc:title>
  <dc:subject/>
  <dc:creator>Бичкова Т.А.</dc:creator>
  <cp:keywords/>
  <dc:description/>
  <cp:lastModifiedBy>work</cp:lastModifiedBy>
  <cp:revision/>
  <cp:lastPrinted>2025-11-01T15:56:15Z</cp:lastPrinted>
  <dcterms:created xsi:type="dcterms:W3CDTF">2002-01-25T08:51:42Z</dcterms:created>
  <dcterms:modified xsi:type="dcterms:W3CDTF">2026-02-17T17:39:41Z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0x01010088EE7C213460044DAA0718B7E65EFFC6</vt:lpwstr>
  </property>
  <property fmtid="{D5CDD505-2E9C-101B-9397-08002B2CF9AE}" pid="3" name="MediaServiceImageTags">
    <vt:lpwstr/>
  </property>
</Properties>
</file>