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навчальні плани кафедри\НП_маг_ТОРХДККЗ_25_1.4\"/>
    </mc:Choice>
  </mc:AlternateContent>
  <bookViews>
    <workbookView xWindow="0" yWindow="0" windowWidth="23040" windowHeight="9384" tabRatio="598" firstSheet="3" activeTab="5"/>
  </bookViews>
  <sheets>
    <sheet name="Перелік ДВВ ПП" sheetId="24" r:id="rId1"/>
    <sheet name="Довідник" sheetId="13" r:id="rId2"/>
    <sheet name="Освітні програми" sheetId="19" state="hidden" r:id="rId3"/>
    <sheet name="Основні дані" sheetId="12" r:id="rId4"/>
    <sheet name="Титул" sheetId="8" r:id="rId5"/>
    <sheet name="План НП" sheetId="10" r:id="rId6"/>
    <sheet name="Перелік ДВЗ" sheetId="23" r:id="rId7"/>
    <sheet name="Зміст" sheetId="11" r:id="rId8"/>
    <sheet name="Інструкція" sheetId="14" r:id="rId9"/>
  </sheets>
  <externalReferences>
    <externalReference r:id="rId10"/>
  </externalReferences>
  <definedNames>
    <definedName name="_xlnm._FilterDatabase" localSheetId="7" hidden="1">Зміст!$A$9:$P$47</definedName>
    <definedName name="_xlnm._FilterDatabase" localSheetId="0" hidden="1">'Перелік ДВВ ПП'!$A$11:$V$27</definedName>
    <definedName name="_xlnm._FilterDatabase" localSheetId="6" hidden="1">'Перелік ДВЗ'!$A$11:$V$21</definedName>
    <definedName name="_xlnm._FilterDatabase" localSheetId="5" hidden="1">'План НП'!$A$11:$T$66</definedName>
    <definedName name="_xlnm.Print_Titles" localSheetId="7">Зміст!$9:$9</definedName>
    <definedName name="_xlnm.Print_Titles" localSheetId="0">'Перелік ДВВ ПП'!$11:$11</definedName>
    <definedName name="_xlnm.Print_Titles" localSheetId="6">'Перелік ДВЗ'!$11:$11</definedName>
    <definedName name="_xlnm.Print_Titles" localSheetId="5">'План НП'!$11:$11</definedName>
    <definedName name="_xlnm.Print_Area" localSheetId="7">Зміст!$A$1:$O$58</definedName>
    <definedName name="_xlnm.Print_Area" localSheetId="8">Інструкція!$A$1:$Q$41</definedName>
    <definedName name="_xlnm.Print_Area" localSheetId="3">'Основні дані'!$A$1:$B$22</definedName>
    <definedName name="_xlnm.Print_Area" localSheetId="0">'Перелік ДВВ ПП'!$A$1:$U$45</definedName>
    <definedName name="_xlnm.Print_Area" localSheetId="6">'Перелік ДВЗ'!$A$1:$U$24</definedName>
    <definedName name="_xlnm.Print_Area" localSheetId="5">'План НП'!$A$1:$S$107</definedName>
    <definedName name="_xlnm.Print_Area" localSheetId="4">Титул!$A$1:$BA$40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4" l="1"/>
  <c r="P1" i="24"/>
  <c r="V12" i="24"/>
  <c r="F13" i="24"/>
  <c r="G13" i="24" s="1"/>
  <c r="H13" i="24"/>
  <c r="V13" i="24"/>
  <c r="F14" i="24"/>
  <c r="G14" i="24" s="1"/>
  <c r="H14" i="24"/>
  <c r="V14" i="24"/>
  <c r="F15" i="24"/>
  <c r="G15" i="24" s="1"/>
  <c r="H15" i="24"/>
  <c r="L15" i="24" s="1"/>
  <c r="V15" i="24"/>
  <c r="F16" i="24"/>
  <c r="G16" i="24"/>
  <c r="H16" i="24"/>
  <c r="L16" i="24" s="1"/>
  <c r="V16" i="24"/>
  <c r="F17" i="24"/>
  <c r="G17" i="24" s="1"/>
  <c r="H17" i="24"/>
  <c r="L17" i="24" s="1"/>
  <c r="V17" i="24"/>
  <c r="F18" i="24"/>
  <c r="G18" i="24" s="1"/>
  <c r="H18" i="24"/>
  <c r="V18" i="24"/>
  <c r="F19" i="24"/>
  <c r="G19" i="24"/>
  <c r="H19" i="24"/>
  <c r="L19" i="24" s="1"/>
  <c r="V19" i="24"/>
  <c r="F20" i="24"/>
  <c r="G20" i="24"/>
  <c r="H20" i="24"/>
  <c r="L20" i="24" s="1"/>
  <c r="V20" i="24"/>
  <c r="F21" i="24"/>
  <c r="G21" i="24" s="1"/>
  <c r="H21" i="24"/>
  <c r="V21" i="24"/>
  <c r="F22" i="24"/>
  <c r="G22" i="24" s="1"/>
  <c r="H22" i="24"/>
  <c r="V22" i="24"/>
  <c r="F23" i="24"/>
  <c r="G23" i="24"/>
  <c r="H23" i="24"/>
  <c r="L23" i="24" s="1"/>
  <c r="V23" i="24"/>
  <c r="G24" i="24"/>
  <c r="H24" i="24"/>
  <c r="L24" i="24" s="1"/>
  <c r="V24" i="24"/>
  <c r="F25" i="24"/>
  <c r="G25" i="24"/>
  <c r="V25" i="24"/>
  <c r="F26" i="24"/>
  <c r="G26" i="24" s="1"/>
  <c r="V26" i="24"/>
  <c r="F27" i="24"/>
  <c r="G27" i="24" s="1"/>
  <c r="V27" i="24"/>
  <c r="F28" i="24"/>
  <c r="G28" i="24"/>
  <c r="V28" i="24"/>
  <c r="F29" i="24"/>
  <c r="G29" i="24"/>
  <c r="V29" i="24"/>
  <c r="F30" i="24"/>
  <c r="G30" i="24" s="1"/>
  <c r="V30" i="24"/>
  <c r="F31" i="24"/>
  <c r="G31" i="24" s="1"/>
  <c r="V31" i="24"/>
  <c r="F32" i="24"/>
  <c r="G32" i="24"/>
  <c r="V32" i="24"/>
  <c r="F33" i="24"/>
  <c r="G33" i="24"/>
  <c r="V33" i="24"/>
  <c r="F34" i="24"/>
  <c r="G34" i="24" s="1"/>
  <c r="V34" i="24"/>
  <c r="F35" i="24"/>
  <c r="G35" i="24" s="1"/>
  <c r="V35" i="24"/>
  <c r="F36" i="24"/>
  <c r="G36" i="24"/>
  <c r="V36" i="24"/>
  <c r="F37" i="24"/>
  <c r="G37" i="24"/>
  <c r="V37" i="24"/>
  <c r="F38" i="24"/>
  <c r="G38" i="24" s="1"/>
  <c r="V38" i="24"/>
  <c r="F39" i="24"/>
  <c r="G39" i="24" s="1"/>
  <c r="V39" i="24"/>
  <c r="F40" i="24"/>
  <c r="G40" i="24"/>
  <c r="V40" i="24"/>
  <c r="F41" i="24"/>
  <c r="G41" i="24"/>
  <c r="V41" i="24"/>
  <c r="F42" i="24"/>
  <c r="G42" i="24" s="1"/>
  <c r="V42" i="24"/>
  <c r="F43" i="24"/>
  <c r="G43" i="24" s="1"/>
  <c r="V43" i="24"/>
  <c r="F44" i="24"/>
  <c r="G44" i="24"/>
  <c r="V44" i="24"/>
  <c r="F45" i="24"/>
  <c r="G45" i="24"/>
  <c r="V45" i="24"/>
  <c r="F46" i="24"/>
  <c r="G46" i="24" s="1"/>
  <c r="V46" i="24"/>
  <c r="F47" i="24"/>
  <c r="G47" i="24" s="1"/>
  <c r="V47" i="24"/>
  <c r="F48" i="24"/>
  <c r="G48" i="24"/>
  <c r="V48" i="24"/>
  <c r="F49" i="24"/>
  <c r="G49" i="24"/>
  <c r="V49" i="24"/>
  <c r="F50" i="24"/>
  <c r="G50" i="24" s="1"/>
  <c r="V50" i="24"/>
  <c r="F51" i="24"/>
  <c r="G51" i="24" s="1"/>
  <c r="V51" i="24"/>
  <c r="F52" i="24"/>
  <c r="G52" i="24"/>
  <c r="V52" i="24"/>
  <c r="L18" i="24" l="1"/>
  <c r="L21" i="24"/>
  <c r="L14" i="24"/>
  <c r="L22" i="24"/>
  <c r="L13" i="24"/>
  <c r="O66" i="10"/>
  <c r="M66" i="10"/>
  <c r="Q66" i="10" l="1"/>
  <c r="F44" i="10" l="1"/>
  <c r="G44" i="10" s="1"/>
  <c r="G12" i="8" l="1"/>
  <c r="N58" i="11"/>
  <c r="M58" i="11"/>
  <c r="A44" i="11" l="1"/>
  <c r="B44" i="11"/>
  <c r="M44" i="11"/>
  <c r="N44" i="11"/>
  <c r="A45" i="11"/>
  <c r="B45" i="11"/>
  <c r="M45" i="11"/>
  <c r="N45" i="11"/>
  <c r="F47" i="10"/>
  <c r="F48" i="10"/>
  <c r="G48" i="10" l="1"/>
  <c r="D45" i="11" s="1"/>
  <c r="C45" i="11"/>
  <c r="G47" i="10"/>
  <c r="D44" i="11" s="1"/>
  <c r="C44" i="11"/>
  <c r="A42" i="11" l="1"/>
  <c r="A43" i="11"/>
  <c r="O50" i="10" l="1"/>
  <c r="K50" i="10"/>
  <c r="J50" i="10"/>
  <c r="I50" i="10"/>
  <c r="F45" i="10" l="1"/>
  <c r="O42" i="11" l="1"/>
  <c r="N42" i="11"/>
  <c r="N43" i="11"/>
  <c r="M42" i="11"/>
  <c r="M43" i="11"/>
  <c r="C42" i="11"/>
  <c r="B43" i="11"/>
  <c r="B42" i="11"/>
  <c r="F39" i="10" l="1"/>
  <c r="G39" i="10" s="1"/>
  <c r="F40" i="10"/>
  <c r="G40" i="10" s="1"/>
  <c r="F41" i="10"/>
  <c r="G41" i="10" s="1"/>
  <c r="F42" i="10"/>
  <c r="G42" i="10" s="1"/>
  <c r="F43" i="10"/>
  <c r="G43" i="10" s="1"/>
  <c r="G45" i="10"/>
  <c r="F46" i="10"/>
  <c r="G46" i="10" l="1"/>
  <c r="C43" i="11"/>
  <c r="D42" i="11"/>
  <c r="D43" i="11" l="1"/>
  <c r="F22" i="23"/>
  <c r="G22" i="23"/>
  <c r="F23" i="23"/>
  <c r="G23" i="23"/>
  <c r="F24" i="23"/>
  <c r="G24" i="23"/>
  <c r="A57" i="11"/>
  <c r="B57" i="11"/>
  <c r="M57" i="11"/>
  <c r="N57" i="11"/>
  <c r="O57" i="11"/>
  <c r="F14" i="23"/>
  <c r="G14" i="23" s="1"/>
  <c r="F15" i="23"/>
  <c r="G15" i="23"/>
  <c r="F16" i="23"/>
  <c r="G16" i="23" s="1"/>
  <c r="F18" i="23"/>
  <c r="G18" i="23" s="1"/>
  <c r="F19" i="23"/>
  <c r="G19" i="23" s="1"/>
  <c r="F20" i="23"/>
  <c r="G20" i="23"/>
  <c r="R58" i="10"/>
  <c r="Q58" i="10"/>
  <c r="O58" i="10"/>
  <c r="N58" i="10"/>
  <c r="M58" i="10"/>
  <c r="K58" i="10"/>
  <c r="J58" i="10"/>
  <c r="I58" i="10"/>
  <c r="P58" i="10"/>
  <c r="F60" i="10"/>
  <c r="C57" i="11" s="1"/>
  <c r="G60" i="10" l="1"/>
  <c r="D57" i="11" s="1"/>
  <c r="O56" i="11"/>
  <c r="N56" i="11"/>
  <c r="M56" i="11"/>
  <c r="B56" i="11"/>
  <c r="A56" i="11"/>
  <c r="N55" i="11"/>
  <c r="M55" i="11"/>
  <c r="B55" i="11"/>
  <c r="A55" i="11"/>
  <c r="A53" i="11"/>
  <c r="B53" i="11"/>
  <c r="M53" i="11"/>
  <c r="N53" i="11"/>
  <c r="O53" i="11"/>
  <c r="A54" i="11"/>
  <c r="B54" i="11"/>
  <c r="M54" i="11"/>
  <c r="N54" i="11"/>
  <c r="O54" i="11"/>
  <c r="A49" i="11"/>
  <c r="B49" i="11"/>
  <c r="M49" i="11"/>
  <c r="N49" i="11"/>
  <c r="O49" i="11"/>
  <c r="A50" i="11"/>
  <c r="B50" i="11"/>
  <c r="M50" i="11"/>
  <c r="N50" i="11"/>
  <c r="O50" i="11"/>
  <c r="A51" i="11"/>
  <c r="B51" i="11"/>
  <c r="M51" i="11"/>
  <c r="N51" i="11"/>
  <c r="O51" i="11"/>
  <c r="A52" i="11"/>
  <c r="B52" i="11"/>
  <c r="M52" i="11"/>
  <c r="N52" i="11"/>
  <c r="O52" i="11"/>
  <c r="F59" i="10" l="1"/>
  <c r="F58" i="10" s="1"/>
  <c r="F57" i="10"/>
  <c r="F56" i="10"/>
  <c r="F55" i="10"/>
  <c r="C52" i="11" s="1"/>
  <c r="F54" i="10"/>
  <c r="F53" i="10"/>
  <c r="F52" i="10"/>
  <c r="C49" i="11" s="1"/>
  <c r="F51" i="10"/>
  <c r="O48" i="11"/>
  <c r="N48" i="11"/>
  <c r="M48" i="11"/>
  <c r="B48" i="11"/>
  <c r="A48" i="11"/>
  <c r="K49" i="10"/>
  <c r="J49" i="10"/>
  <c r="I49" i="10"/>
  <c r="N50" i="10"/>
  <c r="O49" i="10"/>
  <c r="P50" i="10"/>
  <c r="P49" i="10" s="1"/>
  <c r="Q50" i="10"/>
  <c r="Q49" i="10" s="1"/>
  <c r="R50" i="10"/>
  <c r="R49" i="10" s="1"/>
  <c r="M50" i="10"/>
  <c r="M49" i="10" s="1"/>
  <c r="BH24" i="8"/>
  <c r="BF24" i="8"/>
  <c r="BH23" i="8"/>
  <c r="BD23" i="8" s="1"/>
  <c r="BE23" i="8"/>
  <c r="BC23" i="8"/>
  <c r="BH22" i="8"/>
  <c r="BE22" i="8" s="1"/>
  <c r="BH21" i="8"/>
  <c r="BE21" i="8" s="1"/>
  <c r="BF21" i="8"/>
  <c r="BC21" i="8"/>
  <c r="BJ20" i="8"/>
  <c r="BI20" i="8"/>
  <c r="BH20" i="8"/>
  <c r="BH19" i="8"/>
  <c r="BE19" i="8" s="1"/>
  <c r="BF19" i="8"/>
  <c r="A36" i="8"/>
  <c r="A35" i="8"/>
  <c r="C18" i="8"/>
  <c r="D18" i="8" s="1"/>
  <c r="E18" i="8" s="1"/>
  <c r="F18" i="8" s="1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AE18" i="8" s="1"/>
  <c r="AF18" i="8" s="1"/>
  <c r="AG18" i="8" s="1"/>
  <c r="AH18" i="8" s="1"/>
  <c r="AI18" i="8" s="1"/>
  <c r="AJ18" i="8" s="1"/>
  <c r="AK18" i="8" s="1"/>
  <c r="AL18" i="8" s="1"/>
  <c r="AM18" i="8" s="1"/>
  <c r="AN18" i="8" s="1"/>
  <c r="AO18" i="8" s="1"/>
  <c r="AP18" i="8" s="1"/>
  <c r="AQ18" i="8" s="1"/>
  <c r="AR18" i="8" s="1"/>
  <c r="AS18" i="8" s="1"/>
  <c r="AT18" i="8" s="1"/>
  <c r="AU18" i="8" s="1"/>
  <c r="AV18" i="8" s="1"/>
  <c r="AW18" i="8" s="1"/>
  <c r="AX18" i="8" s="1"/>
  <c r="AY18" i="8" s="1"/>
  <c r="AZ18" i="8" s="1"/>
  <c r="BA18" i="8" s="1"/>
  <c r="H30" i="24" l="1"/>
  <c r="L30" i="24" s="1"/>
  <c r="H38" i="24"/>
  <c r="L38" i="24" s="1"/>
  <c r="H46" i="24"/>
  <c r="L46" i="24" s="1"/>
  <c r="H27" i="24"/>
  <c r="L27" i="24" s="1"/>
  <c r="H28" i="24"/>
  <c r="L28" i="24" s="1"/>
  <c r="H29" i="24"/>
  <c r="L29" i="24" s="1"/>
  <c r="H35" i="24"/>
  <c r="L35" i="24" s="1"/>
  <c r="H36" i="24"/>
  <c r="L36" i="24" s="1"/>
  <c r="H37" i="24"/>
  <c r="L37" i="24" s="1"/>
  <c r="H43" i="24"/>
  <c r="L43" i="24" s="1"/>
  <c r="H44" i="24"/>
  <c r="L44" i="24" s="1"/>
  <c r="H45" i="24"/>
  <c r="L45" i="24" s="1"/>
  <c r="H51" i="24"/>
  <c r="L51" i="24" s="1"/>
  <c r="H52" i="24"/>
  <c r="L52" i="24" s="1"/>
  <c r="H26" i="24"/>
  <c r="L26" i="24" s="1"/>
  <c r="H34" i="24"/>
  <c r="L34" i="24" s="1"/>
  <c r="H42" i="24"/>
  <c r="L42" i="24" s="1"/>
  <c r="H50" i="24"/>
  <c r="L50" i="24" s="1"/>
  <c r="H25" i="24"/>
  <c r="L25" i="24" s="1"/>
  <c r="H31" i="24"/>
  <c r="L31" i="24" s="1"/>
  <c r="H32" i="24"/>
  <c r="L32" i="24" s="1"/>
  <c r="H33" i="24"/>
  <c r="L33" i="24" s="1"/>
  <c r="H39" i="24"/>
  <c r="L39" i="24" s="1"/>
  <c r="H40" i="24"/>
  <c r="L40" i="24" s="1"/>
  <c r="H41" i="24"/>
  <c r="L41" i="24" s="1"/>
  <c r="H47" i="24"/>
  <c r="L47" i="24" s="1"/>
  <c r="H48" i="24"/>
  <c r="L48" i="24" s="1"/>
  <c r="H49" i="24"/>
  <c r="L49" i="24" s="1"/>
  <c r="BE20" i="8"/>
  <c r="BD19" i="8"/>
  <c r="BF23" i="8"/>
  <c r="BF22" i="8"/>
  <c r="BD21" i="8"/>
  <c r="BD22" i="8"/>
  <c r="BD24" i="8"/>
  <c r="BE24" i="8"/>
  <c r="BC19" i="8"/>
  <c r="BF20" i="8"/>
  <c r="C48" i="11"/>
  <c r="F50" i="10"/>
  <c r="H42" i="10"/>
  <c r="L42" i="10" s="1"/>
  <c r="H39" i="10"/>
  <c r="L39" i="10" s="1"/>
  <c r="H46" i="10"/>
  <c r="L46" i="10" s="1"/>
  <c r="H40" i="10"/>
  <c r="L40" i="10" s="1"/>
  <c r="H23" i="23"/>
  <c r="L23" i="23" s="1"/>
  <c r="H24" i="23"/>
  <c r="L24" i="23" s="1"/>
  <c r="H15" i="23"/>
  <c r="L15" i="23" s="1"/>
  <c r="H16" i="23"/>
  <c r="L16" i="23" s="1"/>
  <c r="H20" i="23"/>
  <c r="L20" i="23" s="1"/>
  <c r="H60" i="10"/>
  <c r="L60" i="10" s="1"/>
  <c r="G56" i="10"/>
  <c r="C53" i="11"/>
  <c r="G57" i="10"/>
  <c r="C54" i="11"/>
  <c r="G59" i="10"/>
  <c r="C56" i="11"/>
  <c r="N49" i="10"/>
  <c r="G53" i="10"/>
  <c r="C50" i="11"/>
  <c r="G54" i="10"/>
  <c r="C51" i="11"/>
  <c r="BG21" i="8"/>
  <c r="H54" i="10"/>
  <c r="H55" i="10"/>
  <c r="H56" i="10"/>
  <c r="BG23" i="8"/>
  <c r="G51" i="10"/>
  <c r="G55" i="10"/>
  <c r="G52" i="10"/>
  <c r="BC20" i="8"/>
  <c r="BD20" i="8"/>
  <c r="BC22" i="8"/>
  <c r="BC24" i="8"/>
  <c r="L54" i="10" l="1"/>
  <c r="L56" i="10"/>
  <c r="H43" i="10"/>
  <c r="L43" i="10" s="1"/>
  <c r="H44" i="10"/>
  <c r="L44" i="10" s="1"/>
  <c r="H59" i="10"/>
  <c r="L59" i="10" s="1"/>
  <c r="L58" i="10" s="1"/>
  <c r="H53" i="10"/>
  <c r="L53" i="10" s="1"/>
  <c r="H19" i="23"/>
  <c r="L19" i="23" s="1"/>
  <c r="H14" i="23"/>
  <c r="L14" i="23" s="1"/>
  <c r="H22" i="23"/>
  <c r="L22" i="23" s="1"/>
  <c r="H45" i="10"/>
  <c r="L45" i="10" s="1"/>
  <c r="H51" i="10"/>
  <c r="BG19" i="8"/>
  <c r="H52" i="10"/>
  <c r="L52" i="10" s="1"/>
  <c r="H18" i="23"/>
  <c r="L18" i="23" s="1"/>
  <c r="H57" i="10"/>
  <c r="L57" i="10" s="1"/>
  <c r="H41" i="10"/>
  <c r="L41" i="10" s="1"/>
  <c r="L55" i="10"/>
  <c r="D49" i="11"/>
  <c r="D52" i="11"/>
  <c r="D51" i="11"/>
  <c r="D50" i="11"/>
  <c r="D54" i="11"/>
  <c r="D53" i="11"/>
  <c r="H14" i="10"/>
  <c r="H47" i="10"/>
  <c r="H48" i="10"/>
  <c r="L48" i="10" s="1"/>
  <c r="BE17" i="8"/>
  <c r="BG24" i="8"/>
  <c r="BG22" i="8"/>
  <c r="D48" i="11"/>
  <c r="G50" i="10"/>
  <c r="D56" i="11"/>
  <c r="G58" i="10"/>
  <c r="D55" i="11" s="1"/>
  <c r="C55" i="11"/>
  <c r="O55" i="11" s="1"/>
  <c r="BG20" i="8"/>
  <c r="BC17" i="8"/>
  <c r="D41" i="11"/>
  <c r="F49" i="10"/>
  <c r="D40" i="11"/>
  <c r="D39" i="11"/>
  <c r="C38" i="11"/>
  <c r="D37" i="11"/>
  <c r="D36" i="11"/>
  <c r="F38" i="10"/>
  <c r="G38" i="10" s="1"/>
  <c r="D35" i="11" s="1"/>
  <c r="F36" i="10"/>
  <c r="G36" i="10" s="1"/>
  <c r="F35" i="10"/>
  <c r="G35" i="10" s="1"/>
  <c r="F34" i="10"/>
  <c r="G34" i="10" s="1"/>
  <c r="F33" i="10"/>
  <c r="G33" i="10" s="1"/>
  <c r="F32" i="10"/>
  <c r="G32" i="10" s="1"/>
  <c r="F31" i="10"/>
  <c r="G31" i="10" s="1"/>
  <c r="F30" i="10"/>
  <c r="F29" i="10"/>
  <c r="F28" i="10"/>
  <c r="F27" i="10"/>
  <c r="F26" i="10"/>
  <c r="F25" i="10"/>
  <c r="F24" i="10"/>
  <c r="F23" i="10"/>
  <c r="F22" i="10"/>
  <c r="F20" i="10"/>
  <c r="F19" i="10"/>
  <c r="F18" i="10"/>
  <c r="F17" i="10"/>
  <c r="F16" i="10"/>
  <c r="F15" i="10"/>
  <c r="F14" i="10"/>
  <c r="A46" i="11"/>
  <c r="A34" i="11"/>
  <c r="B34" i="11"/>
  <c r="M34" i="11"/>
  <c r="N34" i="11"/>
  <c r="A35" i="11"/>
  <c r="B35" i="11"/>
  <c r="M35" i="11"/>
  <c r="N35" i="11"/>
  <c r="O35" i="11"/>
  <c r="A36" i="11"/>
  <c r="B36" i="11"/>
  <c r="M36" i="11"/>
  <c r="N36" i="11"/>
  <c r="O36" i="11"/>
  <c r="A37" i="11"/>
  <c r="B37" i="11"/>
  <c r="M37" i="11"/>
  <c r="N37" i="11"/>
  <c r="O37" i="11"/>
  <c r="A38" i="11"/>
  <c r="B38" i="11"/>
  <c r="M38" i="11"/>
  <c r="N38" i="11"/>
  <c r="O38" i="11"/>
  <c r="A39" i="11"/>
  <c r="B39" i="11"/>
  <c r="M39" i="11"/>
  <c r="N39" i="11"/>
  <c r="O39" i="11"/>
  <c r="A40" i="11"/>
  <c r="B40" i="11"/>
  <c r="M40" i="11"/>
  <c r="N40" i="11"/>
  <c r="O40" i="11"/>
  <c r="A41" i="11"/>
  <c r="B41" i="11"/>
  <c r="M41" i="11"/>
  <c r="N41" i="11"/>
  <c r="R37" i="10"/>
  <c r="Q37" i="10"/>
  <c r="P37" i="10"/>
  <c r="O37" i="10"/>
  <c r="N37" i="10"/>
  <c r="M37" i="10"/>
  <c r="K37" i="10"/>
  <c r="J37" i="10"/>
  <c r="I37" i="10"/>
  <c r="H58" i="10" l="1"/>
  <c r="H50" i="10"/>
  <c r="L51" i="10"/>
  <c r="L50" i="10" s="1"/>
  <c r="L49" i="10" s="1"/>
  <c r="L47" i="10"/>
  <c r="BC16" i="8"/>
  <c r="D38" i="11"/>
  <c r="C39" i="11"/>
  <c r="C35" i="11"/>
  <c r="C40" i="11"/>
  <c r="C36" i="11"/>
  <c r="C41" i="11"/>
  <c r="O41" i="11" s="1"/>
  <c r="C37" i="11"/>
  <c r="F37" i="10"/>
  <c r="C34" i="11" s="1"/>
  <c r="O34" i="11" s="1"/>
  <c r="G37" i="10" l="1"/>
  <c r="D34" i="11" s="1"/>
  <c r="D32" i="11" l="1"/>
  <c r="A28" i="11"/>
  <c r="A29" i="11"/>
  <c r="A30" i="11"/>
  <c r="A31" i="11"/>
  <c r="A32" i="11"/>
  <c r="A33" i="11"/>
  <c r="I21" i="10"/>
  <c r="J21" i="10"/>
  <c r="K21" i="10"/>
  <c r="M21" i="10"/>
  <c r="N21" i="10"/>
  <c r="O21" i="10"/>
  <c r="P21" i="10"/>
  <c r="Q21" i="10"/>
  <c r="R21" i="10"/>
  <c r="B32" i="11"/>
  <c r="M32" i="11"/>
  <c r="N32" i="11"/>
  <c r="O32" i="11"/>
  <c r="B33" i="11"/>
  <c r="M33" i="11"/>
  <c r="N33" i="11"/>
  <c r="O33" i="11"/>
  <c r="A47" i="11"/>
  <c r="B47" i="11"/>
  <c r="M47" i="11"/>
  <c r="N47" i="11"/>
  <c r="A58" i="11"/>
  <c r="B58" i="11"/>
  <c r="O58" i="11"/>
  <c r="A24" i="11"/>
  <c r="B24" i="11"/>
  <c r="M24" i="11"/>
  <c r="N24" i="11"/>
  <c r="O24" i="11"/>
  <c r="A25" i="11"/>
  <c r="B25" i="11"/>
  <c r="M25" i="11"/>
  <c r="N25" i="11"/>
  <c r="O25" i="11"/>
  <c r="A26" i="11"/>
  <c r="B26" i="11"/>
  <c r="M26" i="11"/>
  <c r="N26" i="11"/>
  <c r="O26" i="11"/>
  <c r="A27" i="11"/>
  <c r="B27" i="11"/>
  <c r="M27" i="11"/>
  <c r="N27" i="11"/>
  <c r="O27" i="11"/>
  <c r="B28" i="11"/>
  <c r="M28" i="11"/>
  <c r="N28" i="11"/>
  <c r="O28" i="11"/>
  <c r="A21" i="11"/>
  <c r="B21" i="11"/>
  <c r="M21" i="11"/>
  <c r="N21" i="11"/>
  <c r="O21" i="11"/>
  <c r="A22" i="11"/>
  <c r="B22" i="11"/>
  <c r="M22" i="11"/>
  <c r="N22" i="11"/>
  <c r="O22" i="11"/>
  <c r="A23" i="11"/>
  <c r="B23" i="11"/>
  <c r="M23" i="11"/>
  <c r="N23" i="11"/>
  <c r="O23" i="11"/>
  <c r="C47" i="11"/>
  <c r="O47" i="11" s="1"/>
  <c r="D28" i="11"/>
  <c r="G29" i="10"/>
  <c r="G28" i="10"/>
  <c r="G27" i="10"/>
  <c r="D24" i="11" s="1"/>
  <c r="G26" i="10"/>
  <c r="D23" i="11" s="1"/>
  <c r="G25" i="10"/>
  <c r="D22" i="11" s="1"/>
  <c r="B1" i="12"/>
  <c r="T62" i="10" s="1"/>
  <c r="G23" i="10"/>
  <c r="D20" i="11" s="1"/>
  <c r="C21" i="11"/>
  <c r="D29" i="11"/>
  <c r="D30" i="11"/>
  <c r="G14" i="10"/>
  <c r="D12" i="11" s="1"/>
  <c r="C13" i="11"/>
  <c r="G16" i="10"/>
  <c r="D14" i="11" s="1"/>
  <c r="C15" i="11"/>
  <c r="C16" i="11"/>
  <c r="C17" i="11"/>
  <c r="G20" i="10"/>
  <c r="B10" i="11"/>
  <c r="A10" i="11"/>
  <c r="B20" i="11"/>
  <c r="C20" i="11"/>
  <c r="M20" i="11"/>
  <c r="N20" i="11"/>
  <c r="O20" i="11"/>
  <c r="B29" i="11"/>
  <c r="M29" i="11"/>
  <c r="N29" i="11"/>
  <c r="O29" i="11"/>
  <c r="B30" i="11"/>
  <c r="M30" i="11"/>
  <c r="N30" i="11"/>
  <c r="O30" i="11"/>
  <c r="B31" i="11"/>
  <c r="M31" i="11"/>
  <c r="N31" i="11"/>
  <c r="O31" i="11"/>
  <c r="B13" i="11"/>
  <c r="M13" i="11"/>
  <c r="N13" i="11"/>
  <c r="O13" i="11"/>
  <c r="B14" i="11"/>
  <c r="M14" i="11"/>
  <c r="N14" i="11"/>
  <c r="O14" i="11"/>
  <c r="B15" i="11"/>
  <c r="M15" i="11"/>
  <c r="N15" i="11"/>
  <c r="O15" i="11"/>
  <c r="B16" i="11"/>
  <c r="M16" i="11"/>
  <c r="N16" i="11"/>
  <c r="O16" i="11"/>
  <c r="B17" i="11"/>
  <c r="M17" i="11"/>
  <c r="N17" i="11"/>
  <c r="O17" i="11"/>
  <c r="N13" i="10"/>
  <c r="O13" i="10"/>
  <c r="P13" i="10"/>
  <c r="Q13" i="10"/>
  <c r="R13" i="10"/>
  <c r="M13" i="10"/>
  <c r="L7" i="8"/>
  <c r="I13" i="10"/>
  <c r="J13" i="10"/>
  <c r="K13" i="10"/>
  <c r="AV11" i="8"/>
  <c r="B46" i="11"/>
  <c r="M46" i="11"/>
  <c r="N46" i="11"/>
  <c r="A20" i="11"/>
  <c r="A18" i="11"/>
  <c r="B18" i="11"/>
  <c r="M18" i="11"/>
  <c r="N18" i="11"/>
  <c r="A19" i="11"/>
  <c r="B19" i="11"/>
  <c r="M19" i="11"/>
  <c r="N19" i="11"/>
  <c r="O19" i="11"/>
  <c r="Y11" i="8"/>
  <c r="C5" i="11" s="1"/>
  <c r="AC11" i="8"/>
  <c r="M5" i="11" s="1"/>
  <c r="C19" i="11"/>
  <c r="AC10" i="8"/>
  <c r="M4" i="11" s="1"/>
  <c r="AU10" i="8"/>
  <c r="N8" i="8"/>
  <c r="Y10" i="8"/>
  <c r="C4" i="11" s="1"/>
  <c r="O12" i="11"/>
  <c r="AE8" i="8"/>
  <c r="AC8" i="8"/>
  <c r="B11" i="11"/>
  <c r="B12" i="11"/>
  <c r="A13" i="11"/>
  <c r="A14" i="11"/>
  <c r="A15" i="11"/>
  <c r="A16" i="11"/>
  <c r="A17" i="11"/>
  <c r="A12" i="11"/>
  <c r="M12" i="11"/>
  <c r="A11" i="11"/>
  <c r="N12" i="11"/>
  <c r="P36" i="8"/>
  <c r="C12" i="11"/>
  <c r="G17" i="10"/>
  <c r="D15" i="11" s="1"/>
  <c r="G24" i="10"/>
  <c r="D21" i="11" s="1"/>
  <c r="G22" i="10"/>
  <c r="D19" i="11" s="1"/>
  <c r="C27" i="11"/>
  <c r="C25" i="11"/>
  <c r="C31" i="11"/>
  <c r="D31" i="11"/>
  <c r="C32" i="11"/>
  <c r="C33" i="11"/>
  <c r="D33" i="11"/>
  <c r="P27" i="11" l="1"/>
  <c r="P19" i="11"/>
  <c r="P29" i="11"/>
  <c r="P11" i="11"/>
  <c r="T29" i="10"/>
  <c r="P30" i="11"/>
  <c r="T23" i="10"/>
  <c r="T25" i="10"/>
  <c r="T20" i="10"/>
  <c r="P33" i="11"/>
  <c r="T66" i="10"/>
  <c r="P13" i="11"/>
  <c r="P16" i="11"/>
  <c r="P57" i="11"/>
  <c r="T60" i="10"/>
  <c r="P1" i="23"/>
  <c r="P53" i="11"/>
  <c r="P54" i="11"/>
  <c r="P55" i="11"/>
  <c r="P56" i="11"/>
  <c r="P49" i="11"/>
  <c r="P50" i="11"/>
  <c r="P51" i="11"/>
  <c r="P52" i="11"/>
  <c r="P48" i="11"/>
  <c r="T50" i="10"/>
  <c r="T51" i="10"/>
  <c r="T52" i="10"/>
  <c r="T53" i="10"/>
  <c r="T54" i="10"/>
  <c r="T55" i="10"/>
  <c r="T56" i="10"/>
  <c r="T57" i="10"/>
  <c r="T58" i="10"/>
  <c r="T59" i="10"/>
  <c r="J12" i="10"/>
  <c r="P12" i="10"/>
  <c r="P61" i="10" s="1"/>
  <c r="O12" i="10"/>
  <c r="P35" i="8"/>
  <c r="P37" i="8" s="1"/>
  <c r="T14" i="10"/>
  <c r="T16" i="10"/>
  <c r="P58" i="11"/>
  <c r="G35" i="8"/>
  <c r="J36" i="8"/>
  <c r="K12" i="10"/>
  <c r="T35" i="10"/>
  <c r="P39" i="11"/>
  <c r="P41" i="11"/>
  <c r="P34" i="11"/>
  <c r="P35" i="11"/>
  <c r="P36" i="11"/>
  <c r="P37" i="11"/>
  <c r="P38" i="11"/>
  <c r="P40" i="11"/>
  <c r="I12" i="10"/>
  <c r="T22" i="10"/>
  <c r="T63" i="10"/>
  <c r="T24" i="10"/>
  <c r="P12" i="11"/>
  <c r="P20" i="11"/>
  <c r="T15" i="10"/>
  <c r="T34" i="10"/>
  <c r="AS1" i="8"/>
  <c r="P15" i="11"/>
  <c r="P46" i="11"/>
  <c r="T37" i="10"/>
  <c r="T41" i="10"/>
  <c r="T49" i="10"/>
  <c r="T38" i="10"/>
  <c r="T42" i="10"/>
  <c r="T39" i="10"/>
  <c r="T43" i="10"/>
  <c r="T40" i="10"/>
  <c r="T44" i="10"/>
  <c r="P24" i="11"/>
  <c r="P28" i="11"/>
  <c r="T28" i="10"/>
  <c r="T21" i="10"/>
  <c r="P17" i="11"/>
  <c r="T18" i="10"/>
  <c r="T61" i="10"/>
  <c r="T13" i="10"/>
  <c r="P1" i="10"/>
  <c r="P18" i="11"/>
  <c r="P31" i="11"/>
  <c r="T32" i="10"/>
  <c r="C1" i="11"/>
  <c r="P21" i="11"/>
  <c r="P25" i="11"/>
  <c r="T31" i="10"/>
  <c r="T27" i="10"/>
  <c r="T19" i="10"/>
  <c r="P47" i="11"/>
  <c r="P32" i="11"/>
  <c r="P26" i="11"/>
  <c r="T30" i="10"/>
  <c r="T26" i="10"/>
  <c r="P23" i="11"/>
  <c r="T33" i="10"/>
  <c r="T65" i="10"/>
  <c r="T64" i="10"/>
  <c r="P14" i="11"/>
  <c r="P22" i="11"/>
  <c r="T17" i="10"/>
  <c r="D25" i="11"/>
  <c r="D26" i="11"/>
  <c r="M12" i="10"/>
  <c r="M61" i="10" s="1"/>
  <c r="M62" i="10" s="1"/>
  <c r="G49" i="10"/>
  <c r="R12" i="10"/>
  <c r="R61" i="10" s="1"/>
  <c r="C28" i="11"/>
  <c r="C30" i="11"/>
  <c r="N12" i="10"/>
  <c r="N61" i="10" s="1"/>
  <c r="Q12" i="10"/>
  <c r="Q61" i="10" s="1"/>
  <c r="Q62" i="10" s="1"/>
  <c r="C14" i="11"/>
  <c r="C23" i="11"/>
  <c r="C24" i="11"/>
  <c r="G19" i="10"/>
  <c r="D17" i="11" s="1"/>
  <c r="C26" i="11"/>
  <c r="G15" i="10"/>
  <c r="F13" i="10"/>
  <c r="C11" i="11" s="1"/>
  <c r="O11" i="11" s="1"/>
  <c r="C22" i="11"/>
  <c r="G18" i="10"/>
  <c r="D16" i="11" s="1"/>
  <c r="G30" i="10"/>
  <c r="F21" i="10"/>
  <c r="C36" i="8"/>
  <c r="C35" i="8"/>
  <c r="M36" i="8"/>
  <c r="C29" i="11"/>
  <c r="T36" i="10"/>
  <c r="T12" i="10"/>
  <c r="O61" i="10" l="1"/>
  <c r="O62" i="10" s="1"/>
  <c r="J35" i="8"/>
  <c r="G36" i="8"/>
  <c r="S36" i="8" s="1"/>
  <c r="C37" i="8"/>
  <c r="M35" i="8"/>
  <c r="M37" i="8" s="1"/>
  <c r="H34" i="10"/>
  <c r="L34" i="10" s="1"/>
  <c r="H22" i="10"/>
  <c r="H49" i="10"/>
  <c r="H33" i="10"/>
  <c r="L33" i="10" s="1"/>
  <c r="H15" i="10"/>
  <c r="L15" i="10" s="1"/>
  <c r="H25" i="10"/>
  <c r="L25" i="10" s="1"/>
  <c r="H32" i="10"/>
  <c r="L32" i="10" s="1"/>
  <c r="H16" i="10"/>
  <c r="L16" i="10" s="1"/>
  <c r="H19" i="10"/>
  <c r="L19" i="10" s="1"/>
  <c r="H20" i="10"/>
  <c r="L20" i="10" s="1"/>
  <c r="H31" i="10"/>
  <c r="L31" i="10" s="1"/>
  <c r="H17" i="10"/>
  <c r="L17" i="10" s="1"/>
  <c r="H27" i="10"/>
  <c r="L27" i="10" s="1"/>
  <c r="H38" i="10"/>
  <c r="H30" i="10"/>
  <c r="L30" i="10" s="1"/>
  <c r="H18" i="10"/>
  <c r="L18" i="10" s="1"/>
  <c r="H29" i="10"/>
  <c r="L29" i="10" s="1"/>
  <c r="H28" i="10"/>
  <c r="L28" i="10" s="1"/>
  <c r="H36" i="10"/>
  <c r="L36" i="10" s="1"/>
  <c r="H24" i="10"/>
  <c r="L24" i="10" s="1"/>
  <c r="H35" i="10"/>
  <c r="L35" i="10" s="1"/>
  <c r="H23" i="10"/>
  <c r="L23" i="10" s="1"/>
  <c r="H26" i="10"/>
  <c r="L26" i="10" s="1"/>
  <c r="D47" i="11"/>
  <c r="D27" i="11"/>
  <c r="G13" i="10"/>
  <c r="D11" i="11" s="1"/>
  <c r="D13" i="11"/>
  <c r="G21" i="10"/>
  <c r="F12" i="10"/>
  <c r="C18" i="11"/>
  <c r="O18" i="11" s="1"/>
  <c r="C46" i="11"/>
  <c r="O46" i="11" s="1"/>
  <c r="J37" i="8" l="1"/>
  <c r="S35" i="8"/>
  <c r="S37" i="8" s="1"/>
  <c r="G37" i="8"/>
  <c r="L38" i="10"/>
  <c r="L37" i="10" s="1"/>
  <c r="H37" i="10"/>
  <c r="G12" i="10"/>
  <c r="D10" i="11" s="1"/>
  <c r="D18" i="11"/>
  <c r="F61" i="10"/>
  <c r="C58" i="11" s="1"/>
  <c r="L14" i="10"/>
  <c r="L13" i="10" s="1"/>
  <c r="H13" i="10"/>
  <c r="C10" i="11"/>
  <c r="O10" i="11" s="1"/>
  <c r="H21" i="10"/>
  <c r="L22" i="10"/>
  <c r="L21" i="10" s="1"/>
  <c r="D46" i="11"/>
  <c r="G61" i="10" l="1"/>
  <c r="D58" i="11" s="1"/>
  <c r="L12" i="10"/>
  <c r="L61" i="10" s="1"/>
  <c r="H12" i="10"/>
  <c r="H61" i="10" s="1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16"/>
            <color indexed="81"/>
            <rFont val="Tahoma"/>
            <family val="2"/>
            <charset val="204"/>
          </rPr>
          <t>форма навчання</t>
        </r>
        <r>
          <rPr>
            <sz val="16"/>
            <color indexed="81"/>
            <rFont val="Tahoma"/>
            <family val="2"/>
            <charset val="204"/>
          </rPr>
          <t>: денна - не вказується, з-заочна; і-іноземці; d-додатковий прийом; скорочена назва мови викладання (.е – англійська мова, .f – французький мова)</t>
        </r>
      </text>
    </comment>
  </commentList>
</comments>
</file>

<file path=xl/sharedStrings.xml><?xml version="1.0" encoding="utf-8"?>
<sst xmlns="http://schemas.openxmlformats.org/spreadsheetml/2006/main" count="1111" uniqueCount="731">
  <si>
    <t>Підрозділ</t>
  </si>
  <si>
    <t>№ підрозділу</t>
  </si>
  <si>
    <t>Кафедра</t>
  </si>
  <si>
    <t>новий №</t>
  </si>
  <si>
    <t>Е</t>
  </si>
  <si>
    <t>Парогенераторобудування</t>
  </si>
  <si>
    <t>Турбінобудування</t>
  </si>
  <si>
    <t>Теплотехніка та енергоефективні технології</t>
  </si>
  <si>
    <t>Двигуни та гібридні енергетичні установки</t>
  </si>
  <si>
    <t>Електричний транспорт та тепловозобудування</t>
  </si>
  <si>
    <t>Електричні машини</t>
  </si>
  <si>
    <t>Електричні апарати</t>
  </si>
  <si>
    <t>Промислова і біомедична електроніка</t>
  </si>
  <si>
    <t>Автоматизовані електромеханічні системи</t>
  </si>
  <si>
    <t>Електричні станції</t>
  </si>
  <si>
    <t>Передача електричної енергії</t>
  </si>
  <si>
    <t>Автоматизація та кібербезпека енергосистем</t>
  </si>
  <si>
    <t>Електроізоляційна та кабельна техніка</t>
  </si>
  <si>
    <t>Технічна кріофізика</t>
  </si>
  <si>
    <t>Інженерна електрофізика</t>
  </si>
  <si>
    <t>Загальна електротехніка</t>
  </si>
  <si>
    <t>Теоретичні основи електротехніки</t>
  </si>
  <si>
    <t>МІТ</t>
  </si>
  <si>
    <t>Комп’ютерне моделювання та інтегровані технології обробки тиском</t>
  </si>
  <si>
    <t>Ливарне виробництво</t>
  </si>
  <si>
    <t>Матеріалознавство</t>
  </si>
  <si>
    <t>Безпека праці та навколишнього середовища</t>
  </si>
  <si>
    <t>Зварювання</t>
  </si>
  <si>
    <t>Технологія машинобудування та металорізальні верстати</t>
  </si>
  <si>
    <t>Інтегровані технології машинобудування ім. М.Ф. Семка</t>
  </si>
  <si>
    <t>Деталі машин та гідропневмосистеми</t>
  </si>
  <si>
    <t>Підйомно-транспортні машини і обладнання</t>
  </si>
  <si>
    <t>Гідравлічні машини ім. Г.Ф. Проскури</t>
  </si>
  <si>
    <t>Теорія і системи автоматизованого проектування механізмів і машин</t>
  </si>
  <si>
    <t>Автомобіле- і тракторобудування</t>
  </si>
  <si>
    <t>Інформаційні технології і системи колісних та гусеничних машин ім. О.О. Морозова</t>
  </si>
  <si>
    <t>Хімічна техніка та промислова екологія</t>
  </si>
  <si>
    <t>Вища математика</t>
  </si>
  <si>
    <t>ІКМ</t>
  </si>
  <si>
    <t>Математичне моделювання та інтелектуальне обчислення в інженерії</t>
  </si>
  <si>
    <t>Комп’ютерне моделювання процесів та систем</t>
  </si>
  <si>
    <t>Геометричне моделювання та комп’ютерна графіка</t>
  </si>
  <si>
    <t>Радіоелектроніка</t>
  </si>
  <si>
    <t>Фізика металів і напівпровідників</t>
  </si>
  <si>
    <t>Теоретична механіка та опір матеріалів</t>
  </si>
  <si>
    <t>Мікро-та наноелектроніка</t>
  </si>
  <si>
    <t>Фізика</t>
  </si>
  <si>
    <t>Системи інформації ім. В.О. Кравця</t>
  </si>
  <si>
    <t>Прикладна математика</t>
  </si>
  <si>
    <t>Комп′ютерні та радіоелектронні системи контролю та діагностики</t>
  </si>
  <si>
    <t>Автоматика та управління в технічних системах</t>
  </si>
  <si>
    <t>Інформаційно-вимірювальні технології і системи</t>
  </si>
  <si>
    <t>Автоматизація технологічних систем та екологічного моніторингу</t>
  </si>
  <si>
    <t>ХТ</t>
  </si>
  <si>
    <t>Хімічна технологія неорганічних речовин, каталізу та екології</t>
  </si>
  <si>
    <t>Технічна електрохімія</t>
  </si>
  <si>
    <t>Технологія кераміки, вогнетривів, скла та емалей</t>
  </si>
  <si>
    <t>Органічний синтез та фармацевтичні технології</t>
  </si>
  <si>
    <t>Технологія жирів та продуктів бродіння</t>
  </si>
  <si>
    <t>Технологія переробки нафти, газу і твердого палива</t>
  </si>
  <si>
    <t>Біотехнологія, біофізика та аналітична хімія</t>
  </si>
  <si>
    <t>Видобування нафти, газу та конденсату</t>
  </si>
  <si>
    <t>Технологія пластичних мас і біологічно активних полімерів</t>
  </si>
  <si>
    <t>Інтегровані технології, процеси і апарати</t>
  </si>
  <si>
    <t>Загальна та неорганічна хімія</t>
  </si>
  <si>
    <t>Органічної хімії, біохімії лакофарбових матеріалів та покрить</t>
  </si>
  <si>
    <t>Фізична хімія</t>
  </si>
  <si>
    <t>БЕМ</t>
  </si>
  <si>
    <t>Маркетинг</t>
  </si>
  <si>
    <t>Економіка бізнесу і міжнародні економічні відносини</t>
  </si>
  <si>
    <t>Туризм і готельно-ресторанний бізнес</t>
  </si>
  <si>
    <t>Менеджмент</t>
  </si>
  <si>
    <t>Облік і фінанси</t>
  </si>
  <si>
    <t>Підприємництво, торгівля і логістика</t>
  </si>
  <si>
    <t>Загальна економічна теорія</t>
  </si>
  <si>
    <t>МО</t>
  </si>
  <si>
    <t>Природничі науки</t>
  </si>
  <si>
    <t>Гуманітарні науки</t>
  </si>
  <si>
    <t>Українська мова</t>
  </si>
  <si>
    <t>Освітній центр Німецький технічний факультет</t>
  </si>
  <si>
    <t>Іноземні мови</t>
  </si>
  <si>
    <t>Міжкультурна комунікація та іноземна мова</t>
  </si>
  <si>
    <t>СГТ</t>
  </si>
  <si>
    <t>Педагогіка та психологія управління соціальними системами ім. ак. І.А. Зязюна</t>
  </si>
  <si>
    <t>Фізичне виховання</t>
  </si>
  <si>
    <t>Ділова іноземна мова та переклад</t>
  </si>
  <si>
    <t>Інтелектуальні комп’ютерні системи</t>
  </si>
  <si>
    <t>Соціологія і публічне управління</t>
  </si>
  <si>
    <t>Право</t>
  </si>
  <si>
    <t>Філософія</t>
  </si>
  <si>
    <t>Українознавство, культурологія та історія науки</t>
  </si>
  <si>
    <t>КН</t>
  </si>
  <si>
    <t>Програмна інженерія та інтелектуальні технології управління ім. А.В. Дабагяна</t>
  </si>
  <si>
    <t>Системний аналіз та інформаційно-аналітичні технології</t>
  </si>
  <si>
    <t>Стратегічне управління</t>
  </si>
  <si>
    <t>Комп’ютерна математика і аналіз даних</t>
  </si>
  <si>
    <t>Комп’ютерна інженерія та програмування</t>
  </si>
  <si>
    <t>Мультимедійні та інтернет технології і системи</t>
  </si>
  <si>
    <t>Кібербезпека</t>
  </si>
  <si>
    <t>Інформаційні системи та технології</t>
  </si>
  <si>
    <t>МЕД</t>
  </si>
  <si>
    <t>Загальна фармація</t>
  </si>
  <si>
    <t>Клінічна інформатика, функціональна діагностика та інформаційні технології в управлінні охороною здоров′я</t>
  </si>
  <si>
    <t>Клінічна лабораторна діагностика та імунологія</t>
  </si>
  <si>
    <t>Організація та управління охороною здоров′я і соціальної медицини</t>
  </si>
  <si>
    <t>Внутрішні хвороби і сімейна медицина</t>
  </si>
  <si>
    <t>Інфекційні хвороби та дерматовенерологія</t>
  </si>
  <si>
    <t>Неврологія і рефлексотерапія</t>
  </si>
  <si>
    <t>Фізична і реабілітаційна медицина, фізіотерапія і курортологія</t>
  </si>
  <si>
    <t>Радіологія</t>
  </si>
  <si>
    <t>Хірургія, нормальна та топографічна анатомія</t>
  </si>
  <si>
    <t>Психіатрія, аддиктологія, психотерапія та клінічна психологія</t>
  </si>
  <si>
    <t>Акушерство, гінекологія та репродуктологія</t>
  </si>
  <si>
    <t>Мікробіології, бактеріології, вірусології та мікології</t>
  </si>
  <si>
    <t>Ортопедії і травматології</t>
  </si>
  <si>
    <t>Медицини невідкладних станів, анестезіології та інтенсивної терапії</t>
  </si>
  <si>
    <t>Стоматології</t>
  </si>
  <si>
    <t>Додаток 2</t>
  </si>
  <si>
    <t>до наказу № 330 ОД від 12.08.2019 р.</t>
  </si>
  <si>
    <t>Освітні програми</t>
  </si>
  <si>
    <t>Факультет комп'ютерних наук і програмної інженерії</t>
  </si>
  <si>
    <t>Спеціальність</t>
  </si>
  <si>
    <t>Назва освітньої програми</t>
  </si>
  <si>
    <t>№ з/п</t>
  </si>
  <si>
    <t>Рівень освіти</t>
  </si>
  <si>
    <t>Бакалавр</t>
  </si>
  <si>
    <t>Магістр 1,4</t>
  </si>
  <si>
    <t>Магістр 1,9</t>
  </si>
  <si>
    <t>113 – Прикладна математика</t>
  </si>
  <si>
    <t>Інтелектуальний аналіз даних</t>
  </si>
  <si>
    <t>КН-118</t>
  </si>
  <si>
    <t>КН-Н118</t>
  </si>
  <si>
    <t>121 – Інженерія програмного забезпечення</t>
  </si>
  <si>
    <t>Інженерія програмного забезпечення</t>
  </si>
  <si>
    <t>КН-218</t>
  </si>
  <si>
    <t>КН-М218</t>
  </si>
  <si>
    <t>КН-Н218</t>
  </si>
  <si>
    <t>122 – Комп’ютерні науки</t>
  </si>
  <si>
    <t>Комп’ютерні науки</t>
  </si>
  <si>
    <t>КН-318</t>
  </si>
  <si>
    <t>КН-М318</t>
  </si>
  <si>
    <t>Комп’ютерні науки та інтелектуальні системи</t>
  </si>
  <si>
    <t>КН-418</t>
  </si>
  <si>
    <t>КН-М418</t>
  </si>
  <si>
    <t>Управління проектами у сфері інформаційних технологій</t>
  </si>
  <si>
    <t>КН-М519</t>
  </si>
  <si>
    <t>124 – Системний аналіз</t>
  </si>
  <si>
    <t>Системний аналіз і управління</t>
  </si>
  <si>
    <t>КН-618</t>
  </si>
  <si>
    <t>КН-М618</t>
  </si>
  <si>
    <t>126 – Інформаційні системи та технології</t>
  </si>
  <si>
    <t>Програне забезпечення інформаційних систем</t>
  </si>
  <si>
    <t>КН-718</t>
  </si>
  <si>
    <t>КН-М718</t>
  </si>
  <si>
    <t>КН-Н718</t>
  </si>
  <si>
    <t>186 – Видавництво та поліграфія</t>
  </si>
  <si>
    <t>Інформаційні технології в медіаіндустрії</t>
  </si>
  <si>
    <t>КН-818</t>
  </si>
  <si>
    <t>Факультет комп'ютерних та інформаційних технологій.</t>
  </si>
  <si>
    <t>123 – Комп'ютерна інженерія</t>
  </si>
  <si>
    <t>Сучасне програмування, мобільні пристрої та комп'ютерні ігри</t>
  </si>
  <si>
    <t>КІТ-118</t>
  </si>
  <si>
    <t>КІТ-М118</t>
  </si>
  <si>
    <t>КІТ-Н118</t>
  </si>
  <si>
    <t>Прикладна комп'ютерна інженерія</t>
  </si>
  <si>
    <t>КІТ-218</t>
  </si>
  <si>
    <t>КІТ-М218</t>
  </si>
  <si>
    <t>КІТ-Н218</t>
  </si>
  <si>
    <t>125 – Кібербезпека</t>
  </si>
  <si>
    <t>КІТ-318</t>
  </si>
  <si>
    <t>151 – Автоматизація та комп'ютерно-інтегровані технології</t>
  </si>
  <si>
    <t>Автоматизація та комп'ютерно-інтегровані технології</t>
  </si>
  <si>
    <t>КІТ-418</t>
  </si>
  <si>
    <t>КІТ-М418</t>
  </si>
  <si>
    <t>152 – Метрологія та інформаційно-вимірювальна техніка</t>
  </si>
  <si>
    <t>Метрологія та інформаційно-вимірювальна техніка</t>
  </si>
  <si>
    <t>КІТ-518</t>
  </si>
  <si>
    <t>КІТ-М518</t>
  </si>
  <si>
    <t>КІТ-Н518</t>
  </si>
  <si>
    <t>172 – Телекомунікації та радіотехніка</t>
  </si>
  <si>
    <t>Телекомунікації та радіотехніка</t>
  </si>
  <si>
    <t>КІТ-618</t>
  </si>
  <si>
    <t>КІТ-М618</t>
  </si>
  <si>
    <t>122-Комп'ютерні науки</t>
  </si>
  <si>
    <t>Системи штучного інтелекту</t>
  </si>
  <si>
    <t>КІТ-М718</t>
  </si>
  <si>
    <t>Навчально-науковий інститут хімічних технологій та інженерії.</t>
  </si>
  <si>
    <t>161 – Хімічні технології та інженерія</t>
  </si>
  <si>
    <t>Хімічні технології та інженерія</t>
  </si>
  <si>
    <t>ХТ-118</t>
  </si>
  <si>
    <t>ХТ-М118</t>
  </si>
  <si>
    <t>ХТ-Н118</t>
  </si>
  <si>
    <t>Технології органічних речовин, харчових добавок та косметичних засобів</t>
  </si>
  <si>
    <t>ХТ-218</t>
  </si>
  <si>
    <t>ХТ-М218</t>
  </si>
  <si>
    <t>ХТ-Н218</t>
  </si>
  <si>
    <t>Технології переробки нафти, газу і твердого палива</t>
  </si>
  <si>
    <t>ХТ-318</t>
  </si>
  <si>
    <t>ХТ-М318</t>
  </si>
  <si>
    <t>ХТ-Н318</t>
  </si>
  <si>
    <t>162 – Біотехнології та біоінженерія</t>
  </si>
  <si>
    <t>Біотехнології та біоінженерія (промислова біотехнологія, фармацевтична біотехнологія)</t>
  </si>
  <si>
    <t>ХТ-418</t>
  </si>
  <si>
    <t>ХТ-М418</t>
  </si>
  <si>
    <t>181 – Харчові технології</t>
  </si>
  <si>
    <t>Технології жирів, продуктів бродіння і виноробства</t>
  </si>
  <si>
    <t>ХТ-518</t>
  </si>
  <si>
    <t>ХТ-М518</t>
  </si>
  <si>
    <t>185 – Нафтогазова інженерія та технології</t>
  </si>
  <si>
    <t>Видобування нафти і газу</t>
  </si>
  <si>
    <t>ХТ-618</t>
  </si>
  <si>
    <t>ХТ-М618</t>
  </si>
  <si>
    <t>226 – Фармація, промислова фармація</t>
  </si>
  <si>
    <t>Фармація, промислова фармація</t>
  </si>
  <si>
    <t>ХТ-718</t>
  </si>
  <si>
    <t>Навчально-науковий інженерно-фізичний інститут.</t>
  </si>
  <si>
    <t>Комп'ютерне та математичне моделювання</t>
  </si>
  <si>
    <t>І-118</t>
  </si>
  <si>
    <t>І-М118</t>
  </si>
  <si>
    <t>Комп'ютерні науки. Моделювання, проектування та комп'ютерна графіка</t>
  </si>
  <si>
    <t>І-218</t>
  </si>
  <si>
    <t>І-М218</t>
  </si>
  <si>
    <t>І-Н218</t>
  </si>
  <si>
    <t>105 – Прикладна фізика та наноматеріали</t>
  </si>
  <si>
    <t>Прикладна фізика та наноматеріали для електроніки, енергетики і медицини</t>
  </si>
  <si>
    <t>І-318</t>
  </si>
  <si>
    <t>І-М318</t>
  </si>
  <si>
    <t>153 – Мікро- та наносистемна техніка</t>
  </si>
  <si>
    <t>Мікро- та наносистемна техніка</t>
  </si>
  <si>
    <t>І-418</t>
  </si>
  <si>
    <t>І-М418</t>
  </si>
  <si>
    <t>Навчально-науковий інститут енергетики, електроніки та електромеханіки.</t>
  </si>
  <si>
    <t>141 – Електроенергетика, електротехніка та електромеханіка</t>
  </si>
  <si>
    <t>Електроенергетика</t>
  </si>
  <si>
    <t>Е-118</t>
  </si>
  <si>
    <t>Е-М118</t>
  </si>
  <si>
    <t>Е-Н118</t>
  </si>
  <si>
    <t>Електромеханіка</t>
  </si>
  <si>
    <t>Е-218</t>
  </si>
  <si>
    <t>Е-М218</t>
  </si>
  <si>
    <t>Е-Н218</t>
  </si>
  <si>
    <t>Електропривод, мехатроніка та робототехніка</t>
  </si>
  <si>
    <t>Е-318</t>
  </si>
  <si>
    <t>Е-М318</t>
  </si>
  <si>
    <t>Е-Н318</t>
  </si>
  <si>
    <t>142 – Енергетичне машинобудування</t>
  </si>
  <si>
    <t>Енергетика</t>
  </si>
  <si>
    <t>Е-418</t>
  </si>
  <si>
    <t>Е-М418</t>
  </si>
  <si>
    <t>Е-Н418</t>
  </si>
  <si>
    <t>144 – Теплоенергетика</t>
  </si>
  <si>
    <t>Промислова та комунальна теплоенергетика. Енергетичний менеджмент та енергоефективність</t>
  </si>
  <si>
    <t>Е-518</t>
  </si>
  <si>
    <t>Е-М518</t>
  </si>
  <si>
    <t>171 – Електроніка</t>
  </si>
  <si>
    <t>Електроніка</t>
  </si>
  <si>
    <t>Е-618</t>
  </si>
  <si>
    <t>Е-М618</t>
  </si>
  <si>
    <t>Е-Н618</t>
  </si>
  <si>
    <t>273 – Залізничний транспорт</t>
  </si>
  <si>
    <t>Локомотиви та локомотивне господарство</t>
  </si>
  <si>
    <t>Е-718</t>
  </si>
  <si>
    <t>Е-М718</t>
  </si>
  <si>
    <t>Е-Н718</t>
  </si>
  <si>
    <t>Навчально-науковий інститут механічної інженерії і транспорту.</t>
  </si>
  <si>
    <t>101 – Екологія</t>
  </si>
  <si>
    <t>Інженерна екологія</t>
  </si>
  <si>
    <t>МІТ-118</t>
  </si>
  <si>
    <t>МІТ-М118</t>
  </si>
  <si>
    <t>МІТ-Н118</t>
  </si>
  <si>
    <t>131 – Прикладна механіка</t>
  </si>
  <si>
    <t>Прикладна механіка</t>
  </si>
  <si>
    <t>МІТ-218</t>
  </si>
  <si>
    <t>МІТ-М218</t>
  </si>
  <si>
    <t>МІТ-Н218</t>
  </si>
  <si>
    <t>132 – Матеріалознавство</t>
  </si>
  <si>
    <t>Прикладне матеріалознавство, новітні технології та комп’ютерний дизайн матеріалів</t>
  </si>
  <si>
    <t>МІТ-318</t>
  </si>
  <si>
    <t>МІТ-М318</t>
  </si>
  <si>
    <t>МІТ-Н318</t>
  </si>
  <si>
    <t>133 – Галузеве машинобудування</t>
  </si>
  <si>
    <t>Галузеве машинобудування</t>
  </si>
  <si>
    <t>МІТ-418</t>
  </si>
  <si>
    <t>МІТ-М418</t>
  </si>
  <si>
    <t>МІТ-Н418</t>
  </si>
  <si>
    <t>145 – Гідроенергетика</t>
  </si>
  <si>
    <t>Гідроенергетика</t>
  </si>
  <si>
    <t>МІТ-518</t>
  </si>
  <si>
    <t>МІТ-М518</t>
  </si>
  <si>
    <t>МІТ-Н518</t>
  </si>
  <si>
    <t>263 – Цивільна безпека</t>
  </si>
  <si>
    <t>Охорона праці</t>
  </si>
  <si>
    <t>МІТ-618</t>
  </si>
  <si>
    <t>МІТ-М618</t>
  </si>
  <si>
    <t>МІТ-Н618</t>
  </si>
  <si>
    <t>274 – Автомобільний транспорт</t>
  </si>
  <si>
    <t>Автомобілі та автомобільне господарство</t>
  </si>
  <si>
    <t>МІТ-718</t>
  </si>
  <si>
    <t>МІТ-М718</t>
  </si>
  <si>
    <t>Факультет соціально-гуманітарних технологій.</t>
  </si>
  <si>
    <t>017 – Фізична культура і спорт</t>
  </si>
  <si>
    <t>Фізична культура і спорт</t>
  </si>
  <si>
    <t>СГТ-118</t>
  </si>
  <si>
    <t>СГТ-М118</t>
  </si>
  <si>
    <t>035 – Філологія</t>
  </si>
  <si>
    <t>Германські мови та літератури</t>
  </si>
  <si>
    <t>СГТ-218</t>
  </si>
  <si>
    <t>СГТ-М218</t>
  </si>
  <si>
    <t>Прикладна та комп'ютерна лінгвістика</t>
  </si>
  <si>
    <t>СГТ-318</t>
  </si>
  <si>
    <t>СГТ-М318</t>
  </si>
  <si>
    <t>053 – Психологія</t>
  </si>
  <si>
    <t>Психологія</t>
  </si>
  <si>
    <t>СГТ-418</t>
  </si>
  <si>
    <t>СГТ-М418</t>
  </si>
  <si>
    <t>054 – Соціологія</t>
  </si>
  <si>
    <t>Соціологія управління</t>
  </si>
  <si>
    <t>СГТ-518</t>
  </si>
  <si>
    <t>011 - Освітні, педагогічні науки</t>
  </si>
  <si>
    <t>Педагогіка вищої школи</t>
  </si>
  <si>
    <t>СГТ-М618</t>
  </si>
  <si>
    <t>281 - Публічне управління та адміністрування</t>
  </si>
  <si>
    <t>Адміністратівний менеджмент</t>
  </si>
  <si>
    <t>СГТ-М718</t>
  </si>
  <si>
    <t>Навчально-науковий інститут економіки, менеджменту і міжнародного бізнесу.</t>
  </si>
  <si>
    <t>051 – Економіка</t>
  </si>
  <si>
    <t>Економіка</t>
  </si>
  <si>
    <t>БЕМ-118</t>
  </si>
  <si>
    <t>БЕМ-М118</t>
  </si>
  <si>
    <t>061 – Журналістика</t>
  </si>
  <si>
    <t>Медіа-комунікації</t>
  </si>
  <si>
    <t>БЕМ-М218</t>
  </si>
  <si>
    <t>071 – Облік і оподаткування</t>
  </si>
  <si>
    <t>Облік і оподаткування</t>
  </si>
  <si>
    <t>БЕМ-318</t>
  </si>
  <si>
    <t>БЕМ-М318</t>
  </si>
  <si>
    <t>072 – Фінанси, банківська справа та страхування</t>
  </si>
  <si>
    <t>Фінанси і банківська справа</t>
  </si>
  <si>
    <t>БЕМ-418</t>
  </si>
  <si>
    <t>БЕМ-М418</t>
  </si>
  <si>
    <t>073 – Менеджмент</t>
  </si>
  <si>
    <t>Менеджмент організацій і адміністрування</t>
  </si>
  <si>
    <t>БЕМ-518</t>
  </si>
  <si>
    <t>БЕМ-М518</t>
  </si>
  <si>
    <t>Бізнес-адміністрування</t>
  </si>
  <si>
    <t>БЕМ-618</t>
  </si>
  <si>
    <t>БЕМ-М618</t>
  </si>
  <si>
    <t>Міжнародний бізнес</t>
  </si>
  <si>
    <t>БЕМ-718</t>
  </si>
  <si>
    <t>БЕМ-М718</t>
  </si>
  <si>
    <t>Менеджмент підприємств та організацій</t>
  </si>
  <si>
    <t>БЕМ-818</t>
  </si>
  <si>
    <t>БЕМ-М818</t>
  </si>
  <si>
    <t>075 – Маркетинг</t>
  </si>
  <si>
    <t>БЕМ-918</t>
  </si>
  <si>
    <t>БЕМ-М918</t>
  </si>
  <si>
    <t>076 – Підприємництво, торгівля та біржова діяльність</t>
  </si>
  <si>
    <t>Підприємництво, торгівля та біржова діяльність</t>
  </si>
  <si>
    <t>БЕМ-1018</t>
  </si>
  <si>
    <t>БЕМ-М1018</t>
  </si>
  <si>
    <t>292 – Міжнародні економічні відносини</t>
  </si>
  <si>
    <t>Міжнародні економічні відносини</t>
  </si>
  <si>
    <t>БЕМ-1118</t>
  </si>
  <si>
    <t>НАВЧАЛЬНИЙ ПЛАН №</t>
  </si>
  <si>
    <t>Форма навчання</t>
  </si>
  <si>
    <t>Шифр інституту (факультету)</t>
  </si>
  <si>
    <t>Скорочена назва інституту (факультету)</t>
  </si>
  <si>
    <t>Номер освітньої програми</t>
  </si>
  <si>
    <t>Шифр галузі знань</t>
  </si>
  <si>
    <t>Назва галузі</t>
  </si>
  <si>
    <t>Шифр спеціальності</t>
  </si>
  <si>
    <t>Назва спеціальності</t>
  </si>
  <si>
    <t>Шифр спеціалізації</t>
  </si>
  <si>
    <t>Назва спеціалізації</t>
  </si>
  <si>
    <t>Рівень вищої освіти: </t>
  </si>
  <si>
    <t>другого (магістерського) рівня</t>
  </si>
  <si>
    <t>Кваліфікація:</t>
  </si>
  <si>
    <t>Рік (останні 2 цифри)</t>
  </si>
  <si>
    <t>25</t>
  </si>
  <si>
    <t>Відповідальний за інформацію, телефон</t>
  </si>
  <si>
    <t>Форма : плани МАГІСТР</t>
  </si>
  <si>
    <t>освітньо-професійний</t>
  </si>
  <si>
    <t>МІНІСТЕРСТВО ОСВІТИ І НАУКИ УКРАЇНИ</t>
  </si>
  <si>
    <t>НАЦІОНАЛЬНИЙ ТЕХНІЧНИЙ УНІВЕРСИТЕТ "ХАРКІВСЬКИЙ ПОЛІТЕХНІЧНИЙ ІНСТИТУТ"</t>
  </si>
  <si>
    <t>НАВЧАЛЬНИЙ   ПЛАН</t>
  </si>
  <si>
    <t>ЗАТВЕРДЖУЮ</t>
  </si>
  <si>
    <t>ОСВІТНЬО-ПРОФЕСІЙНА ПРОГРАМА</t>
  </si>
  <si>
    <t>Ректор НТУ "ХПІ"</t>
  </si>
  <si>
    <t xml:space="preserve">підготовки </t>
  </si>
  <si>
    <t>в галузі знань</t>
  </si>
  <si>
    <t>(освітній рівень)</t>
  </si>
  <si>
    <t>(шифр і назва галузі знань)</t>
  </si>
  <si>
    <t>_______________________________________</t>
  </si>
  <si>
    <t xml:space="preserve">Євген СОКОЛ </t>
  </si>
  <si>
    <t>за спеціальністю</t>
  </si>
  <si>
    <t>-</t>
  </si>
  <si>
    <t xml:space="preserve">Кваліфікація  </t>
  </si>
  <si>
    <t>за спеціалізацією</t>
  </si>
  <si>
    <t>Строк навчання</t>
  </si>
  <si>
    <t>на основі</t>
  </si>
  <si>
    <r>
      <t xml:space="preserve">освітнього ступеня </t>
    </r>
    <r>
      <rPr>
        <b/>
        <sz val="16"/>
        <rFont val="Arial"/>
        <family val="2"/>
        <charset val="204"/>
      </rPr>
      <t>бакалавра</t>
    </r>
  </si>
  <si>
    <t xml:space="preserve">Форма навчання </t>
  </si>
  <si>
    <t>денна</t>
  </si>
  <si>
    <t>І.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</si>
  <si>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</si>
  <si>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</si>
  <si>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</si>
  <si>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</si>
  <si>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</si>
  <si>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</si>
  <si>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</si>
  <si>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</si>
  <si>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</si>
  <si>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</si>
  <si>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</si>
  <si>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</si>
  <si>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</si>
  <si>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сум</t>
  </si>
  <si>
    <t>буквы укр</t>
  </si>
  <si>
    <t>Т</t>
  </si>
  <si>
    <t>З</t>
  </si>
  <si>
    <t>С</t>
  </si>
  <si>
    <t>К</t>
  </si>
  <si>
    <t>Теор.навчання</t>
  </si>
  <si>
    <t>П</t>
  </si>
  <si>
    <t>А</t>
  </si>
  <si>
    <t>Сесія</t>
  </si>
  <si>
    <t>Практика</t>
  </si>
  <si>
    <t xml:space="preserve"> Диплом.проект</t>
  </si>
  <si>
    <t>Позначення:</t>
  </si>
  <si>
    <t>Каникули</t>
  </si>
  <si>
    <t>Теоретичне навчання</t>
  </si>
  <si>
    <t>Атестація</t>
  </si>
  <si>
    <t>Канікули</t>
  </si>
  <si>
    <t>Є</t>
  </si>
  <si>
    <t>І</t>
  </si>
  <si>
    <t>Заліковий тиждень</t>
  </si>
  <si>
    <t>Екзаменаційна сесія</t>
  </si>
  <si>
    <t>ІІ. Зведені бюджети часу (у тижнях)</t>
  </si>
  <si>
    <t>III. Практика</t>
  </si>
  <si>
    <t>IV. Атестація</t>
  </si>
  <si>
    <t>Екзамен. сесія</t>
  </si>
  <si>
    <t>Всього</t>
  </si>
  <si>
    <t>Вид практики</t>
  </si>
  <si>
    <t>Тривалість      (у тижнях)</t>
  </si>
  <si>
    <t>Семестр</t>
  </si>
  <si>
    <t>Форма атестації</t>
  </si>
  <si>
    <t>Переддипломна практика</t>
  </si>
  <si>
    <t>Захист кваліфікаційної роботи</t>
  </si>
  <si>
    <t>Разом</t>
  </si>
  <si>
    <t xml:space="preserve">V. ПЛАН НАВЧАЛЬНОГО ПРОЦЕСУ </t>
  </si>
  <si>
    <t>№ зп</t>
  </si>
  <si>
    <t>Назва освітнього компоненту</t>
  </si>
  <si>
    <t>Розподіл за семестрами</t>
  </si>
  <si>
    <t>Кількість  кредитів ЕCTS</t>
  </si>
  <si>
    <t>Кількість годин</t>
  </si>
  <si>
    <t xml:space="preserve">Розподіл аудиторних годин на тиждень та  кредитів ECTS за семестрами </t>
  </si>
  <si>
    <t>Екзамени</t>
  </si>
  <si>
    <t>Заліки</t>
  </si>
  <si>
    <t>Індивідуальні завдання</t>
  </si>
  <si>
    <t>Загальний обсяг</t>
  </si>
  <si>
    <t>Аудиторних</t>
  </si>
  <si>
    <t>Самостійна робота</t>
  </si>
  <si>
    <t>1 курс</t>
  </si>
  <si>
    <t>2 курс</t>
  </si>
  <si>
    <t>у тому числі</t>
  </si>
  <si>
    <t>С е м е с т р и</t>
  </si>
  <si>
    <t>лекції</t>
  </si>
  <si>
    <t>лабораторні</t>
  </si>
  <si>
    <t>практичні</t>
  </si>
  <si>
    <t>Кількість тижнів в семестрі</t>
  </si>
  <si>
    <t>Аудиторні години</t>
  </si>
  <si>
    <t>Кредити ECTS</t>
  </si>
  <si>
    <t>Обов'язкові освітні компоненти</t>
  </si>
  <si>
    <t>1.1</t>
  </si>
  <si>
    <t>Загальна підготовка</t>
  </si>
  <si>
    <t>ЗП 1</t>
  </si>
  <si>
    <t>1</t>
  </si>
  <si>
    <t>РЕ</t>
  </si>
  <si>
    <t>ЗП 2</t>
  </si>
  <si>
    <t>ЗП 4</t>
  </si>
  <si>
    <t>ЗП 5</t>
  </si>
  <si>
    <t>ЗП 6</t>
  </si>
  <si>
    <t>ЗП 7</t>
  </si>
  <si>
    <t>1.2</t>
  </si>
  <si>
    <t>Спеціальна (фахова) підготовка</t>
  </si>
  <si>
    <t>СП1</t>
  </si>
  <si>
    <t>СП2</t>
  </si>
  <si>
    <t>СП3</t>
  </si>
  <si>
    <t>СП4</t>
  </si>
  <si>
    <t>СП5</t>
  </si>
  <si>
    <t>СП6</t>
  </si>
  <si>
    <t>СП7</t>
  </si>
  <si>
    <t>СП9</t>
  </si>
  <si>
    <t>СП10</t>
  </si>
  <si>
    <t>СП11</t>
  </si>
  <si>
    <t>СП12</t>
  </si>
  <si>
    <t>СП13</t>
  </si>
  <si>
    <t>СП14</t>
  </si>
  <si>
    <t>СП15</t>
  </si>
  <si>
    <t>1.3</t>
  </si>
  <si>
    <t>Практична підготовка</t>
  </si>
  <si>
    <t>ПП 1</t>
  </si>
  <si>
    <t>Переддипломна практика*</t>
  </si>
  <si>
    <t>3</t>
  </si>
  <si>
    <t>ПП 2</t>
  </si>
  <si>
    <t>ПП 3</t>
  </si>
  <si>
    <t>ПП 4</t>
  </si>
  <si>
    <t>ПП 5</t>
  </si>
  <si>
    <t>ПП 6</t>
  </si>
  <si>
    <t>1.4</t>
  </si>
  <si>
    <t>А1</t>
  </si>
  <si>
    <t>не заповнювати</t>
  </si>
  <si>
    <t>А2</t>
  </si>
  <si>
    <t>А3</t>
  </si>
  <si>
    <t>А4</t>
  </si>
  <si>
    <t>2</t>
  </si>
  <si>
    <t>Вибіркові освітні компоненти</t>
  </si>
  <si>
    <t>2.1</t>
  </si>
  <si>
    <t xml:space="preserve">Освітні компоненти вільного вибору  професійної підготовки загальноінститутського каталогу </t>
  </si>
  <si>
    <t>ОКВП1</t>
  </si>
  <si>
    <t>ОК ВВ ПП 1</t>
  </si>
  <si>
    <t>ОКВП2</t>
  </si>
  <si>
    <t>ОК ВВ ПП 2</t>
  </si>
  <si>
    <t>ОКВП3</t>
  </si>
  <si>
    <t>ОК ВВ ПП 3</t>
  </si>
  <si>
    <t>ОКВП4</t>
  </si>
  <si>
    <t>ОК ВВ ПП 4</t>
  </si>
  <si>
    <t>ОКВП5</t>
  </si>
  <si>
    <t>ОК ВВ ПП 5</t>
  </si>
  <si>
    <t>ОКВП6</t>
  </si>
  <si>
    <t>ОК ВВ ПП 6</t>
  </si>
  <si>
    <t>2.2</t>
  </si>
  <si>
    <t xml:space="preserve">Освітні компоненти вільного вибору загальної підготовки </t>
  </si>
  <si>
    <t>ОКЗП1</t>
  </si>
  <si>
    <t>ОК ВВ ЗП 1</t>
  </si>
  <si>
    <t>ОКЗП2</t>
  </si>
  <si>
    <t>ОК ВВ ЗП 2</t>
  </si>
  <si>
    <t>Загальна кількість за термін підготовки</t>
  </si>
  <si>
    <t>Кількість годин на тиждень</t>
  </si>
  <si>
    <t>Кількість екзаменів</t>
  </si>
  <si>
    <t>Кількість заліків</t>
  </si>
  <si>
    <t>Кількість курсових проєктів (робіт)</t>
  </si>
  <si>
    <t xml:space="preserve">Кількість освітніх компонентів у семестрі </t>
  </si>
  <si>
    <t>Р</t>
  </si>
  <si>
    <t>Розрахункове завдання</t>
  </si>
  <si>
    <t>РГ</t>
  </si>
  <si>
    <t>Розрахунково-графічне завдання</t>
  </si>
  <si>
    <t>Реферат</t>
  </si>
  <si>
    <t>Затверджено Вченою радою НТУ "ХПІ"</t>
  </si>
  <si>
    <t>КП</t>
  </si>
  <si>
    <t>Курсовий проєкт</t>
  </si>
  <si>
    <t>КР</t>
  </si>
  <si>
    <t>Курсова робота</t>
  </si>
  <si>
    <t>протокол №_______  від ________202__р.</t>
  </si>
  <si>
    <t>НДР</t>
  </si>
  <si>
    <t>Науково-дослідна робота</t>
  </si>
  <si>
    <t>Проректор з науково-педагогічної роботи</t>
  </si>
  <si>
    <t>__________________________</t>
  </si>
  <si>
    <t>___________________________</t>
  </si>
  <si>
    <t>підпис                                                                 ІП</t>
  </si>
  <si>
    <t>Завідувач кафедри</t>
  </si>
  <si>
    <t>назва інституту</t>
  </si>
  <si>
    <t xml:space="preserve">назва кафедри </t>
  </si>
  <si>
    <t>Перелік 1  Освітні компонети вільного вибору професійної підготовки</t>
  </si>
  <si>
    <t>№ пп</t>
  </si>
  <si>
    <t>4.1</t>
  </si>
  <si>
    <t xml:space="preserve">Освітні компоненти вільного вибору професійної підготовки </t>
  </si>
  <si>
    <t>ВВП1</t>
  </si>
  <si>
    <t>ВВП2</t>
  </si>
  <si>
    <t>ВВП3</t>
  </si>
  <si>
    <t>ВВП4</t>
  </si>
  <si>
    <t>ВВП5</t>
  </si>
  <si>
    <t>ВВП6</t>
  </si>
  <si>
    <t>ВВП7</t>
  </si>
  <si>
    <t>ВВП8</t>
  </si>
  <si>
    <t>ВВП9</t>
  </si>
  <si>
    <t>ВВП10</t>
  </si>
  <si>
    <t>ВВП11</t>
  </si>
  <si>
    <t>ВВП12</t>
  </si>
  <si>
    <t>ВВП13</t>
  </si>
  <si>
    <t>ВВП14</t>
  </si>
  <si>
    <t>ВВП15</t>
  </si>
  <si>
    <t>ВВП16</t>
  </si>
  <si>
    <t>ВВП17</t>
  </si>
  <si>
    <t>ВВП18</t>
  </si>
  <si>
    <t>ВВП19</t>
  </si>
  <si>
    <t>ВВП20</t>
  </si>
  <si>
    <t>ВВП21</t>
  </si>
  <si>
    <t>ВВП22</t>
  </si>
  <si>
    <t>ВВП23</t>
  </si>
  <si>
    <t>ВВП24</t>
  </si>
  <si>
    <t>ВВП25</t>
  </si>
  <si>
    <t>ВВП26</t>
  </si>
  <si>
    <t>ВВП27</t>
  </si>
  <si>
    <t>ВВП28</t>
  </si>
  <si>
    <t>ВВП29</t>
  </si>
  <si>
    <t>ВВП30</t>
  </si>
  <si>
    <t>ВВП31</t>
  </si>
  <si>
    <t>ВВП32</t>
  </si>
  <si>
    <t>ВВП33</t>
  </si>
  <si>
    <t>ВВП34</t>
  </si>
  <si>
    <t>ВВП35</t>
  </si>
  <si>
    <t>ВВП36</t>
  </si>
  <si>
    <t>ВВП37</t>
  </si>
  <si>
    <t>ВВП38</t>
  </si>
  <si>
    <t>ВВП39</t>
  </si>
  <si>
    <t>ВВП40</t>
  </si>
  <si>
    <t>Форма Мон1-21_(1,9)</t>
  </si>
  <si>
    <t>Перелік 2   Освітні компонети вільного вибору загальної підготоіки</t>
  </si>
  <si>
    <t>4.2</t>
  </si>
  <si>
    <t>Освітні компоненти вільного вибору загальної підготоіки</t>
  </si>
  <si>
    <t>ВДЗ 1</t>
  </si>
  <si>
    <t>Українознавчі освітні компоненти</t>
  </si>
  <si>
    <t>Етномовні процеси в Україні</t>
  </si>
  <si>
    <t>Історія культури Слобідської України</t>
  </si>
  <si>
    <t>Історія української державності</t>
  </si>
  <si>
    <t>ВДЗ 2</t>
  </si>
  <si>
    <t>Вибірковий освітній компонент психологічного спрямування</t>
  </si>
  <si>
    <t>Психологія лідерства в бізнесі</t>
  </si>
  <si>
    <t>Психологія лідерства в освіті</t>
  </si>
  <si>
    <t>Основи професійної психології</t>
  </si>
  <si>
    <t>ВДЗ 3</t>
  </si>
  <si>
    <t xml:space="preserve">Вибірковий освітній компонент правового спрямування </t>
  </si>
  <si>
    <t>Правове регулювання інноваційної діяльності</t>
  </si>
  <si>
    <t>Інформаційне право</t>
  </si>
  <si>
    <t>Авторське право та суміжні права</t>
  </si>
  <si>
    <t>ЗМІСТ НАВЧАЛЬНОГО ПЛАНУ</t>
  </si>
  <si>
    <t>підготовки магістра:</t>
  </si>
  <si>
    <t>Загальна кількість</t>
  </si>
  <si>
    <t xml:space="preserve"> Код кафедри</t>
  </si>
  <si>
    <t>Кредитів ECTS</t>
  </si>
  <si>
    <t>Годин</t>
  </si>
  <si>
    <t>Семестри</t>
  </si>
  <si>
    <t>Екз</t>
  </si>
  <si>
    <t>Зал</t>
  </si>
  <si>
    <t>Інструкція з формування навчального плану в електронному вигляді.</t>
  </si>
  <si>
    <r>
      <t xml:space="preserve">Починати формування навчального плану необхідно з заповнення </t>
    </r>
    <r>
      <rPr>
        <u/>
        <sz val="12"/>
        <rFont val="Times New Roman"/>
        <family val="1"/>
        <charset val="204"/>
      </rPr>
      <t>другого рядка</t>
    </r>
    <r>
      <rPr>
        <sz val="12"/>
        <rFont val="Times New Roman"/>
        <family val="1"/>
        <charset val="204"/>
      </rPr>
      <t xml:space="preserve"> листа «Основні дані» , а саме: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</si>
  <si>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форма навчання;</t>
    </r>
  </si>
  <si>
    <t>форма навчання: денна-не вказується, з-заочна, с-скорочена;д- дистанційна; і-іноземці; di-додатковий прийом; скорочена назва мови викладання (.е – англійська мова, .f – французький мова)</t>
  </si>
  <si>
    <t>і далі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</si>
  <si>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факультету;</t>
    </r>
  </si>
  <si>
    <r>
      <t xml:space="preserve"> </t>
    </r>
    <r>
      <rPr>
        <sz val="12"/>
        <rFont val="Times New Roman"/>
        <family val="1"/>
        <charset val="204"/>
      </rPr>
      <t>шифр інституту (факультету);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</si>
  <si>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факультету;</t>
    </r>
  </si>
  <si>
    <t>скорочена назва інституту (факультету);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</si>
  <si>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галузі знань;</t>
    </r>
  </si>
  <si>
    <t>номер освітньої програми;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</si>
  <si>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галузі;</t>
    </r>
  </si>
  <si>
    <t>назва освітньої програми;</t>
  </si>
  <si>
    <t>шифр галузі знань;</t>
  </si>
  <si>
    <t>назва галузі;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</si>
  <si>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код напряму;</t>
    </r>
  </si>
  <si>
    <t>шифр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</si>
  <si>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напряму;</t>
    </r>
  </si>
  <si>
    <t>назва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</si>
  <si>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освітньо-кваліфікаційний рівень ;</t>
    </r>
  </si>
  <si>
    <t>рівень вищої освіти 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</si>
  <si>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кваліфікація;</t>
    </r>
  </si>
  <si>
    <t>кваліфікація;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</si>
  <si>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рік;</t>
    </r>
  </si>
  <si>
    <t>рік;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</si>
  <si>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відповідальний за інформацію, телефон.</t>
    </r>
  </si>
  <si>
    <t>відповідальний за інформацію, телефон.</t>
  </si>
  <si>
    <r>
      <t>Усі поля обов’язкові до заповнення</t>
    </r>
    <r>
      <rPr>
        <sz val="12"/>
        <rFont val="Times New Roman"/>
        <family val="1"/>
        <charset val="204"/>
      </rPr>
      <t xml:space="preserve">. </t>
    </r>
  </si>
  <si>
    <t xml:space="preserve">Зі скороченої назви інституту (факультету),номера освітноьї програми, року та форми навчання автоматично формується  № навчального плану (перше, зелене поле). Саме так потрібно назвати і файл з навчальним планом в електронному вигляді. </t>
  </si>
  <si>
    <t>Шифри і назви факультету і кафедри можна звірити з «Довідником» (перший лист електронної форми навчального плану).</t>
  </si>
  <si>
    <t>Після заповнення листа «Основні дані» автоматично заповнюються відповідні поля у листах «Титул», «План НП» і «Зміст».</t>
  </si>
  <si>
    <t>Далі потрібно ретельно звірити відповідність графіка навчального процесу на листі «Титул» тієї спеціальності, для якої формується цей навчальний план. Формули, за якими проводяться підрахунки в плані навчального процесу, безпосередньо залежать від графіку навчального процесу.</t>
  </si>
  <si>
    <t>У графи I, II, III, IV вносити зміни заборонено!</t>
  </si>
  <si>
    <t>Якщо графік має відмінності – звертайтесь до відповідального методисту навчального відділу (к.30 Ректорського корпусу або за тел.707-64-80)</t>
  </si>
  <si>
    <t>Заповнення розділу V- лист «План НП»:</t>
  </si>
  <si>
    <t>колонка 2 - назва дисципліни;</t>
  </si>
  <si>
    <r>
      <t xml:space="preserve">колонки 3, 4 – </t>
    </r>
    <r>
      <rPr>
        <b/>
        <i/>
        <sz val="12"/>
        <rFont val="Times New Roman"/>
        <family val="1"/>
        <charset val="204"/>
      </rPr>
      <t>номер</t>
    </r>
    <r>
      <rPr>
        <sz val="12"/>
        <rFont val="Times New Roman"/>
        <family val="1"/>
        <charset val="204"/>
      </rPr>
      <t xml:space="preserve"> семестру, в якому складається екзамен чи залік;</t>
    </r>
  </si>
  <si>
    <t>колонка 5 – вид індивідуального завдання, для багатосеместрових з вказівкою семестру, в якому воно виконується;</t>
  </si>
  <si>
    <r>
      <t xml:space="preserve">колонки 14, 16, 18…. – кредити EKTS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>, кількість має бути кратна 0,5;</t>
    </r>
  </si>
  <si>
    <r>
      <t xml:space="preserve">колонки 13, 15, 17…. – аудиторні години </t>
    </r>
    <r>
      <rPr>
        <b/>
        <i/>
        <sz val="12"/>
        <rFont val="Times New Roman"/>
        <family val="1"/>
        <charset val="204"/>
      </rPr>
      <t>за тиждень</t>
    </r>
    <r>
      <rPr>
        <sz val="12"/>
        <rFont val="Times New Roman"/>
        <family val="1"/>
        <charset val="204"/>
      </rPr>
      <t xml:space="preserve"> - цілі числа, тільки в деяких випадках  їх кількість буде кратна 0,5;</t>
    </r>
  </si>
  <si>
    <r>
      <t xml:space="preserve">колонки 9, 10, 11 – розподіл загальної кількості аудиторних годин за видами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 xml:space="preserve"> або декілька семестрів;</t>
    </r>
  </si>
  <si>
    <t>колонка 29 – код кафедри, яка викладає.</t>
  </si>
  <si>
    <t>Якщо сумарна кількість аудиторних годин за видами (графи 9, 10, 11) не дорівнюватиме сумі аудиторних годин за тижнями (графа 8), у графі 12 з'явиться напис «ошибка».</t>
  </si>
  <si>
    <t xml:space="preserve"> При цьому сума кредитів ЕCTS як правило дорівнює 30.</t>
  </si>
  <si>
    <t>І не в якому разі кількість аудиторних годин з певної дисципліни за семестр не повинна перевищувати кількість кредитів у цьому семестрі, крім семестрів з практикою.</t>
  </si>
  <si>
    <t>Усі види практик вже занесені згідно з графіком навчального процесу.</t>
  </si>
  <si>
    <t>Далі треба заповнити рядки «Кількість екзаменів», «Кількість заліків», «Кількість курсових проектів (робіт)».</t>
  </si>
  <si>
    <t>Заповнювати потрібно тільки білі поля, усі зафарбовані містять формули, тому їх торкатися не треба.</t>
  </si>
  <si>
    <t>Зміни у формули не вносити!</t>
  </si>
  <si>
    <t>Після заповнення цього листа буде заповнено лист «Зміст».</t>
  </si>
  <si>
    <r>
      <t xml:space="preserve">        </t>
    </r>
    <r>
      <rPr>
        <b/>
        <i/>
        <sz val="12"/>
        <rFont val="Times New Roman"/>
        <family val="1"/>
        <charset val="204"/>
      </rPr>
      <t>Рядки, які залишилися незаповненими у «Плані НП» та «Змісті», потрібно прибрати не видаляючи , а приховуючи їх!</t>
    </r>
  </si>
  <si>
    <t>180</t>
  </si>
  <si>
    <t>Технології органічних речовин, харчових добавок та компонентів косметичних засобів</t>
  </si>
  <si>
    <t>G</t>
  </si>
  <si>
    <t>Інженерія, виробництво та будівництво</t>
  </si>
  <si>
    <t>G1</t>
  </si>
  <si>
    <t>магістр з хімічних технологій та інженерії</t>
  </si>
  <si>
    <t>Тетяна ФАЛАЛЄЄВА 099 139 6043</t>
  </si>
  <si>
    <t>Токсикологія харчових добавок та парфумерно-косметичних засобів</t>
  </si>
  <si>
    <t>Наукові основи хімічних технологій органічних речовин, харчових добавок та компонентів косметичних засобів</t>
  </si>
  <si>
    <t>Впровадження нових технологій в парфумерно-косметичній галузі</t>
  </si>
  <si>
    <t>Якість сировини та продукції галузі</t>
  </si>
  <si>
    <t>Методи та практика наукових досліджень галузі (англійська мова)</t>
  </si>
  <si>
    <t>Сучасні напрямки застосування харчових добавок (українська/англійська мова)</t>
  </si>
  <si>
    <t>Матеріали та речовини у сучасних технологіях виробництв харчових добавок і косметичних засобів</t>
  </si>
  <si>
    <t>Контроль якості та безпека хіміко-фармацевтичних виробництв</t>
  </si>
  <si>
    <t>Хімія комплексних сполук</t>
  </si>
  <si>
    <t xml:space="preserve">Сучасні технології хіміко-фармацевтичних виробництв  </t>
  </si>
  <si>
    <t>Застосування продуктів технології органічних речовин</t>
  </si>
  <si>
    <t xml:space="preserve">Хімія і технологія вітамінів  </t>
  </si>
  <si>
    <t xml:space="preserve">Хімія і технологія гетероциклічних сполук </t>
  </si>
  <si>
    <t>Розробка комплексних харчових добавок</t>
  </si>
  <si>
    <t>Технологія виробництва та застосування харчових барвників</t>
  </si>
  <si>
    <t>Хімія і технологія проміжних продуктів виробництва органічних речовин</t>
  </si>
  <si>
    <t>Впровадження нових технологій у хіміко-фармацевтичній галузі</t>
  </si>
  <si>
    <t>Хімія і технологія органічних барвників та люмінофорів</t>
  </si>
  <si>
    <t>Хімія і технологія біологічно активних добавок</t>
  </si>
  <si>
    <t>Хімія і технологія харчових поверхнево активних речовин</t>
  </si>
  <si>
    <t>Сучасні технології духмяних речовин</t>
  </si>
  <si>
    <t xml:space="preserve">Технології нутрицевтичних продуктів </t>
  </si>
  <si>
    <t>Гарант освітньої програми Технології органічних речовин, харчових добавок та компонентів косметичних засобів</t>
  </si>
  <si>
    <t>_______Тетяна ФАЛАЛЄЄВА_</t>
  </si>
  <si>
    <t>Завідувач кафедри органічного синтезу та фармацевтичних технологій</t>
  </si>
  <si>
    <t>_________Оксана СТРІЛЕЦЬ</t>
  </si>
  <si>
    <t>_____________Руслан МИГУЩЕНКО</t>
  </si>
  <si>
    <t>__________Ігор РИЩЕНКО</t>
  </si>
  <si>
    <t xml:space="preserve">Організація і менеджмент виробництва </t>
  </si>
  <si>
    <t>ХТ-М225</t>
  </si>
  <si>
    <t xml:space="preserve">Належна виробнича практика </t>
  </si>
  <si>
    <t>Рециклінг та ресурсозбереження технологій органічних речовин, харчових добавок та косметичних засобів</t>
  </si>
  <si>
    <t xml:space="preserve">Сучасне обладнання в технології органічних речовин, харчових добавок та компонентів косметичних засобів </t>
  </si>
  <si>
    <t>Директор ННІХТІ</t>
  </si>
  <si>
    <t>Експертиза та безпека продукції виробництв органічних речовин, харчових добавок і косметичних засобів</t>
  </si>
  <si>
    <t>з</t>
  </si>
  <si>
    <t xml:space="preserve">          "07 " травня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</si>
</sst>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6" x14ac:knownFonts="1">
    <font>
      <sz val="10"/>
      <name val="Arial Cyr"/>
      <charset val="204"/>
    </font>
    <font>
      <sz val="10"/>
      <name val="Arial"/>
      <family val="2"/>
      <charset val="204"/>
    </font>
    <font>
      <sz val="36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4"/>
      <name val="Arial Cyr"/>
      <charset val="204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4"/>
      <name val="Arial Cyr"/>
      <charset val="204"/>
    </font>
    <font>
      <sz val="16"/>
      <name val="Arial"/>
      <family val="2"/>
      <charset val="204"/>
    </font>
    <font>
      <sz val="16"/>
      <name val="Arial Cyr"/>
      <charset val="204"/>
    </font>
    <font>
      <sz val="16"/>
      <name val="Arial"/>
      <family val="2"/>
    </font>
    <font>
      <b/>
      <sz val="18"/>
      <name val="Arial"/>
      <family val="2"/>
      <charset val="204"/>
    </font>
    <font>
      <sz val="8"/>
      <name val="Arial Cyr"/>
      <charset val="204"/>
    </font>
    <font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10"/>
      <name val="Arial"/>
      <family val="2"/>
      <charset val="204"/>
    </font>
    <font>
      <b/>
      <sz val="22"/>
      <name val="Arial"/>
      <family val="2"/>
      <charset val="204"/>
    </font>
    <font>
      <b/>
      <sz val="24"/>
      <color indexed="10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8"/>
      <color indexed="12"/>
      <name val="Arial Cyr"/>
      <family val="2"/>
      <charset val="204"/>
    </font>
    <font>
      <b/>
      <sz val="16"/>
      <color indexed="16"/>
      <name val="Arial"/>
      <family val="2"/>
      <charset val="204"/>
    </font>
    <font>
      <b/>
      <sz val="18"/>
      <color indexed="16"/>
      <name val="Arial Cyr"/>
      <charset val="204"/>
    </font>
    <font>
      <b/>
      <sz val="18"/>
      <color indexed="16"/>
      <name val="Arial Cyr"/>
      <family val="2"/>
      <charset val="204"/>
    </font>
    <font>
      <b/>
      <sz val="16"/>
      <color indexed="59"/>
      <name val="Arial"/>
      <family val="2"/>
      <charset val="204"/>
    </font>
    <font>
      <b/>
      <sz val="18"/>
      <color indexed="59"/>
      <name val="Arial Cyr"/>
      <family val="2"/>
      <charset val="204"/>
    </font>
    <font>
      <b/>
      <sz val="16"/>
      <color indexed="59"/>
      <name val="Arial Cyr"/>
      <family val="2"/>
      <charset val="204"/>
    </font>
    <font>
      <b/>
      <sz val="18"/>
      <color indexed="59"/>
      <name val="Arial"/>
      <family val="2"/>
      <charset val="204"/>
    </font>
    <font>
      <b/>
      <sz val="18"/>
      <color indexed="12"/>
      <name val="Arial"/>
      <family val="2"/>
      <charset val="204"/>
    </font>
    <font>
      <b/>
      <sz val="18"/>
      <color indexed="16"/>
      <name val="Arial"/>
      <family val="2"/>
      <charset val="204"/>
    </font>
    <font>
      <b/>
      <sz val="18"/>
      <color indexed="10"/>
      <name val="Arial"/>
      <family val="2"/>
      <charset val="204"/>
    </font>
    <font>
      <b/>
      <sz val="16"/>
      <color indexed="12"/>
      <name val="Arial Cyr"/>
      <family val="2"/>
      <charset val="204"/>
    </font>
    <font>
      <sz val="18"/>
      <name val="Arial Cyr"/>
      <charset val="204"/>
    </font>
    <font>
      <sz val="22"/>
      <name val="Arial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b/>
      <sz val="21"/>
      <name val="Arial"/>
      <family val="2"/>
      <charset val="204"/>
    </font>
    <font>
      <sz val="21"/>
      <name val="Arial"/>
      <family val="2"/>
      <charset val="204"/>
    </font>
    <font>
      <sz val="21"/>
      <name val="Times New Roman"/>
      <family val="1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color indexed="12"/>
      <name val="Arial"/>
      <family val="2"/>
      <charset val="204"/>
    </font>
    <font>
      <b/>
      <sz val="16"/>
      <name val="Times New Roman"/>
      <family val="1"/>
      <charset val="204"/>
    </font>
    <font>
      <b/>
      <sz val="24"/>
      <name val="Arial"/>
      <family val="2"/>
      <charset val="204"/>
    </font>
    <font>
      <b/>
      <sz val="26"/>
      <name val="Arial"/>
      <family val="2"/>
      <charset val="204"/>
    </font>
    <font>
      <b/>
      <sz val="22"/>
      <color indexed="10"/>
      <name val="Arial"/>
      <family val="2"/>
      <charset val="204"/>
    </font>
    <font>
      <b/>
      <sz val="18"/>
      <name val="Arial Cyr"/>
      <charset val="204"/>
    </font>
    <font>
      <b/>
      <sz val="10"/>
      <name val="Arial Cyr"/>
      <family val="2"/>
      <charset val="204"/>
    </font>
    <font>
      <b/>
      <sz val="12"/>
      <color indexed="9"/>
      <name val="Arial Cyr"/>
      <charset val="204"/>
    </font>
    <font>
      <b/>
      <sz val="16"/>
      <color indexed="9"/>
      <name val="Arial Cyr"/>
      <charset val="204"/>
    </font>
    <font>
      <sz val="10"/>
      <color indexed="12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sz val="16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b/>
      <sz val="16"/>
      <color indexed="10"/>
      <name val="Arial"/>
      <family val="2"/>
      <charset val="204"/>
    </font>
    <font>
      <b/>
      <sz val="8"/>
      <name val="Arial"/>
      <family val="2"/>
      <charset val="204"/>
    </font>
    <font>
      <b/>
      <sz val="18"/>
      <color indexed="18"/>
      <name val="Arial"/>
      <family val="2"/>
      <charset val="204"/>
    </font>
    <font>
      <vertAlign val="subscript"/>
      <sz val="20"/>
      <name val="Arial"/>
      <family val="2"/>
      <charset val="204"/>
    </font>
    <font>
      <sz val="20"/>
      <name val="Arial Cyr"/>
      <charset val="204"/>
    </font>
    <font>
      <sz val="24"/>
      <name val="Arial"/>
      <family val="2"/>
      <charset val="204"/>
    </font>
    <font>
      <sz val="24"/>
      <name val="Arial Cyr"/>
      <charset val="204"/>
    </font>
    <font>
      <b/>
      <i/>
      <sz val="11"/>
      <name val="Arial Cyr"/>
      <charset val="204"/>
    </font>
    <font>
      <sz val="12"/>
      <name val="Arial Cyr"/>
      <charset val="204"/>
    </font>
    <font>
      <b/>
      <i/>
      <sz val="8"/>
      <color indexed="10"/>
      <name val="Arial Cyr"/>
      <charset val="204"/>
    </font>
    <font>
      <sz val="10"/>
      <name val="Calibri"/>
      <family val="2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name val="Arial Cyr"/>
      <charset val="204"/>
    </font>
    <font>
      <b/>
      <sz val="19"/>
      <name val="Arial"/>
      <family val="2"/>
      <charset val="204"/>
    </font>
    <font>
      <b/>
      <sz val="21"/>
      <color indexed="12"/>
      <name val="Arial"/>
      <family val="2"/>
      <charset val="204"/>
    </font>
    <font>
      <sz val="19"/>
      <name val="Arial"/>
      <family val="2"/>
      <charset val="204"/>
    </font>
    <font>
      <vertAlign val="superscript"/>
      <sz val="16"/>
      <name val="Arial"/>
      <family val="2"/>
      <charset val="204"/>
    </font>
    <font>
      <sz val="10"/>
      <name val="Arial Cyr"/>
      <charset val="204"/>
    </font>
    <font>
      <b/>
      <sz val="20"/>
      <color indexed="12"/>
      <name val="Arial"/>
      <family val="2"/>
      <charset val="204"/>
    </font>
    <font>
      <b/>
      <sz val="12"/>
      <color rgb="FF00B0F0"/>
      <name val="Arial Cyr"/>
      <charset val="204"/>
    </font>
    <font>
      <u/>
      <sz val="14"/>
      <name val="Arial"/>
      <family val="2"/>
    </font>
    <font>
      <b/>
      <sz val="20"/>
      <color rgb="FFFF0000"/>
      <name val="Arial"/>
      <family val="2"/>
      <charset val="204"/>
    </font>
    <font>
      <sz val="21"/>
      <color theme="0"/>
      <name val="Arial"/>
      <family val="2"/>
      <charset val="204"/>
    </font>
    <font>
      <b/>
      <sz val="21"/>
      <color theme="4" tint="0.59999389629810485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9" fillId="0" borderId="0" applyFont="0" applyFill="0" applyBorder="0" applyAlignment="0" applyProtection="0"/>
  </cellStyleXfs>
  <cellXfs count="9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9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1" fillId="0" borderId="0" xfId="0" applyFont="1"/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justify" wrapText="1"/>
    </xf>
    <xf numFmtId="49" fontId="11" fillId="0" borderId="0" xfId="0" applyNumberFormat="1" applyFont="1" applyAlignment="1">
      <alignment horizontal="left" vertical="justify" wrapText="1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justify" wrapText="1"/>
    </xf>
    <xf numFmtId="11" fontId="11" fillId="0" borderId="0" xfId="0" applyNumberFormat="1" applyFont="1" applyAlignment="1">
      <alignment horizontal="left" vertical="justify" wrapText="1"/>
    </xf>
    <xf numFmtId="0" fontId="10" fillId="0" borderId="0" xfId="0" applyFont="1" applyAlignment="1">
      <alignment horizontal="left" vertical="justify"/>
    </xf>
    <xf numFmtId="49" fontId="10" fillId="0" borderId="0" xfId="0" applyNumberFormat="1" applyFont="1" applyAlignment="1">
      <alignment horizontal="left" vertical="justify"/>
    </xf>
    <xf numFmtId="49" fontId="10" fillId="0" borderId="0" xfId="0" applyNumberFormat="1" applyFont="1" applyAlignment="1">
      <alignment horizontal="center" vertical="justify" wrapText="1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justify"/>
    </xf>
    <xf numFmtId="0" fontId="1" fillId="0" borderId="0" xfId="0" applyFont="1" applyAlignment="1">
      <alignment horizontal="right"/>
    </xf>
    <xf numFmtId="49" fontId="10" fillId="0" borderId="0" xfId="0" applyNumberFormat="1" applyFont="1" applyAlignment="1">
      <alignment horizontal="center" vertical="justify"/>
    </xf>
    <xf numFmtId="0" fontId="0" fillId="0" borderId="0" xfId="0" applyAlignment="1">
      <alignment horizontal="center" vertical="justify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Continuous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1" fontId="15" fillId="0" borderId="0" xfId="0" applyNumberFormat="1" applyFont="1" applyAlignment="1">
      <alignment horizontal="left" vertical="justify" wrapText="1"/>
    </xf>
    <xf numFmtId="0" fontId="14" fillId="0" borderId="0" xfId="0" applyFont="1"/>
    <xf numFmtId="0" fontId="18" fillId="0" borderId="0" xfId="0" applyFont="1" applyAlignment="1">
      <alignment horizontal="center" vertical="top"/>
    </xf>
    <xf numFmtId="0" fontId="13" fillId="0" borderId="0" xfId="0" applyFont="1"/>
    <xf numFmtId="49" fontId="6" fillId="0" borderId="0" xfId="0" applyNumberFormat="1" applyFont="1" applyAlignment="1">
      <alignment horizontal="center" vertical="justify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justify"/>
    </xf>
    <xf numFmtId="11" fontId="7" fillId="0" borderId="0" xfId="0" applyNumberFormat="1" applyFont="1" applyAlignment="1">
      <alignment horizontal="left" vertical="justify" wrapText="1"/>
    </xf>
    <xf numFmtId="49" fontId="6" fillId="0" borderId="0" xfId="0" applyNumberFormat="1" applyFont="1" applyAlignment="1">
      <alignment horizontal="left" vertical="justify"/>
    </xf>
    <xf numFmtId="49" fontId="7" fillId="0" borderId="0" xfId="0" applyNumberFormat="1" applyFont="1" applyAlignment="1">
      <alignment horizontal="left" vertical="justify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justify"/>
    </xf>
    <xf numFmtId="0" fontId="7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left" vertical="justify" wrapText="1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wrapText="1"/>
    </xf>
    <xf numFmtId="0" fontId="24" fillId="0" borderId="0" xfId="0" applyFont="1"/>
    <xf numFmtId="0" fontId="5" fillId="0" borderId="0" xfId="0" applyFont="1"/>
    <xf numFmtId="49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textRotation="90"/>
    </xf>
    <xf numFmtId="49" fontId="10" fillId="0" borderId="0" xfId="0" applyNumberFormat="1" applyFont="1" applyAlignment="1">
      <alignment horizontal="center" vertical="center" textRotation="90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textRotation="90"/>
    </xf>
    <xf numFmtId="0" fontId="10" fillId="0" borderId="0" xfId="0" applyFont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49" fontId="12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justify" wrapText="1"/>
    </xf>
    <xf numFmtId="49" fontId="7" fillId="0" borderId="0" xfId="0" applyNumberFormat="1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justify"/>
    </xf>
    <xf numFmtId="49" fontId="8" fillId="0" borderId="0" xfId="0" applyNumberFormat="1" applyFont="1" applyAlignment="1">
      <alignment horizontal="left" vertical="justify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justify"/>
    </xf>
    <xf numFmtId="0" fontId="23" fillId="0" borderId="0" xfId="0" applyFont="1"/>
    <xf numFmtId="0" fontId="2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5" fillId="2" borderId="1" xfId="0" applyFont="1" applyFill="1" applyBorder="1" applyProtection="1">
      <protection hidden="1"/>
    </xf>
    <xf numFmtId="0" fontId="36" fillId="2" borderId="2" xfId="0" applyFont="1" applyFill="1" applyBorder="1" applyAlignment="1" applyProtection="1">
      <alignment wrapText="1"/>
      <protection hidden="1"/>
    </xf>
    <xf numFmtId="0" fontId="37" fillId="3" borderId="3" xfId="0" applyFont="1" applyFill="1" applyBorder="1" applyAlignment="1" applyProtection="1">
      <alignment vertical="top" shrinkToFit="1"/>
      <protection hidden="1"/>
    </xf>
    <xf numFmtId="49" fontId="38" fillId="0" borderId="4" xfId="0" applyNumberFormat="1" applyFont="1" applyBorder="1" applyAlignment="1" applyProtection="1">
      <alignment vertical="top" wrapText="1"/>
      <protection locked="0"/>
    </xf>
    <xf numFmtId="0" fontId="39" fillId="4" borderId="5" xfId="0" applyFont="1" applyFill="1" applyBorder="1" applyAlignment="1" applyProtection="1">
      <alignment vertical="top" shrinkToFit="1"/>
      <protection hidden="1"/>
    </xf>
    <xf numFmtId="49" fontId="40" fillId="0" borderId="6" xfId="0" applyNumberFormat="1" applyFont="1" applyBorder="1" applyAlignment="1" applyProtection="1">
      <alignment horizontal="left" wrapText="1"/>
      <protection locked="0"/>
    </xf>
    <xf numFmtId="49" fontId="41" fillId="0" borderId="7" xfId="0" applyNumberFormat="1" applyFont="1" applyBorder="1" applyAlignment="1" applyProtection="1">
      <alignment vertical="top" wrapText="1"/>
      <protection locked="0"/>
    </xf>
    <xf numFmtId="49" fontId="43" fillId="0" borderId="8" xfId="0" applyNumberFormat="1" applyFont="1" applyBorder="1" applyAlignment="1" applyProtection="1">
      <alignment horizontal="left" wrapText="1"/>
      <protection locked="0"/>
    </xf>
    <xf numFmtId="49" fontId="45" fillId="0" borderId="7" xfId="0" applyNumberFormat="1" applyFont="1" applyBorder="1" applyAlignment="1" applyProtection="1">
      <alignment vertical="top" wrapText="1"/>
      <protection locked="0"/>
    </xf>
    <xf numFmtId="0" fontId="37" fillId="5" borderId="9" xfId="0" applyFont="1" applyFill="1" applyBorder="1" applyAlignment="1" applyProtection="1">
      <alignment shrinkToFit="1"/>
      <protection hidden="1"/>
    </xf>
    <xf numFmtId="0" fontId="50" fillId="0" borderId="10" xfId="0" applyFont="1" applyBorder="1" applyAlignment="1" applyProtection="1">
      <alignment wrapText="1"/>
      <protection locked="0"/>
    </xf>
    <xf numFmtId="0" fontId="0" fillId="6" borderId="0" xfId="0" applyFill="1" applyAlignment="1" applyProtection="1">
      <alignment shrinkToFit="1"/>
      <protection hidden="1"/>
    </xf>
    <xf numFmtId="49" fontId="0" fillId="0" borderId="0" xfId="0" applyNumberFormat="1"/>
    <xf numFmtId="0" fontId="56" fillId="0" borderId="0" xfId="0" applyFont="1"/>
    <xf numFmtId="0" fontId="52" fillId="0" borderId="0" xfId="0" applyFont="1" applyAlignment="1" applyProtection="1">
      <alignment horizontal="right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32" fillId="0" borderId="0" xfId="0" applyFont="1"/>
    <xf numFmtId="0" fontId="5" fillId="0" borderId="0" xfId="0" applyFont="1" applyAlignment="1" applyProtection="1">
      <alignment horizontal="center" wrapText="1"/>
      <protection hidden="1"/>
    </xf>
    <xf numFmtId="0" fontId="31" fillId="0" borderId="0" xfId="0" applyFont="1"/>
    <xf numFmtId="0" fontId="37" fillId="5" borderId="12" xfId="0" applyFont="1" applyFill="1" applyBorder="1" applyAlignment="1" applyProtection="1">
      <alignment shrinkToFit="1"/>
      <protection hidden="1"/>
    </xf>
    <xf numFmtId="0" fontId="44" fillId="7" borderId="5" xfId="0" applyFont="1" applyFill="1" applyBorder="1" applyAlignment="1" applyProtection="1">
      <alignment shrinkToFit="1"/>
      <protection hidden="1"/>
    </xf>
    <xf numFmtId="0" fontId="44" fillId="7" borderId="9" xfId="0" applyFont="1" applyFill="1" applyBorder="1" applyAlignment="1" applyProtection="1">
      <alignment shrinkToFit="1"/>
      <protection hidden="1"/>
    </xf>
    <xf numFmtId="0" fontId="49" fillId="6" borderId="14" xfId="0" applyFont="1" applyFill="1" applyBorder="1" applyAlignment="1" applyProtection="1">
      <alignment shrinkToFit="1"/>
      <protection hidden="1"/>
    </xf>
    <xf numFmtId="0" fontId="34" fillId="3" borderId="3" xfId="0" applyFont="1" applyFill="1" applyBorder="1" applyAlignment="1" applyProtection="1">
      <alignment shrinkToFit="1"/>
      <protection hidden="1"/>
    </xf>
    <xf numFmtId="0" fontId="57" fillId="4" borderId="3" xfId="0" applyFont="1" applyFill="1" applyBorder="1" applyAlignment="1" applyProtection="1">
      <alignment shrinkToFit="1"/>
      <protection hidden="1"/>
    </xf>
    <xf numFmtId="49" fontId="50" fillId="0" borderId="4" xfId="0" applyNumberFormat="1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left" vertical="center" wrapText="1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left" indent="2"/>
    </xf>
    <xf numFmtId="0" fontId="60" fillId="0" borderId="0" xfId="0" applyFont="1" applyAlignment="1">
      <alignment horizontal="left" indent="2"/>
    </xf>
    <xf numFmtId="0" fontId="64" fillId="0" borderId="0" xfId="0" applyFont="1"/>
    <xf numFmtId="0" fontId="35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hidden="1"/>
    </xf>
    <xf numFmtId="0" fontId="52" fillId="0" borderId="0" xfId="0" applyFont="1" applyProtection="1">
      <protection hidden="1"/>
    </xf>
    <xf numFmtId="49" fontId="52" fillId="0" borderId="0" xfId="0" applyNumberFormat="1" applyFont="1" applyProtection="1">
      <protection hidden="1"/>
    </xf>
    <xf numFmtId="0" fontId="53" fillId="0" borderId="15" xfId="0" applyFont="1" applyBorder="1" applyAlignment="1" applyProtection="1">
      <alignment horizontal="center" textRotation="90" wrapText="1"/>
      <protection hidden="1"/>
    </xf>
    <xf numFmtId="0" fontId="55" fillId="0" borderId="16" xfId="0" applyFont="1" applyBorder="1" applyAlignment="1" applyProtection="1">
      <alignment horizontal="center" vertical="center"/>
      <protection hidden="1"/>
    </xf>
    <xf numFmtId="0" fontId="55" fillId="0" borderId="0" xfId="0" applyFont="1" applyProtection="1">
      <protection hidden="1"/>
    </xf>
    <xf numFmtId="0" fontId="55" fillId="0" borderId="17" xfId="0" applyFont="1" applyBorder="1" applyAlignment="1" applyProtection="1">
      <alignment horizontal="center" vertical="center"/>
      <protection hidden="1"/>
    </xf>
    <xf numFmtId="0" fontId="51" fillId="0" borderId="0" xfId="0" applyFont="1" applyProtection="1">
      <protection hidden="1"/>
    </xf>
    <xf numFmtId="0" fontId="56" fillId="0" borderId="0" xfId="0" applyFont="1" applyProtection="1">
      <protection locked="0"/>
    </xf>
    <xf numFmtId="0" fontId="63" fillId="0" borderId="0" xfId="0" applyFont="1"/>
    <xf numFmtId="0" fontId="51" fillId="0" borderId="0" xfId="0" applyFont="1"/>
    <xf numFmtId="0" fontId="55" fillId="0" borderId="0" xfId="0" applyFont="1"/>
    <xf numFmtId="0" fontId="55" fillId="0" borderId="0" xfId="0" applyFont="1" applyProtection="1">
      <protection locked="0"/>
    </xf>
    <xf numFmtId="0" fontId="50" fillId="0" borderId="0" xfId="0" applyFont="1" applyAlignment="1" applyProtection="1">
      <alignment wrapText="1" shrinkToFi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49" fontId="1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49" fontId="9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49" fontId="19" fillId="0" borderId="0" xfId="0" applyNumberFormat="1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49" fontId="20" fillId="0" borderId="0" xfId="0" applyNumberFormat="1" applyFont="1" applyProtection="1">
      <protection hidden="1"/>
    </xf>
    <xf numFmtId="49" fontId="20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54" fillId="0" borderId="0" xfId="0" applyFont="1" applyProtection="1">
      <protection locked="0"/>
    </xf>
    <xf numFmtId="0" fontId="51" fillId="0" borderId="0" xfId="0" applyFont="1" applyProtection="1">
      <protection locked="0"/>
    </xf>
    <xf numFmtId="0" fontId="5" fillId="0" borderId="20" xfId="0" applyFont="1" applyBorder="1" applyAlignment="1" applyProtection="1">
      <alignment horizontal="center"/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66" fillId="0" borderId="0" xfId="0" applyFont="1"/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vertical="center" wrapText="1"/>
      <protection hidden="1"/>
    </xf>
    <xf numFmtId="0" fontId="9" fillId="0" borderId="24" xfId="0" applyFont="1" applyBorder="1" applyAlignment="1" applyProtection="1">
      <alignment vertical="center" wrapText="1"/>
      <protection hidden="1"/>
    </xf>
    <xf numFmtId="0" fontId="9" fillId="0" borderId="25" xfId="0" applyFont="1" applyBorder="1" applyAlignment="1" applyProtection="1">
      <alignment vertical="center" wrapText="1"/>
      <protection hidden="1"/>
    </xf>
    <xf numFmtId="0" fontId="56" fillId="4" borderId="0" xfId="0" applyFont="1" applyFill="1"/>
    <xf numFmtId="49" fontId="67" fillId="4" borderId="20" xfId="0" applyNumberFormat="1" applyFont="1" applyFill="1" applyBorder="1" applyAlignment="1" applyProtection="1">
      <alignment horizontal="left" vertical="top" wrapText="1"/>
      <protection hidden="1"/>
    </xf>
    <xf numFmtId="0" fontId="62" fillId="0" borderId="0" xfId="0" applyFont="1" applyAlignment="1">
      <alignment horizontal="left" indent="2"/>
    </xf>
    <xf numFmtId="0" fontId="59" fillId="0" borderId="0" xfId="0" applyFont="1"/>
    <xf numFmtId="49" fontId="3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  <protection locked="0"/>
    </xf>
    <xf numFmtId="164" fontId="55" fillId="8" borderId="17" xfId="0" applyNumberFormat="1" applyFont="1" applyFill="1" applyBorder="1" applyAlignment="1" applyProtection="1">
      <alignment horizontal="center" vertical="center"/>
      <protection hidden="1"/>
    </xf>
    <xf numFmtId="164" fontId="55" fillId="8" borderId="16" xfId="0" applyNumberFormat="1" applyFont="1" applyFill="1" applyBorder="1" applyAlignment="1" applyProtection="1">
      <alignment horizontal="center" vertical="center"/>
      <protection hidden="1"/>
    </xf>
    <xf numFmtId="164" fontId="55" fillId="0" borderId="26" xfId="0" applyNumberFormat="1" applyFont="1" applyBorder="1" applyAlignment="1" applyProtection="1">
      <alignment horizontal="center" vertical="center"/>
      <protection locked="0"/>
    </xf>
    <xf numFmtId="164" fontId="55" fillId="0" borderId="16" xfId="0" applyNumberFormat="1" applyFont="1" applyBorder="1" applyAlignment="1" applyProtection="1">
      <alignment horizontal="center" vertical="center"/>
      <protection locked="0"/>
    </xf>
    <xf numFmtId="164" fontId="55" fillId="0" borderId="27" xfId="0" applyNumberFormat="1" applyFont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49" fontId="51" fillId="0" borderId="27" xfId="0" applyNumberFormat="1" applyFont="1" applyBorder="1" applyAlignment="1" applyProtection="1">
      <alignment horizontal="center" vertical="center" wrapText="1"/>
      <protection locked="0"/>
    </xf>
    <xf numFmtId="49" fontId="36" fillId="4" borderId="20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left" vertical="center" wrapText="1"/>
      <protection hidden="1"/>
    </xf>
    <xf numFmtId="0" fontId="6" fillId="4" borderId="24" xfId="0" applyFont="1" applyFill="1" applyBorder="1" applyAlignment="1" applyProtection="1">
      <alignment horizontal="left" vertical="center" wrapText="1"/>
      <protection hidden="1"/>
    </xf>
    <xf numFmtId="0" fontId="6" fillId="4" borderId="29" xfId="0" applyFont="1" applyFill="1" applyBorder="1" applyAlignment="1" applyProtection="1">
      <alignment horizontal="left" vertical="center" wrapText="1"/>
      <protection hidden="1"/>
    </xf>
    <xf numFmtId="0" fontId="6" fillId="4" borderId="25" xfId="0" applyFont="1" applyFill="1" applyBorder="1" applyAlignment="1" applyProtection="1">
      <alignment horizontal="left" vertical="center" wrapText="1"/>
      <protection hidden="1"/>
    </xf>
    <xf numFmtId="49" fontId="8" fillId="0" borderId="12" xfId="0" applyNumberFormat="1" applyFont="1" applyBorder="1" applyAlignment="1" applyProtection="1">
      <alignment horizontal="left" vertical="center" wrapText="1"/>
      <protection hidden="1"/>
    </xf>
    <xf numFmtId="0" fontId="8" fillId="0" borderId="30" xfId="0" applyFont="1" applyBorder="1" applyAlignment="1" applyProtection="1">
      <alignment horizontal="center" vertical="center" wrapText="1"/>
      <protection hidden="1"/>
    </xf>
    <xf numFmtId="0" fontId="8" fillId="0" borderId="31" xfId="0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0" fontId="65" fillId="0" borderId="27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24" xfId="0" applyFont="1" applyBorder="1" applyAlignment="1" applyProtection="1">
      <alignment vertical="center" textRotation="90" wrapText="1"/>
      <protection hidden="1"/>
    </xf>
    <xf numFmtId="0" fontId="11" fillId="0" borderId="29" xfId="0" applyFont="1" applyBorder="1" applyAlignment="1" applyProtection="1">
      <alignment vertical="center" textRotation="90" wrapText="1"/>
      <protection hidden="1"/>
    </xf>
    <xf numFmtId="0" fontId="11" fillId="0" borderId="25" xfId="0" applyFont="1" applyBorder="1" applyAlignment="1" applyProtection="1">
      <alignment vertical="center" textRotation="90" wrapText="1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49" fontId="67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55" fillId="0" borderId="0" xfId="0" applyFont="1" applyAlignment="1" applyProtection="1">
      <alignment vertical="center"/>
      <protection hidden="1"/>
    </xf>
    <xf numFmtId="0" fontId="56" fillId="0" borderId="0" xfId="0" applyFont="1" applyAlignment="1">
      <alignment vertical="center"/>
    </xf>
    <xf numFmtId="49" fontId="51" fillId="0" borderId="35" xfId="0" applyNumberFormat="1" applyFont="1" applyBorder="1" applyAlignment="1" applyProtection="1">
      <alignment horizontal="center" vertical="center" wrapText="1"/>
      <protection locked="0"/>
    </xf>
    <xf numFmtId="49" fontId="53" fillId="0" borderId="27" xfId="0" applyNumberFormat="1" applyFont="1" applyBorder="1" applyAlignment="1" applyProtection="1">
      <alignment horizontal="left" vertical="center"/>
      <protection locked="0"/>
    </xf>
    <xf numFmtId="0" fontId="51" fillId="4" borderId="20" xfId="0" applyFont="1" applyFill="1" applyBorder="1" applyProtection="1">
      <protection locked="0"/>
    </xf>
    <xf numFmtId="0" fontId="9" fillId="0" borderId="32" xfId="0" applyFont="1" applyBorder="1" applyAlignment="1" applyProtection="1">
      <alignment horizontal="left" vertical="center" wrapText="1" shrinkToFit="1"/>
      <protection hidden="1"/>
    </xf>
    <xf numFmtId="0" fontId="6" fillId="4" borderId="23" xfId="0" applyFont="1" applyFill="1" applyBorder="1" applyAlignment="1" applyProtection="1">
      <alignment horizontal="left" vertical="center" wrapText="1"/>
      <protection hidden="1"/>
    </xf>
    <xf numFmtId="0" fontId="6" fillId="4" borderId="20" xfId="0" applyFont="1" applyFill="1" applyBorder="1" applyAlignment="1" applyProtection="1">
      <alignment horizontal="left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164" fontId="6" fillId="4" borderId="20" xfId="0" applyNumberFormat="1" applyFont="1" applyFill="1" applyBorder="1" applyAlignment="1" applyProtection="1">
      <alignment horizontal="center" vertical="center" wrapText="1"/>
      <protection hidden="1"/>
    </xf>
    <xf numFmtId="164" fontId="8" fillId="0" borderId="27" xfId="0" applyNumberFormat="1" applyFont="1" applyBorder="1" applyAlignment="1" applyProtection="1">
      <alignment horizontal="center" vertical="center" wrapText="1"/>
      <protection hidden="1"/>
    </xf>
    <xf numFmtId="0" fontId="71" fillId="9" borderId="0" xfId="0" applyFont="1" applyFill="1" applyProtection="1">
      <protection hidden="1"/>
    </xf>
    <xf numFmtId="0" fontId="72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57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57" fillId="0" borderId="0" xfId="0" applyFont="1" applyAlignment="1">
      <alignment vertical="center"/>
    </xf>
    <xf numFmtId="0" fontId="14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76" fillId="0" borderId="0" xfId="0" applyFont="1" applyAlignment="1" applyProtection="1">
      <alignment horizontal="center" vertical="top"/>
      <protection hidden="1"/>
    </xf>
    <xf numFmtId="0" fontId="77" fillId="0" borderId="31" xfId="0" applyFont="1" applyBorder="1" applyAlignment="1" applyProtection="1">
      <alignment horizontal="center" vertical="top"/>
      <protection hidden="1"/>
    </xf>
    <xf numFmtId="0" fontId="77" fillId="0" borderId="36" xfId="0" applyFont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horizontal="center" vertical="top"/>
      <protection hidden="1"/>
    </xf>
    <xf numFmtId="0" fontId="77" fillId="0" borderId="36" xfId="0" applyFont="1" applyBorder="1" applyAlignment="1" applyProtection="1">
      <alignment horizontal="center"/>
      <protection hidden="1"/>
    </xf>
    <xf numFmtId="0" fontId="77" fillId="0" borderId="37" xfId="0" applyFont="1" applyBorder="1" applyAlignment="1" applyProtection="1">
      <alignment horizontal="center"/>
      <protection hidden="1"/>
    </xf>
    <xf numFmtId="0" fontId="77" fillId="0" borderId="38" xfId="0" applyFont="1" applyBorder="1" applyAlignment="1" applyProtection="1">
      <alignment horizontal="center"/>
      <protection hidden="1"/>
    </xf>
    <xf numFmtId="0" fontId="77" fillId="0" borderId="36" xfId="0" applyFont="1" applyBorder="1" applyAlignment="1" applyProtection="1">
      <alignment horizontal="left"/>
      <protection hidden="1"/>
    </xf>
    <xf numFmtId="0" fontId="77" fillId="0" borderId="39" xfId="0" applyFont="1" applyBorder="1" applyAlignment="1" applyProtection="1">
      <alignment horizontal="center"/>
      <protection hidden="1"/>
    </xf>
    <xf numFmtId="0" fontId="78" fillId="0" borderId="36" xfId="0" applyFont="1" applyBorder="1" applyAlignment="1" applyProtection="1">
      <alignment horizontal="center"/>
      <protection hidden="1"/>
    </xf>
    <xf numFmtId="0" fontId="78" fillId="0" borderId="37" xfId="0" applyFont="1" applyBorder="1" applyAlignment="1" applyProtection="1">
      <alignment horizontal="center"/>
      <protection hidden="1"/>
    </xf>
    <xf numFmtId="0" fontId="78" fillId="0" borderId="36" xfId="0" applyFont="1" applyBorder="1" applyAlignment="1" applyProtection="1">
      <alignment horizontal="left"/>
      <protection hidden="1"/>
    </xf>
    <xf numFmtId="0" fontId="77" fillId="0" borderId="40" xfId="0" applyFont="1" applyBorder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/>
      <protection hidden="1"/>
    </xf>
    <xf numFmtId="0" fontId="76" fillId="0" borderId="39" xfId="0" applyFont="1" applyBorder="1" applyAlignment="1" applyProtection="1">
      <alignment horizontal="center" vertical="center"/>
      <protection hidden="1"/>
    </xf>
    <xf numFmtId="0" fontId="77" fillId="0" borderId="41" xfId="0" applyFont="1" applyBorder="1" applyAlignment="1" applyProtection="1">
      <alignment horizontal="center" vertical="center" wrapText="1"/>
      <protection hidden="1"/>
    </xf>
    <xf numFmtId="0" fontId="78" fillId="0" borderId="41" xfId="0" applyFont="1" applyBorder="1" applyAlignment="1" applyProtection="1">
      <alignment horizontal="right"/>
      <protection hidden="1"/>
    </xf>
    <xf numFmtId="0" fontId="78" fillId="0" borderId="39" xfId="0" applyFont="1" applyBorder="1" applyAlignment="1" applyProtection="1">
      <alignment horizontal="center"/>
      <protection hidden="1"/>
    </xf>
    <xf numFmtId="0" fontId="19" fillId="0" borderId="39" xfId="0" applyFont="1" applyBorder="1" applyAlignment="1" applyProtection="1">
      <alignment horizontal="center"/>
      <protection hidden="1"/>
    </xf>
    <xf numFmtId="0" fontId="16" fillId="0" borderId="38" xfId="0" applyFont="1" applyBorder="1" applyAlignment="1" applyProtection="1">
      <alignment horizontal="left"/>
      <protection hidden="1"/>
    </xf>
    <xf numFmtId="0" fontId="1" fillId="0" borderId="42" xfId="0" applyFont="1" applyBorder="1" applyProtection="1">
      <protection hidden="1"/>
    </xf>
    <xf numFmtId="0" fontId="16" fillId="0" borderId="42" xfId="0" applyFont="1" applyBorder="1" applyAlignment="1" applyProtection="1">
      <alignment horizontal="left"/>
      <protection hidden="1"/>
    </xf>
    <xf numFmtId="0" fontId="1" fillId="0" borderId="6" xfId="0" applyFont="1" applyBorder="1" applyProtection="1">
      <protection hidden="1"/>
    </xf>
    <xf numFmtId="0" fontId="1" fillId="0" borderId="39" xfId="0" applyFont="1" applyBorder="1" applyProtection="1">
      <protection hidden="1"/>
    </xf>
    <xf numFmtId="0" fontId="1" fillId="0" borderId="10" xfId="0" applyFont="1" applyBorder="1" applyProtection="1">
      <protection hidden="1"/>
    </xf>
    <xf numFmtId="0" fontId="74" fillId="0" borderId="39" xfId="0" applyFont="1" applyBorder="1" applyProtection="1">
      <protection hidden="1"/>
    </xf>
    <xf numFmtId="0" fontId="74" fillId="0" borderId="0" xfId="0" applyFont="1" applyProtection="1">
      <protection hidden="1"/>
    </xf>
    <xf numFmtId="0" fontId="14" fillId="0" borderId="10" xfId="0" applyFont="1" applyBorder="1" applyAlignment="1" applyProtection="1">
      <alignment horizontal="center" vertical="top"/>
      <protection hidden="1"/>
    </xf>
    <xf numFmtId="0" fontId="15" fillId="0" borderId="10" xfId="0" applyFont="1" applyBorder="1" applyAlignment="1" applyProtection="1">
      <alignment horizontal="center" vertical="top"/>
      <protection hidden="1"/>
    </xf>
    <xf numFmtId="0" fontId="15" fillId="0" borderId="10" xfId="0" applyFont="1" applyBorder="1" applyProtection="1">
      <protection hidden="1"/>
    </xf>
    <xf numFmtId="0" fontId="19" fillId="0" borderId="10" xfId="0" applyFont="1" applyBorder="1" applyAlignment="1" applyProtection="1">
      <alignment horizontal="left"/>
      <protection hidden="1"/>
    </xf>
    <xf numFmtId="0" fontId="19" fillId="0" borderId="10" xfId="0" applyFont="1" applyBorder="1" applyProtection="1">
      <protection hidden="1"/>
    </xf>
    <xf numFmtId="0" fontId="59" fillId="0" borderId="40" xfId="0" applyFont="1" applyBorder="1" applyProtection="1">
      <protection hidden="1"/>
    </xf>
    <xf numFmtId="0" fontId="19" fillId="0" borderId="43" xfId="0" applyFont="1" applyBorder="1" applyProtection="1">
      <protection hidden="1"/>
    </xf>
    <xf numFmtId="0" fontId="19" fillId="0" borderId="43" xfId="0" applyFont="1" applyBorder="1" applyAlignment="1" applyProtection="1">
      <alignment horizontal="center"/>
      <protection hidden="1"/>
    </xf>
    <xf numFmtId="0" fontId="19" fillId="0" borderId="44" xfId="0" applyFont="1" applyBorder="1" applyProtection="1">
      <protection hidden="1"/>
    </xf>
    <xf numFmtId="0" fontId="78" fillId="0" borderId="0" xfId="0" applyFont="1" applyProtection="1">
      <protection hidden="1"/>
    </xf>
    <xf numFmtId="0" fontId="79" fillId="0" borderId="36" xfId="0" applyFont="1" applyBorder="1" applyProtection="1">
      <protection hidden="1"/>
    </xf>
    <xf numFmtId="164" fontId="55" fillId="0" borderId="45" xfId="0" applyNumberFormat="1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/>
      <protection hidden="1"/>
    </xf>
    <xf numFmtId="0" fontId="19" fillId="0" borderId="36" xfId="0" applyFont="1" applyBorder="1" applyAlignment="1" applyProtection="1">
      <alignment horizontal="left"/>
      <protection hidden="1"/>
    </xf>
    <xf numFmtId="0" fontId="19" fillId="0" borderId="36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locked="0" hidden="1"/>
    </xf>
    <xf numFmtId="0" fontId="35" fillId="0" borderId="0" xfId="0" applyFont="1" applyAlignment="1" applyProtection="1">
      <alignment horizontal="center"/>
      <protection locked="0" hidden="1"/>
    </xf>
    <xf numFmtId="0" fontId="51" fillId="0" borderId="0" xfId="0" applyFont="1" applyProtection="1">
      <protection locked="0" hidden="1"/>
    </xf>
    <xf numFmtId="0" fontId="0" fillId="0" borderId="0" xfId="0" applyProtection="1">
      <protection locked="0"/>
    </xf>
    <xf numFmtId="0" fontId="29" fillId="0" borderId="0" xfId="0" applyFont="1" applyProtection="1">
      <protection locked="0"/>
    </xf>
    <xf numFmtId="0" fontId="52" fillId="0" borderId="0" xfId="0" applyFont="1" applyProtection="1">
      <protection locked="0" hidden="1"/>
    </xf>
    <xf numFmtId="49" fontId="52" fillId="0" borderId="0" xfId="0" applyNumberFormat="1" applyFont="1" applyProtection="1">
      <protection locked="0" hidden="1"/>
    </xf>
    <xf numFmtId="0" fontId="31" fillId="0" borderId="0" xfId="0" applyFont="1" applyProtection="1">
      <protection locked="0"/>
    </xf>
    <xf numFmtId="0" fontId="53" fillId="0" borderId="15" xfId="0" applyFont="1" applyBorder="1" applyAlignment="1" applyProtection="1">
      <alignment horizontal="center" textRotation="90" wrapText="1"/>
      <protection locked="0" hidden="1"/>
    </xf>
    <xf numFmtId="0" fontId="5" fillId="0" borderId="20" xfId="0" applyFont="1" applyBorder="1" applyAlignment="1" applyProtection="1">
      <alignment horizontal="center"/>
      <protection locked="0" hidden="1"/>
    </xf>
    <xf numFmtId="0" fontId="5" fillId="0" borderId="21" xfId="0" applyFont="1" applyBorder="1" applyAlignment="1" applyProtection="1">
      <alignment horizontal="center"/>
      <protection locked="0" hidden="1"/>
    </xf>
    <xf numFmtId="0" fontId="5" fillId="0" borderId="0" xfId="0" applyFont="1" applyProtection="1">
      <protection locked="0" hidden="1"/>
    </xf>
    <xf numFmtId="0" fontId="66" fillId="0" borderId="0" xfId="0" applyFont="1" applyProtection="1">
      <protection locked="0"/>
    </xf>
    <xf numFmtId="0" fontId="55" fillId="0" borderId="0" xfId="0" applyFont="1" applyProtection="1">
      <protection locked="0" hidden="1"/>
    </xf>
    <xf numFmtId="0" fontId="5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hidden="1"/>
    </xf>
    <xf numFmtId="0" fontId="39" fillId="11" borderId="5" xfId="0" applyFont="1" applyFill="1" applyBorder="1" applyAlignment="1" applyProtection="1">
      <alignment vertical="top" shrinkToFit="1"/>
      <protection hidden="1"/>
    </xf>
    <xf numFmtId="0" fontId="81" fillId="11" borderId="5" xfId="0" applyFont="1" applyFill="1" applyBorder="1" applyAlignment="1" applyProtection="1">
      <alignment vertical="top" shrinkToFit="1"/>
      <protection hidden="1"/>
    </xf>
    <xf numFmtId="0" fontId="77" fillId="0" borderId="46" xfId="0" applyFont="1" applyBorder="1" applyAlignment="1" applyProtection="1">
      <alignment horizontal="right" vertical="center" wrapText="1"/>
      <protection hidden="1"/>
    </xf>
    <xf numFmtId="0" fontId="77" fillId="0" borderId="46" xfId="0" applyFont="1" applyBorder="1" applyAlignment="1" applyProtection="1">
      <alignment horizontal="right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47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48" xfId="0" applyFont="1" applyBorder="1" applyAlignment="1" applyProtection="1">
      <alignment horizontal="center" vertical="center" wrapText="1"/>
      <protection hidden="1"/>
    </xf>
    <xf numFmtId="0" fontId="16" fillId="0" borderId="49" xfId="0" applyFont="1" applyBorder="1" applyAlignment="1" applyProtection="1">
      <alignment horizontal="center" vertical="center" wrapText="1"/>
      <protection hidden="1"/>
    </xf>
    <xf numFmtId="0" fontId="16" fillId="0" borderId="38" xfId="0" applyFont="1" applyBorder="1" applyAlignment="1" applyProtection="1">
      <alignment horizontal="center" vertical="center" wrapText="1"/>
      <protection hidden="1"/>
    </xf>
    <xf numFmtId="0" fontId="16" fillId="0" borderId="42" xfId="0" applyFont="1" applyBorder="1" applyAlignment="1" applyProtection="1">
      <alignment horizontal="center" vertical="center" wrapText="1"/>
      <protection hidden="1"/>
    </xf>
    <xf numFmtId="0" fontId="67" fillId="4" borderId="20" xfId="0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164" fontId="3" fillId="4" borderId="20" xfId="0" applyNumberFormat="1" applyFont="1" applyFill="1" applyBorder="1" applyAlignment="1" applyProtection="1">
      <alignment horizontal="center" vertical="center"/>
      <protection hidden="1"/>
    </xf>
    <xf numFmtId="0" fontId="82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/>
      <protection locked="0" hidden="1"/>
    </xf>
    <xf numFmtId="164" fontId="55" fillId="6" borderId="16" xfId="0" applyNumberFormat="1" applyFont="1" applyFill="1" applyBorder="1" applyAlignment="1" applyProtection="1">
      <alignment horizontal="center" vertical="center"/>
      <protection locked="0"/>
    </xf>
    <xf numFmtId="1" fontId="55" fillId="0" borderId="0" xfId="0" applyNumberFormat="1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Continuous"/>
      <protection locked="0"/>
    </xf>
    <xf numFmtId="0" fontId="52" fillId="0" borderId="0" xfId="0" applyFont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left"/>
      <protection locked="0"/>
    </xf>
    <xf numFmtId="49" fontId="19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16" fillId="0" borderId="0" xfId="0" applyNumberFormat="1" applyFont="1" applyProtection="1">
      <protection locked="0"/>
    </xf>
    <xf numFmtId="49" fontId="34" fillId="0" borderId="0" xfId="0" applyNumberFormat="1" applyFont="1" applyAlignment="1" applyProtection="1">
      <alignment wrapText="1"/>
      <protection locked="0"/>
    </xf>
    <xf numFmtId="49" fontId="1" fillId="0" borderId="45" xfId="0" applyNumberFormat="1" applyFont="1" applyBorder="1" applyProtection="1">
      <protection locked="0"/>
    </xf>
    <xf numFmtId="0" fontId="17" fillId="0" borderId="45" xfId="0" applyFont="1" applyBorder="1" applyAlignment="1" applyProtection="1">
      <alignment horizontal="left"/>
      <protection locked="0"/>
    </xf>
    <xf numFmtId="49" fontId="6" fillId="0" borderId="45" xfId="0" applyNumberFormat="1" applyFont="1" applyBorder="1" applyAlignment="1" applyProtection="1">
      <alignment horizontal="left"/>
      <protection locked="0"/>
    </xf>
    <xf numFmtId="49" fontId="4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49" fontId="34" fillId="0" borderId="0" xfId="0" applyNumberFormat="1" applyFont="1" applyAlignment="1" applyProtection="1">
      <alignment horizontal="left"/>
      <protection locked="0"/>
    </xf>
    <xf numFmtId="49" fontId="1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5" fillId="0" borderId="5" xfId="0" applyFont="1" applyBorder="1" applyAlignment="1" applyProtection="1">
      <alignment wrapText="1" shrinkToFit="1"/>
      <protection hidden="1"/>
    </xf>
    <xf numFmtId="0" fontId="5" fillId="0" borderId="0" xfId="0" applyFont="1" applyAlignment="1" applyProtection="1">
      <alignment horizontal="center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hidden="1"/>
    </xf>
    <xf numFmtId="0" fontId="5" fillId="4" borderId="25" xfId="0" applyFont="1" applyFill="1" applyBorder="1" applyAlignment="1" applyProtection="1">
      <alignment horizontal="left" vertical="center" wrapText="1" shrinkToFit="1"/>
      <protection hidden="1"/>
    </xf>
    <xf numFmtId="164" fontId="5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24" xfId="0" applyFont="1" applyFill="1" applyBorder="1" applyAlignment="1" applyProtection="1">
      <alignment horizontal="center" vertical="center" wrapText="1"/>
      <protection hidden="1"/>
    </xf>
    <xf numFmtId="0" fontId="5" fillId="4" borderId="29" xfId="0" applyFont="1" applyFill="1" applyBorder="1" applyAlignment="1" applyProtection="1">
      <alignment horizontal="center" vertical="center" wrapText="1"/>
      <protection hidden="1"/>
    </xf>
    <xf numFmtId="0" fontId="5" fillId="4" borderId="25" xfId="0" applyFont="1" applyFill="1" applyBorder="1" applyAlignment="1" applyProtection="1">
      <alignment horizontal="center" vertical="center" wrapText="1"/>
      <protection hidden="1"/>
    </xf>
    <xf numFmtId="0" fontId="37" fillId="4" borderId="20" xfId="0" applyFont="1" applyFill="1" applyBorder="1" applyAlignment="1" applyProtection="1">
      <alignment horizontal="center" vertical="center" wrapText="1"/>
      <protection hidden="1"/>
    </xf>
    <xf numFmtId="0" fontId="3" fillId="4" borderId="20" xfId="0" applyFont="1" applyFill="1" applyBorder="1" applyAlignment="1" applyProtection="1">
      <alignment wrapText="1"/>
      <protection locked="0" hidden="1"/>
    </xf>
    <xf numFmtId="0" fontId="5" fillId="0" borderId="52" xfId="0" applyFont="1" applyBorder="1" applyAlignment="1" applyProtection="1">
      <alignment shrinkToFit="1"/>
      <protection hidden="1"/>
    </xf>
    <xf numFmtId="49" fontId="9" fillId="0" borderId="43" xfId="0" applyNumberFormat="1" applyFont="1" applyBorder="1" applyAlignment="1" applyProtection="1">
      <alignment vertical="center" wrapText="1"/>
      <protection hidden="1"/>
    </xf>
    <xf numFmtId="0" fontId="55" fillId="0" borderId="15" xfId="0" applyFont="1" applyBorder="1" applyAlignment="1" applyProtection="1">
      <alignment horizontal="center"/>
      <protection locked="0"/>
    </xf>
    <xf numFmtId="0" fontId="67" fillId="0" borderId="0" xfId="0" applyFont="1" applyProtection="1">
      <protection locked="0"/>
    </xf>
    <xf numFmtId="0" fontId="84" fillId="0" borderId="0" xfId="0" applyFont="1" applyAlignment="1" applyProtection="1">
      <alignment horizontal="left" vertical="justify"/>
      <protection locked="0"/>
    </xf>
    <xf numFmtId="0" fontId="85" fillId="0" borderId="0" xfId="0" applyFont="1" applyAlignment="1" applyProtection="1">
      <alignment horizontal="left"/>
      <protection locked="0"/>
    </xf>
    <xf numFmtId="0" fontId="42" fillId="0" borderId="5" xfId="0" applyFont="1" applyBorder="1" applyAlignment="1" applyProtection="1">
      <alignment vertical="top" shrinkToFit="1"/>
      <protection hidden="1"/>
    </xf>
    <xf numFmtId="0" fontId="44" fillId="0" borderId="9" xfId="0" applyFont="1" applyBorder="1" applyAlignment="1" applyProtection="1">
      <alignment shrinkToFit="1"/>
      <protection hidden="1"/>
    </xf>
    <xf numFmtId="0" fontId="0" fillId="0" borderId="36" xfId="0" applyBorder="1" applyAlignment="1">
      <alignment horizontal="center"/>
    </xf>
    <xf numFmtId="0" fontId="86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58" fillId="0" borderId="0" xfId="0" applyFont="1"/>
    <xf numFmtId="0" fontId="58" fillId="0" borderId="0" xfId="0" applyFont="1" applyAlignment="1">
      <alignment horizontal="center"/>
    </xf>
    <xf numFmtId="0" fontId="58" fillId="0" borderId="54" xfId="0" applyFont="1" applyBorder="1" applyAlignment="1">
      <alignment horizontal="center"/>
    </xf>
    <xf numFmtId="0" fontId="5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 hidden="1"/>
    </xf>
    <xf numFmtId="164" fontId="80" fillId="0" borderId="0" xfId="0" applyNumberFormat="1" applyFont="1" applyAlignment="1" applyProtection="1">
      <alignment horizontal="left"/>
      <protection hidden="1"/>
    </xf>
    <xf numFmtId="0" fontId="64" fillId="6" borderId="36" xfId="0" applyFont="1" applyFill="1" applyBorder="1"/>
    <xf numFmtId="0" fontId="88" fillId="6" borderId="36" xfId="0" applyFont="1" applyFill="1" applyBorder="1" applyAlignment="1">
      <alignment horizontal="center"/>
    </xf>
    <xf numFmtId="0" fontId="91" fillId="0" borderId="44" xfId="0" applyFont="1" applyBorder="1" applyAlignment="1">
      <alignment horizontal="center" vertical="center" wrapText="1"/>
    </xf>
    <xf numFmtId="0" fontId="91" fillId="0" borderId="15" xfId="0" applyFont="1" applyBorder="1" applyAlignment="1">
      <alignment vertical="center" wrapText="1"/>
    </xf>
    <xf numFmtId="0" fontId="91" fillId="0" borderId="44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44" xfId="0" applyFont="1" applyBorder="1" applyAlignment="1">
      <alignment vertical="center" wrapText="1"/>
    </xf>
    <xf numFmtId="0" fontId="42" fillId="0" borderId="5" xfId="0" applyFont="1" applyBorder="1" applyAlignment="1" applyProtection="1">
      <alignment vertical="center" shrinkToFit="1"/>
      <protection hidden="1"/>
    </xf>
    <xf numFmtId="0" fontId="44" fillId="0" borderId="9" xfId="0" applyFont="1" applyBorder="1" applyAlignment="1" applyProtection="1">
      <alignment vertical="center" shrinkToFit="1"/>
      <protection hidden="1"/>
    </xf>
    <xf numFmtId="49" fontId="67" fillId="4" borderId="20" xfId="0" applyNumberFormat="1" applyFont="1" applyFill="1" applyBorder="1" applyAlignment="1" applyProtection="1">
      <alignment horizontal="left" vertical="top"/>
      <protection hidden="1"/>
    </xf>
    <xf numFmtId="49" fontId="35" fillId="11" borderId="20" xfId="0" applyNumberFormat="1" applyFont="1" applyFill="1" applyBorder="1" applyAlignment="1" applyProtection="1">
      <alignment horizontal="left" vertical="top" wrapText="1"/>
      <protection hidden="1"/>
    </xf>
    <xf numFmtId="49" fontId="69" fillId="11" borderId="20" xfId="0" applyNumberFormat="1" applyFont="1" applyFill="1" applyBorder="1" applyAlignment="1" applyProtection="1">
      <alignment horizontal="left" vertical="top"/>
      <protection hidden="1"/>
    </xf>
    <xf numFmtId="164" fontId="35" fillId="11" borderId="44" xfId="0" applyNumberFormat="1" applyFont="1" applyFill="1" applyBorder="1" applyAlignment="1" applyProtection="1">
      <alignment horizontal="center" vertical="center"/>
      <protection hidden="1"/>
    </xf>
    <xf numFmtId="49" fontId="35" fillId="11" borderId="20" xfId="0" applyNumberFormat="1" applyFont="1" applyFill="1" applyBorder="1" applyAlignment="1" applyProtection="1">
      <alignment horizontal="left" vertical="center"/>
      <protection hidden="1"/>
    </xf>
    <xf numFmtId="164" fontId="35" fillId="11" borderId="11" xfId="0" applyNumberFormat="1" applyFont="1" applyFill="1" applyBorder="1" applyAlignment="1" applyProtection="1">
      <alignment horizontal="center" vertical="center"/>
      <protection hidden="1"/>
    </xf>
    <xf numFmtId="49" fontId="67" fillId="4" borderId="20" xfId="0" applyNumberFormat="1" applyFont="1" applyFill="1" applyBorder="1" applyAlignment="1" applyProtection="1">
      <alignment horizontal="left" vertical="center"/>
      <protection locked="0"/>
    </xf>
    <xf numFmtId="49" fontId="35" fillId="11" borderId="17" xfId="0" applyNumberFormat="1" applyFont="1" applyFill="1" applyBorder="1" applyAlignment="1" applyProtection="1">
      <alignment horizontal="left" vertical="center"/>
      <protection locked="0"/>
    </xf>
    <xf numFmtId="0" fontId="35" fillId="11" borderId="17" xfId="0" applyFont="1" applyFill="1" applyBorder="1" applyAlignment="1" applyProtection="1">
      <alignment horizontal="left" vertical="top" wrapText="1"/>
      <protection hidden="1"/>
    </xf>
    <xf numFmtId="49" fontId="51" fillId="11" borderId="17" xfId="0" applyNumberFormat="1" applyFont="1" applyFill="1" applyBorder="1" applyAlignment="1" applyProtection="1">
      <alignment horizontal="center" vertical="center" wrapText="1"/>
      <protection locked="0"/>
    </xf>
    <xf numFmtId="164" fontId="54" fillId="11" borderId="17" xfId="0" applyNumberFormat="1" applyFont="1" applyFill="1" applyBorder="1" applyAlignment="1" applyProtection="1">
      <alignment horizontal="center" vertical="center"/>
      <protection hidden="1"/>
    </xf>
    <xf numFmtId="49" fontId="69" fillId="11" borderId="20" xfId="0" applyNumberFormat="1" applyFont="1" applyFill="1" applyBorder="1" applyAlignment="1" applyProtection="1">
      <alignment horizontal="left" vertical="top"/>
      <protection locked="0"/>
    </xf>
    <xf numFmtId="49" fontId="35" fillId="11" borderId="20" xfId="0" applyNumberFormat="1" applyFont="1" applyFill="1" applyBorder="1" applyAlignment="1" applyProtection="1">
      <alignment horizontal="left" vertical="top" wrapText="1"/>
      <protection locked="0"/>
    </xf>
    <xf numFmtId="164" fontId="3" fillId="11" borderId="20" xfId="0" applyNumberFormat="1" applyFont="1" applyFill="1" applyBorder="1" applyAlignment="1" applyProtection="1">
      <alignment horizontal="center" vertical="center"/>
      <protection locked="0"/>
    </xf>
    <xf numFmtId="0" fontId="3" fillId="11" borderId="20" xfId="0" applyFont="1" applyFill="1" applyBorder="1" applyAlignment="1" applyProtection="1">
      <alignment wrapText="1"/>
      <protection locked="0"/>
    </xf>
    <xf numFmtId="0" fontId="51" fillId="0" borderId="27" xfId="0" applyFont="1" applyBorder="1" applyAlignment="1" applyProtection="1">
      <alignment horizontal="left" vertical="top" wrapText="1"/>
      <protection locked="0"/>
    </xf>
    <xf numFmtId="49" fontId="35" fillId="11" borderId="20" xfId="0" applyNumberFormat="1" applyFont="1" applyFill="1" applyBorder="1" applyAlignment="1" applyProtection="1">
      <alignment horizontal="left" vertical="center"/>
      <protection locked="0"/>
    </xf>
    <xf numFmtId="164" fontId="3" fillId="11" borderId="11" xfId="0" applyNumberFormat="1" applyFont="1" applyFill="1" applyBorder="1" applyAlignment="1" applyProtection="1">
      <alignment horizontal="center" vertical="center"/>
      <protection locked="0"/>
    </xf>
    <xf numFmtId="0" fontId="35" fillId="11" borderId="20" xfId="0" applyFont="1" applyFill="1" applyBorder="1" applyAlignment="1" applyProtection="1">
      <alignment horizontal="left" vertical="top" wrapText="1"/>
      <protection hidden="1"/>
    </xf>
    <xf numFmtId="0" fontId="61" fillId="0" borderId="0" xfId="0" applyFont="1"/>
    <xf numFmtId="0" fontId="6" fillId="11" borderId="3" xfId="0" applyFont="1" applyFill="1" applyBorder="1" applyAlignment="1" applyProtection="1">
      <alignment horizontal="left" vertical="center" wrapText="1"/>
      <protection hidden="1"/>
    </xf>
    <xf numFmtId="164" fontId="6" fillId="11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24" xfId="0" applyFont="1" applyFill="1" applyBorder="1" applyAlignment="1" applyProtection="1">
      <alignment horizontal="left" vertical="center" wrapText="1"/>
      <protection hidden="1"/>
    </xf>
    <xf numFmtId="0" fontId="6" fillId="11" borderId="29" xfId="0" applyFont="1" applyFill="1" applyBorder="1" applyAlignment="1" applyProtection="1">
      <alignment horizontal="left" vertical="center" wrapText="1"/>
      <protection hidden="1"/>
    </xf>
    <xf numFmtId="0" fontId="6" fillId="11" borderId="25" xfId="0" applyFont="1" applyFill="1" applyBorder="1" applyAlignment="1" applyProtection="1">
      <alignment horizontal="left" vertical="center" wrapText="1"/>
      <protection hidden="1"/>
    </xf>
    <xf numFmtId="0" fontId="6" fillId="11" borderId="23" xfId="0" applyFont="1" applyFill="1" applyBorder="1" applyAlignment="1" applyProtection="1">
      <alignment horizontal="left" vertical="center" wrapText="1"/>
      <protection hidden="1"/>
    </xf>
    <xf numFmtId="0" fontId="6" fillId="11" borderId="20" xfId="0" applyFont="1" applyFill="1" applyBorder="1" applyAlignment="1" applyProtection="1">
      <alignment horizontal="left" vertical="center" wrapText="1"/>
      <protection hidden="1"/>
    </xf>
    <xf numFmtId="49" fontId="55" fillId="0" borderId="16" xfId="0" applyNumberFormat="1" applyFont="1" applyBorder="1" applyAlignment="1" applyProtection="1">
      <alignment horizontal="center" vertical="center" wrapText="1"/>
      <protection locked="0"/>
    </xf>
    <xf numFmtId="0" fontId="96" fillId="0" borderId="16" xfId="0" applyFont="1" applyBorder="1" applyAlignment="1" applyProtection="1">
      <alignment horizontal="center" vertical="center" wrapText="1"/>
      <protection locked="0"/>
    </xf>
    <xf numFmtId="164" fontId="55" fillId="0" borderId="53" xfId="0" applyNumberFormat="1" applyFont="1" applyBorder="1" applyAlignment="1" applyProtection="1">
      <alignment horizontal="center" vertical="center"/>
      <protection locked="0"/>
    </xf>
    <xf numFmtId="164" fontId="55" fillId="6" borderId="27" xfId="0" applyNumberFormat="1" applyFont="1" applyFill="1" applyBorder="1" applyAlignment="1" applyProtection="1">
      <alignment horizontal="center" vertical="center"/>
      <protection locked="0"/>
    </xf>
    <xf numFmtId="164" fontId="55" fillId="8" borderId="10" xfId="0" applyNumberFormat="1" applyFont="1" applyFill="1" applyBorder="1" applyAlignment="1" applyProtection="1">
      <alignment horizontal="center" vertical="center"/>
      <protection hidden="1"/>
    </xf>
    <xf numFmtId="164" fontId="55" fillId="8" borderId="26" xfId="0" applyNumberFormat="1" applyFont="1" applyFill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vertical="center"/>
      <protection locked="0"/>
    </xf>
    <xf numFmtId="9" fontId="23" fillId="4" borderId="11" xfId="1" applyFont="1" applyFill="1" applyBorder="1" applyAlignment="1" applyProtection="1">
      <alignment horizontal="center" vertical="center" wrapText="1"/>
      <protection hidden="1"/>
    </xf>
    <xf numFmtId="9" fontId="23" fillId="11" borderId="11" xfId="1" applyFont="1" applyFill="1" applyBorder="1" applyAlignment="1" applyProtection="1">
      <alignment horizontal="center" vertical="center" wrapText="1"/>
      <protection hidden="1"/>
    </xf>
    <xf numFmtId="0" fontId="16" fillId="0" borderId="57" xfId="0" applyFont="1" applyBorder="1" applyAlignment="1" applyProtection="1">
      <alignment horizontal="center" wrapText="1"/>
      <protection hidden="1"/>
    </xf>
    <xf numFmtId="0" fontId="16" fillId="0" borderId="67" xfId="0" applyFont="1" applyBorder="1" applyAlignment="1" applyProtection="1">
      <alignment horizontal="center" wrapText="1"/>
      <protection hidden="1"/>
    </xf>
    <xf numFmtId="0" fontId="6" fillId="0" borderId="36" xfId="0" applyFont="1" applyBorder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 vertical="top"/>
      <protection hidden="1"/>
    </xf>
    <xf numFmtId="49" fontId="53" fillId="2" borderId="27" xfId="0" applyNumberFormat="1" applyFont="1" applyFill="1" applyBorder="1" applyAlignment="1" applyProtection="1">
      <alignment horizontal="left" vertical="center"/>
      <protection locked="0"/>
    </xf>
    <xf numFmtId="49" fontId="3" fillId="2" borderId="16" xfId="0" applyNumberFormat="1" applyFont="1" applyFill="1" applyBorder="1" applyAlignment="1" applyProtection="1">
      <alignment horizontal="left" vertical="top" wrapText="1"/>
      <protection locked="0"/>
    </xf>
    <xf numFmtId="49" fontId="53" fillId="13" borderId="27" xfId="0" applyNumberFormat="1" applyFont="1" applyFill="1" applyBorder="1" applyAlignment="1" applyProtection="1">
      <alignment horizontal="left" vertical="center"/>
      <protection locked="0"/>
    </xf>
    <xf numFmtId="49" fontId="53" fillId="13" borderId="16" xfId="0" applyNumberFormat="1" applyFont="1" applyFill="1" applyBorder="1" applyAlignment="1" applyProtection="1">
      <alignment horizontal="left" vertical="top" wrapText="1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locked="0" hidden="1"/>
    </xf>
    <xf numFmtId="164" fontId="53" fillId="14" borderId="60" xfId="0" applyNumberFormat="1" applyFont="1" applyFill="1" applyBorder="1" applyAlignment="1" applyProtection="1">
      <alignment horizontal="center" vertical="center"/>
      <protection hidden="1"/>
    </xf>
    <xf numFmtId="164" fontId="53" fillId="14" borderId="27" xfId="0" applyNumberFormat="1" applyFont="1" applyFill="1" applyBorder="1" applyAlignment="1" applyProtection="1">
      <alignment horizontal="center" vertical="center"/>
      <protection hidden="1"/>
    </xf>
    <xf numFmtId="164" fontId="3" fillId="11" borderId="44" xfId="0" applyNumberFormat="1" applyFont="1" applyFill="1" applyBorder="1" applyAlignment="1" applyProtection="1">
      <alignment horizontal="center" vertical="center"/>
      <protection locked="0" hidden="1"/>
    </xf>
    <xf numFmtId="164" fontId="35" fillId="11" borderId="11" xfId="0" applyNumberFormat="1" applyFont="1" applyFill="1" applyBorder="1" applyAlignment="1" applyProtection="1">
      <alignment horizontal="center" vertical="center"/>
      <protection locked="0" hidden="1"/>
    </xf>
    <xf numFmtId="164" fontId="54" fillId="11" borderId="17" xfId="0" applyNumberFormat="1" applyFont="1" applyFill="1" applyBorder="1" applyAlignment="1" applyProtection="1">
      <alignment horizontal="center" vertical="center"/>
      <protection locked="0" hidden="1"/>
    </xf>
    <xf numFmtId="164" fontId="53" fillId="4" borderId="68" xfId="0" applyNumberFormat="1" applyFont="1" applyFill="1" applyBorder="1" applyAlignment="1" applyProtection="1">
      <alignment horizontal="center" vertical="center"/>
      <protection hidden="1"/>
    </xf>
    <xf numFmtId="164" fontId="53" fillId="14" borderId="68" xfId="0" applyNumberFormat="1" applyFont="1" applyFill="1" applyBorder="1" applyAlignment="1" applyProtection="1">
      <alignment horizontal="center" vertical="center"/>
      <protection hidden="1"/>
    </xf>
    <xf numFmtId="0" fontId="6" fillId="15" borderId="3" xfId="0" applyFont="1" applyFill="1" applyBorder="1" applyAlignment="1" applyProtection="1">
      <alignment horizontal="left" vertical="center" wrapText="1"/>
      <protection hidden="1"/>
    </xf>
    <xf numFmtId="164" fontId="6" fillId="15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15" borderId="24" xfId="0" applyFont="1" applyFill="1" applyBorder="1" applyAlignment="1" applyProtection="1">
      <alignment horizontal="left" vertical="center" wrapText="1"/>
      <protection hidden="1"/>
    </xf>
    <xf numFmtId="0" fontId="6" fillId="15" borderId="29" xfId="0" applyFont="1" applyFill="1" applyBorder="1" applyAlignment="1" applyProtection="1">
      <alignment horizontal="left" vertical="center" wrapText="1"/>
      <protection hidden="1"/>
    </xf>
    <xf numFmtId="0" fontId="6" fillId="15" borderId="25" xfId="0" applyFont="1" applyFill="1" applyBorder="1" applyAlignment="1" applyProtection="1">
      <alignment horizontal="left" vertical="center" wrapText="1"/>
      <protection hidden="1"/>
    </xf>
    <xf numFmtId="0" fontId="6" fillId="15" borderId="23" xfId="0" applyFont="1" applyFill="1" applyBorder="1" applyAlignment="1" applyProtection="1">
      <alignment horizontal="left" vertical="center" wrapText="1"/>
      <protection hidden="1"/>
    </xf>
    <xf numFmtId="0" fontId="6" fillId="15" borderId="20" xfId="0" applyFont="1" applyFill="1" applyBorder="1" applyAlignment="1" applyProtection="1">
      <alignment horizontal="left" vertical="center" wrapText="1"/>
      <protection hidden="1"/>
    </xf>
    <xf numFmtId="9" fontId="23" fillId="15" borderId="11" xfId="1" applyFont="1" applyFill="1" applyBorder="1" applyAlignment="1" applyProtection="1">
      <alignment horizontal="center" vertical="center" wrapText="1"/>
      <protection hidden="1"/>
    </xf>
    <xf numFmtId="49" fontId="43" fillId="0" borderId="8" xfId="0" applyNumberFormat="1" applyFont="1" applyBorder="1" applyAlignment="1" applyProtection="1">
      <alignment horizontal="left" vertical="center" wrapText="1"/>
      <protection locked="0" hidden="1"/>
    </xf>
    <xf numFmtId="49" fontId="45" fillId="0" borderId="7" xfId="0" applyNumberFormat="1" applyFont="1" applyBorder="1" applyAlignment="1" applyProtection="1">
      <alignment vertical="center" wrapText="1"/>
      <protection locked="0" hidden="1"/>
    </xf>
    <xf numFmtId="49" fontId="45" fillId="0" borderId="8" xfId="0" applyNumberFormat="1" applyFont="1" applyBorder="1" applyAlignment="1" applyProtection="1">
      <alignment vertical="top" wrapText="1"/>
      <protection locked="0" hidden="1"/>
    </xf>
    <xf numFmtId="49" fontId="45" fillId="0" borderId="7" xfId="0" applyNumberFormat="1" applyFont="1" applyBorder="1" applyAlignment="1" applyProtection="1">
      <alignment vertical="top" wrapText="1"/>
      <protection locked="0" hidden="1"/>
    </xf>
    <xf numFmtId="49" fontId="46" fillId="0" borderId="13" xfId="0" applyNumberFormat="1" applyFont="1" applyBorder="1" applyAlignment="1" applyProtection="1">
      <alignment horizontal="left" wrapText="1"/>
      <protection locked="0" hidden="1"/>
    </xf>
    <xf numFmtId="49" fontId="83" fillId="0" borderId="7" xfId="0" applyNumberFormat="1" applyFont="1" applyBorder="1" applyAlignment="1" applyProtection="1">
      <alignment vertical="top" wrapText="1"/>
      <protection locked="0" hidden="1"/>
    </xf>
    <xf numFmtId="49" fontId="83" fillId="0" borderId="51" xfId="0" applyNumberFormat="1" applyFont="1" applyBorder="1" applyAlignment="1" applyProtection="1">
      <alignment vertical="top" wrapText="1"/>
      <protection locked="0" hidden="1"/>
    </xf>
    <xf numFmtId="49" fontId="27" fillId="0" borderId="8" xfId="0" applyNumberFormat="1" applyFont="1" applyBorder="1" applyAlignment="1" applyProtection="1">
      <alignment horizontal="left" vertical="center" wrapText="1"/>
      <protection locked="0" hidden="1"/>
    </xf>
    <xf numFmtId="0" fontId="47" fillId="0" borderId="8" xfId="0" applyFont="1" applyBorder="1" applyAlignment="1" applyProtection="1">
      <alignment vertical="top" wrapText="1"/>
      <protection locked="0" hidden="1"/>
    </xf>
    <xf numFmtId="0" fontId="48" fillId="0" borderId="8" xfId="0" applyFont="1" applyBorder="1" applyAlignment="1" applyProtection="1">
      <alignment horizontal="left" vertical="center" wrapText="1"/>
      <protection locked="0" hidden="1"/>
    </xf>
    <xf numFmtId="49" fontId="48" fillId="0" borderId="4" xfId="0" applyNumberFormat="1" applyFont="1" applyBorder="1" applyAlignment="1" applyProtection="1">
      <alignment horizontal="left" wrapText="1"/>
      <protection locked="0" hidden="1"/>
    </xf>
    <xf numFmtId="0" fontId="57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 hidden="1"/>
    </xf>
    <xf numFmtId="0" fontId="23" fillId="0" borderId="42" xfId="0" applyFont="1" applyBorder="1" applyAlignment="1" applyProtection="1">
      <alignment vertical="center"/>
      <protection locked="0" hidden="1"/>
    </xf>
    <xf numFmtId="0" fontId="11" fillId="0" borderId="0" xfId="0" applyFont="1" applyAlignment="1" applyProtection="1">
      <alignment horizontal="center" vertical="top"/>
      <protection locked="0"/>
    </xf>
    <xf numFmtId="49" fontId="55" fillId="13" borderId="27" xfId="0" applyNumberFormat="1" applyFont="1" applyFill="1" applyBorder="1" applyAlignment="1" applyProtection="1">
      <alignment horizontal="center" vertical="center" wrapText="1"/>
      <protection locked="0"/>
    </xf>
    <xf numFmtId="49" fontId="55" fillId="0" borderId="27" xfId="0" applyNumberFormat="1" applyFont="1" applyBorder="1" applyAlignment="1" applyProtection="1">
      <alignment horizontal="center" vertical="center" wrapText="1"/>
      <protection locked="0"/>
    </xf>
    <xf numFmtId="49" fontId="55" fillId="13" borderId="27" xfId="0" applyNumberFormat="1" applyFont="1" applyFill="1" applyBorder="1" applyAlignment="1" applyProtection="1">
      <alignment horizontal="center" vertical="top" wrapText="1"/>
      <protection locked="0"/>
    </xf>
    <xf numFmtId="49" fontId="55" fillId="13" borderId="16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27" xfId="0" applyNumberFormat="1" applyFont="1" applyBorder="1" applyAlignment="1" applyProtection="1">
      <alignment horizontal="left" vertical="top" wrapText="1"/>
      <protection locked="0"/>
    </xf>
    <xf numFmtId="49" fontId="55" fillId="6" borderId="16" xfId="0" applyNumberFormat="1" applyFont="1" applyFill="1" applyBorder="1" applyAlignment="1" applyProtection="1">
      <alignment horizontal="center" vertical="center" wrapText="1"/>
      <protection locked="0"/>
    </xf>
    <xf numFmtId="164" fontId="55" fillId="0" borderId="35" xfId="0" applyNumberFormat="1" applyFont="1" applyBorder="1" applyAlignment="1" applyProtection="1">
      <alignment horizontal="center" vertical="center"/>
      <protection locked="0"/>
    </xf>
    <xf numFmtId="0" fontId="54" fillId="0" borderId="16" xfId="0" applyFont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Border="1" applyAlignment="1" applyProtection="1">
      <alignment horizontal="left" vertical="top" wrapText="1"/>
      <protection locked="0"/>
    </xf>
    <xf numFmtId="49" fontId="55" fillId="0" borderId="35" xfId="0" applyNumberFormat="1" applyFont="1" applyBorder="1" applyAlignment="1" applyProtection="1">
      <alignment horizontal="center" vertical="center" wrapText="1"/>
      <protection locked="0"/>
    </xf>
    <xf numFmtId="49" fontId="97" fillId="0" borderId="16" xfId="0" applyNumberFormat="1" applyFont="1" applyBorder="1" applyAlignment="1" applyProtection="1">
      <alignment horizontal="left" vertical="top" wrapText="1"/>
      <protection locked="0"/>
    </xf>
    <xf numFmtId="49" fontId="97" fillId="0" borderId="61" xfId="0" applyNumberFormat="1" applyFont="1" applyBorder="1" applyAlignment="1" applyProtection="1">
      <alignment horizontal="left" vertical="top" wrapText="1"/>
      <protection locked="0"/>
    </xf>
    <xf numFmtId="49" fontId="55" fillId="0" borderId="61" xfId="0" applyNumberFormat="1" applyFont="1" applyBorder="1" applyAlignment="1" applyProtection="1">
      <alignment horizontal="center" vertical="center" wrapText="1"/>
      <protection locked="0"/>
    </xf>
    <xf numFmtId="164" fontId="55" fillId="6" borderId="45" xfId="0" applyNumberFormat="1" applyFont="1" applyFill="1" applyBorder="1" applyAlignment="1" applyProtection="1">
      <alignment horizontal="center" vertical="center"/>
      <protection locked="0"/>
    </xf>
    <xf numFmtId="164" fontId="55" fillId="0" borderId="50" xfId="0" applyNumberFormat="1" applyFont="1" applyBorder="1" applyAlignment="1" applyProtection="1">
      <alignment horizontal="center" vertical="center"/>
      <protection locked="0"/>
    </xf>
    <xf numFmtId="164" fontId="55" fillId="0" borderId="28" xfId="0" applyNumberFormat="1" applyFont="1" applyBorder="1" applyAlignment="1" applyProtection="1">
      <alignment horizontal="center" vertical="center"/>
      <protection locked="0"/>
    </xf>
    <xf numFmtId="164" fontId="55" fillId="0" borderId="37" xfId="0" applyNumberFormat="1" applyFont="1" applyBorder="1" applyAlignment="1" applyProtection="1">
      <alignment horizontal="center" vertical="center"/>
      <protection locked="0"/>
    </xf>
    <xf numFmtId="164" fontId="55" fillId="0" borderId="41" xfId="0" applyNumberFormat="1" applyFont="1" applyBorder="1" applyAlignment="1" applyProtection="1">
      <alignment horizontal="center" vertical="center"/>
      <protection locked="0"/>
    </xf>
    <xf numFmtId="164" fontId="55" fillId="0" borderId="0" xfId="0" applyNumberFormat="1" applyFont="1" applyAlignment="1" applyProtection="1">
      <alignment horizontal="center" vertical="center"/>
      <protection locked="0"/>
    </xf>
    <xf numFmtId="164" fontId="55" fillId="0" borderId="15" xfId="0" applyNumberFormat="1" applyFont="1" applyBorder="1" applyAlignment="1" applyProtection="1">
      <alignment horizontal="center" vertical="center"/>
      <protection locked="0"/>
    </xf>
    <xf numFmtId="164" fontId="55" fillId="0" borderId="10" xfId="0" applyNumberFormat="1" applyFont="1" applyBorder="1" applyAlignment="1" applyProtection="1">
      <alignment horizontal="center" vertical="center"/>
      <protection locked="0"/>
    </xf>
    <xf numFmtId="164" fontId="55" fillId="6" borderId="26" xfId="0" applyNumberFormat="1" applyFont="1" applyFill="1" applyBorder="1" applyAlignment="1" applyProtection="1">
      <alignment horizontal="center" vertical="center"/>
      <protection locked="0"/>
    </xf>
    <xf numFmtId="0" fontId="96" fillId="0" borderId="26" xfId="0" applyFont="1" applyBorder="1" applyAlignment="1" applyProtection="1">
      <alignment horizontal="center" vertical="center" wrapText="1"/>
      <protection locked="0"/>
    </xf>
    <xf numFmtId="164" fontId="55" fillId="6" borderId="10" xfId="0" applyNumberFormat="1" applyFont="1" applyFill="1" applyBorder="1" applyAlignment="1" applyProtection="1">
      <alignment horizontal="center" vertical="center"/>
      <protection locked="0"/>
    </xf>
    <xf numFmtId="0" fontId="96" fillId="0" borderId="10" xfId="0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horizontal="left" vertical="top" wrapText="1"/>
      <protection locked="0"/>
    </xf>
    <xf numFmtId="49" fontId="51" fillId="0" borderId="16" xfId="0" applyNumberFormat="1" applyFont="1" applyBorder="1" applyAlignment="1" applyProtection="1">
      <alignment horizontal="center" vertical="center"/>
      <protection locked="0"/>
    </xf>
    <xf numFmtId="49" fontId="53" fillId="0" borderId="16" xfId="0" applyNumberFormat="1" applyFont="1" applyBorder="1" applyAlignment="1" applyProtection="1">
      <alignment horizontal="center" vertical="center"/>
      <protection locked="0"/>
    </xf>
    <xf numFmtId="49" fontId="51" fillId="0" borderId="16" xfId="0" applyNumberFormat="1" applyFont="1" applyBorder="1" applyAlignment="1" applyProtection="1">
      <alignment horizontal="center" vertical="center" wrapText="1"/>
      <protection locked="0"/>
    </xf>
    <xf numFmtId="164" fontId="53" fillId="0" borderId="16" xfId="0" applyNumberFormat="1" applyFont="1" applyBorder="1" applyAlignment="1" applyProtection="1">
      <alignment horizontal="center" vertical="center"/>
      <protection locked="0"/>
    </xf>
    <xf numFmtId="49" fontId="51" fillId="0" borderId="66" xfId="0" applyNumberFormat="1" applyFont="1" applyBorder="1" applyProtection="1">
      <protection locked="0" hidden="1"/>
    </xf>
    <xf numFmtId="49" fontId="53" fillId="0" borderId="17" xfId="0" applyNumberFormat="1" applyFont="1" applyBorder="1" applyAlignment="1" applyProtection="1">
      <alignment horizontal="center" vertical="center"/>
      <protection locked="0"/>
    </xf>
    <xf numFmtId="49" fontId="53" fillId="0" borderId="60" xfId="0" applyNumberFormat="1" applyFont="1" applyBorder="1" applyAlignment="1" applyProtection="1">
      <alignment horizontal="center" vertical="center"/>
      <protection locked="0"/>
    </xf>
    <xf numFmtId="49" fontId="53" fillId="0" borderId="60" xfId="0" applyNumberFormat="1" applyFont="1" applyBorder="1" applyAlignment="1" applyProtection="1">
      <alignment horizontal="center" vertical="center" wrapText="1"/>
      <protection locked="0"/>
    </xf>
    <xf numFmtId="164" fontId="53" fillId="0" borderId="63" xfId="0" applyNumberFormat="1" applyFont="1" applyBorder="1" applyAlignment="1" applyProtection="1">
      <alignment horizontal="center" vertical="center"/>
      <protection locked="0"/>
    </xf>
    <xf numFmtId="164" fontId="53" fillId="0" borderId="68" xfId="0" applyNumberFormat="1" applyFont="1" applyBorder="1" applyAlignment="1" applyProtection="1">
      <alignment horizontal="center" vertical="center"/>
      <protection locked="0"/>
    </xf>
    <xf numFmtId="1" fontId="53" fillId="0" borderId="63" xfId="0" applyNumberFormat="1" applyFont="1" applyBorder="1" applyAlignment="1" applyProtection="1">
      <alignment horizontal="center" vertical="center"/>
      <protection locked="0"/>
    </xf>
    <xf numFmtId="1" fontId="53" fillId="0" borderId="68" xfId="0" applyNumberFormat="1" applyFont="1" applyBorder="1" applyAlignment="1" applyProtection="1">
      <alignment horizontal="center" vertical="center"/>
      <protection locked="0"/>
    </xf>
    <xf numFmtId="49" fontId="35" fillId="0" borderId="36" xfId="0" applyNumberFormat="1" applyFont="1" applyBorder="1" applyAlignment="1" applyProtection="1">
      <alignment horizontal="left" vertical="top" wrapText="1"/>
      <protection locked="0"/>
    </xf>
    <xf numFmtId="0" fontId="100" fillId="0" borderId="16" xfId="0" applyFont="1" applyBorder="1" applyAlignment="1" applyProtection="1">
      <alignment horizontal="center" vertical="center" wrapText="1"/>
      <protection locked="0"/>
    </xf>
    <xf numFmtId="0" fontId="35" fillId="0" borderId="16" xfId="0" applyFont="1" applyBorder="1" applyAlignment="1" applyProtection="1">
      <alignment horizontal="left" vertical="top" wrapText="1"/>
      <protection locked="0"/>
    </xf>
    <xf numFmtId="49" fontId="9" fillId="0" borderId="5" xfId="0" applyNumberFormat="1" applyFont="1" applyBorder="1" applyAlignment="1" applyProtection="1">
      <alignment horizontal="left" vertical="center" wrapText="1"/>
      <protection hidden="1"/>
    </xf>
    <xf numFmtId="164" fontId="8" fillId="0" borderId="17" xfId="0" applyNumberFormat="1" applyFont="1" applyBorder="1" applyAlignment="1" applyProtection="1">
      <alignment horizontal="center" vertical="center" wrapText="1"/>
      <protection hidden="1"/>
    </xf>
    <xf numFmtId="0" fontId="8" fillId="0" borderId="56" xfId="0" applyFont="1" applyBorder="1" applyAlignment="1" applyProtection="1">
      <alignment horizontal="left" vertical="center" wrapText="1"/>
      <protection hidden="1"/>
    </xf>
    <xf numFmtId="0" fontId="8" fillId="0" borderId="18" xfId="0" applyFont="1" applyBorder="1" applyAlignment="1" applyProtection="1">
      <alignment horizontal="left" vertical="center" wrapText="1"/>
      <protection hidden="1"/>
    </xf>
    <xf numFmtId="0" fontId="8" fillId="0" borderId="55" xfId="0" applyFont="1" applyBorder="1" applyAlignment="1" applyProtection="1">
      <alignment horizontal="left" vertical="center" wrapText="1"/>
      <protection hidden="1"/>
    </xf>
    <xf numFmtId="0" fontId="8" fillId="0" borderId="58" xfId="0" applyFont="1" applyBorder="1" applyAlignment="1" applyProtection="1">
      <alignment horizontal="left" vertical="center" wrapText="1"/>
      <protection hidden="1"/>
    </xf>
    <xf numFmtId="0" fontId="8" fillId="0" borderId="17" xfId="0" applyFont="1" applyBorder="1" applyAlignment="1" applyProtection="1">
      <alignment horizontal="left" vertical="center" wrapText="1"/>
      <protection hidden="1"/>
    </xf>
    <xf numFmtId="0" fontId="101" fillId="0" borderId="63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9" xfId="0" applyNumberFormat="1" applyFont="1" applyBorder="1" applyAlignment="1" applyProtection="1">
      <alignment horizontal="left" vertical="center" wrapText="1"/>
      <protection hidden="1"/>
    </xf>
    <xf numFmtId="164" fontId="8" fillId="0" borderId="60" xfId="0" applyNumberFormat="1" applyFont="1" applyBorder="1" applyAlignment="1" applyProtection="1">
      <alignment horizontal="center" vertical="center" wrapText="1"/>
      <protection hidden="1"/>
    </xf>
    <xf numFmtId="0" fontId="8" fillId="0" borderId="59" xfId="0" applyFont="1" applyBorder="1" applyAlignment="1" applyProtection="1">
      <alignment horizontal="left" vertical="center" wrapText="1"/>
      <protection hidden="1"/>
    </xf>
    <xf numFmtId="0" fontId="8" fillId="0" borderId="19" xfId="0" applyFont="1" applyBorder="1" applyAlignment="1" applyProtection="1">
      <alignment horizontal="left" vertical="center" wrapText="1"/>
      <protection hidden="1"/>
    </xf>
    <xf numFmtId="0" fontId="8" fillId="0" borderId="69" xfId="0" applyFont="1" applyBorder="1" applyAlignment="1" applyProtection="1">
      <alignment horizontal="left" vertical="center" wrapText="1"/>
      <protection hidden="1"/>
    </xf>
    <xf numFmtId="0" fontId="8" fillId="0" borderId="65" xfId="0" applyFont="1" applyBorder="1" applyAlignment="1" applyProtection="1">
      <alignment horizontal="left" vertical="center" wrapText="1"/>
      <protection hidden="1"/>
    </xf>
    <xf numFmtId="0" fontId="8" fillId="0" borderId="60" xfId="0" applyFont="1" applyBorder="1" applyAlignment="1" applyProtection="1">
      <alignment horizontal="left" vertical="center" wrapText="1"/>
      <protection hidden="1"/>
    </xf>
    <xf numFmtId="0" fontId="101" fillId="0" borderId="68" xfId="1" applyNumberFormat="1" applyFont="1" applyFill="1" applyBorder="1" applyAlignment="1" applyProtection="1">
      <alignment horizontal="center" vertical="center" wrapText="1"/>
      <protection hidden="1"/>
    </xf>
    <xf numFmtId="0" fontId="16" fillId="10" borderId="18" xfId="0" applyFont="1" applyFill="1" applyBorder="1" applyAlignment="1" applyProtection="1">
      <alignment horizontal="center" wrapText="1"/>
      <protection locked="0"/>
    </xf>
    <xf numFmtId="0" fontId="16" fillId="10" borderId="55" xfId="0" applyFont="1" applyFill="1" applyBorder="1" applyAlignment="1" applyProtection="1">
      <alignment horizontal="center" wrapText="1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56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9" fillId="10" borderId="19" xfId="0" applyFont="1" applyFill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59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49" fontId="86" fillId="0" borderId="17" xfId="0" applyNumberFormat="1" applyFont="1" applyBorder="1" applyAlignment="1" applyProtection="1">
      <alignment horizontal="left" vertical="center"/>
      <protection locked="0"/>
    </xf>
    <xf numFmtId="49" fontId="53" fillId="0" borderId="16" xfId="0" applyNumberFormat="1" applyFont="1" applyBorder="1" applyAlignment="1" applyProtection="1">
      <alignment horizontal="center" vertical="center" wrapText="1"/>
      <protection locked="0"/>
    </xf>
    <xf numFmtId="164" fontId="53" fillId="4" borderId="26" xfId="0" applyNumberFormat="1" applyFont="1" applyFill="1" applyBorder="1" applyAlignment="1" applyProtection="1">
      <alignment horizontal="center" vertical="center"/>
      <protection hidden="1"/>
    </xf>
    <xf numFmtId="164" fontId="53" fillId="14" borderId="26" xfId="0" applyNumberFormat="1" applyFont="1" applyFill="1" applyBorder="1" applyAlignment="1" applyProtection="1">
      <alignment horizontal="center" vertical="center"/>
      <protection hidden="1"/>
    </xf>
    <xf numFmtId="164" fontId="53" fillId="14" borderId="16" xfId="0" applyNumberFormat="1" applyFont="1" applyFill="1" applyBorder="1" applyAlignment="1" applyProtection="1">
      <alignment horizontal="center" vertical="center"/>
      <protection hidden="1"/>
    </xf>
    <xf numFmtId="164" fontId="53" fillId="0" borderId="26" xfId="0" applyNumberFormat="1" applyFont="1" applyBorder="1" applyAlignment="1" applyProtection="1">
      <alignment horizontal="center" vertical="center"/>
      <protection locked="0"/>
    </xf>
    <xf numFmtId="1" fontId="53" fillId="0" borderId="26" xfId="0" applyNumberFormat="1" applyFont="1" applyBorder="1" applyAlignment="1" applyProtection="1">
      <alignment horizontal="center" vertical="center"/>
      <protection locked="0"/>
    </xf>
    <xf numFmtId="49" fontId="86" fillId="0" borderId="16" xfId="0" applyNumberFormat="1" applyFont="1" applyBorder="1" applyAlignment="1" applyProtection="1">
      <alignment horizontal="left" vertical="center"/>
      <protection locked="0"/>
    </xf>
    <xf numFmtId="49" fontId="86" fillId="0" borderId="60" xfId="0" applyNumberFormat="1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hidden="1"/>
    </xf>
    <xf numFmtId="0" fontId="7" fillId="0" borderId="60" xfId="0" applyFont="1" applyBorder="1" applyAlignment="1" applyProtection="1">
      <alignment horizontal="left" vertical="center" wrapText="1"/>
      <protection hidden="1"/>
    </xf>
    <xf numFmtId="0" fontId="7" fillId="0" borderId="16" xfId="0" applyFont="1" applyBorder="1" applyAlignment="1" applyProtection="1">
      <alignment horizontal="left" vertical="center" wrapText="1"/>
      <protection hidden="1"/>
    </xf>
    <xf numFmtId="49" fontId="9" fillId="0" borderId="41" xfId="0" applyNumberFormat="1" applyFont="1" applyBorder="1" applyAlignment="1" applyProtection="1">
      <alignment horizontal="left" vertical="center" wrapText="1"/>
      <protection hidden="1"/>
    </xf>
    <xf numFmtId="164" fontId="8" fillId="0" borderId="16" xfId="0" applyNumberFormat="1" applyFont="1" applyBorder="1" applyAlignment="1" applyProtection="1">
      <alignment horizontal="center" vertical="center" wrapText="1"/>
      <protection hidden="1"/>
    </xf>
    <xf numFmtId="0" fontId="8" fillId="0" borderId="46" xfId="0" applyFont="1" applyBorder="1" applyAlignment="1" applyProtection="1">
      <alignment horizontal="left" vertical="center" wrapText="1"/>
      <protection hidden="1"/>
    </xf>
    <xf numFmtId="0" fontId="8" fillId="0" borderId="36" xfId="0" applyFont="1" applyBorder="1" applyAlignment="1" applyProtection="1">
      <alignment horizontal="left" vertical="center" wrapText="1"/>
      <protection hidden="1"/>
    </xf>
    <xf numFmtId="0" fontId="8" fillId="0" borderId="37" xfId="0" applyFont="1" applyBorder="1" applyAlignment="1" applyProtection="1">
      <alignment horizontal="left" vertical="center" wrapText="1"/>
      <protection hidden="1"/>
    </xf>
    <xf numFmtId="0" fontId="8" fillId="0" borderId="45" xfId="0" applyFont="1" applyBorder="1" applyAlignment="1" applyProtection="1">
      <alignment horizontal="left" vertical="center" wrapText="1"/>
      <protection hidden="1"/>
    </xf>
    <xf numFmtId="0" fontId="8" fillId="0" borderId="16" xfId="0" applyFont="1" applyBorder="1" applyAlignment="1" applyProtection="1">
      <alignment horizontal="left" vertical="center" wrapText="1"/>
      <protection hidden="1"/>
    </xf>
    <xf numFmtId="0" fontId="101" fillId="0" borderId="26" xfId="1" applyNumberFormat="1" applyFont="1" applyFill="1" applyBorder="1" applyAlignment="1" applyProtection="1">
      <alignment horizontal="center" vertical="center" wrapText="1"/>
      <protection hidden="1"/>
    </xf>
    <xf numFmtId="49" fontId="5" fillId="4" borderId="23" xfId="0" applyNumberFormat="1" applyFont="1" applyFill="1" applyBorder="1" applyAlignment="1" applyProtection="1">
      <alignment horizontal="center" vertical="center" wrapText="1"/>
      <protection hidden="1"/>
    </xf>
    <xf numFmtId="49" fontId="5" fillId="4" borderId="22" xfId="0" applyNumberFormat="1" applyFont="1" applyFill="1" applyBorder="1" applyAlignment="1" applyProtection="1">
      <alignment horizontal="center" vertical="center" wrapText="1"/>
      <protection hidden="1"/>
    </xf>
    <xf numFmtId="49" fontId="6" fillId="11" borderId="3" xfId="0" applyNumberFormat="1" applyFont="1" applyFill="1" applyBorder="1" applyAlignment="1" applyProtection="1">
      <alignment horizontal="left" vertical="center" wrapText="1"/>
      <protection hidden="1"/>
    </xf>
    <xf numFmtId="0" fontId="6" fillId="11" borderId="25" xfId="0" applyFont="1" applyFill="1" applyBorder="1" applyAlignment="1" applyProtection="1">
      <alignment horizontal="left" vertical="center" wrapText="1" shrinkToFit="1"/>
      <protection hidden="1"/>
    </xf>
    <xf numFmtId="164" fontId="8" fillId="11" borderId="20" xfId="0" applyNumberFormat="1" applyFont="1" applyFill="1" applyBorder="1" applyAlignment="1" applyProtection="1">
      <alignment horizontal="center" vertical="center" wrapText="1"/>
      <protection hidden="1"/>
    </xf>
    <xf numFmtId="0" fontId="8" fillId="11" borderId="24" xfId="0" applyFont="1" applyFill="1" applyBorder="1" applyAlignment="1" applyProtection="1">
      <alignment horizontal="center" vertical="center" wrapText="1"/>
      <protection hidden="1"/>
    </xf>
    <xf numFmtId="0" fontId="8" fillId="11" borderId="29" xfId="0" applyFont="1" applyFill="1" applyBorder="1" applyAlignment="1" applyProtection="1">
      <alignment horizontal="center" vertical="center" wrapText="1"/>
      <protection hidden="1"/>
    </xf>
    <xf numFmtId="0" fontId="8" fillId="11" borderId="25" xfId="0" applyFont="1" applyFill="1" applyBorder="1" applyAlignment="1" applyProtection="1">
      <alignment horizontal="center" vertical="center" wrapText="1"/>
      <protection hidden="1"/>
    </xf>
    <xf numFmtId="49" fontId="8" fillId="11" borderId="23" xfId="0" applyNumberFormat="1" applyFont="1" applyFill="1" applyBorder="1" applyAlignment="1" applyProtection="1">
      <alignment horizontal="center" vertical="center" wrapText="1"/>
      <protection hidden="1"/>
    </xf>
    <xf numFmtId="49" fontId="8" fillId="11" borderId="22" xfId="0" applyNumberFormat="1" applyFont="1" applyFill="1" applyBorder="1" applyAlignment="1" applyProtection="1">
      <alignment horizontal="center" vertical="center" wrapText="1"/>
      <protection hidden="1"/>
    </xf>
    <xf numFmtId="9" fontId="65" fillId="11" borderId="20" xfId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/>
      <protection locked="0"/>
    </xf>
    <xf numFmtId="49" fontId="55" fillId="0" borderId="60" xfId="0" applyNumberFormat="1" applyFont="1" applyBorder="1" applyAlignment="1" applyProtection="1">
      <alignment horizontal="center" vertical="center" wrapText="1"/>
      <protection locked="0"/>
    </xf>
    <xf numFmtId="164" fontId="54" fillId="11" borderId="27" xfId="0" applyNumberFormat="1" applyFont="1" applyFill="1" applyBorder="1" applyAlignment="1" applyProtection="1">
      <alignment horizontal="center" vertical="center"/>
      <protection hidden="1"/>
    </xf>
    <xf numFmtId="164" fontId="55" fillId="16" borderId="16" xfId="0" applyNumberFormat="1" applyFont="1" applyFill="1" applyBorder="1" applyAlignment="1" applyProtection="1">
      <alignment horizontal="center" vertical="center"/>
      <protection hidden="1"/>
    </xf>
    <xf numFmtId="164" fontId="53" fillId="16" borderId="16" xfId="0" applyNumberFormat="1" applyFont="1" applyFill="1" applyBorder="1" applyAlignment="1" applyProtection="1">
      <alignment horizontal="center" vertical="center"/>
      <protection hidden="1"/>
    </xf>
    <xf numFmtId="164" fontId="53" fillId="16" borderId="60" xfId="0" applyNumberFormat="1" applyFont="1" applyFill="1" applyBorder="1" applyAlignment="1" applyProtection="1">
      <alignment horizontal="center" vertical="center"/>
      <protection hidden="1"/>
    </xf>
    <xf numFmtId="0" fontId="19" fillId="10" borderId="36" xfId="0" applyFont="1" applyFill="1" applyBorder="1" applyAlignment="1" applyProtection="1">
      <alignment horizontal="center"/>
      <protection hidden="1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103" fillId="0" borderId="16" xfId="0" applyNumberFormat="1" applyFont="1" applyBorder="1" applyAlignment="1" applyProtection="1">
      <alignment horizontal="left" vertical="top" wrapText="1"/>
      <protection locked="0"/>
    </xf>
    <xf numFmtId="164" fontId="53" fillId="16" borderId="26" xfId="0" applyNumberFormat="1" applyFont="1" applyFill="1" applyBorder="1" applyAlignment="1" applyProtection="1">
      <alignment horizontal="center" vertical="center"/>
      <protection hidden="1"/>
    </xf>
    <xf numFmtId="49" fontId="67" fillId="14" borderId="20" xfId="0" applyNumberFormat="1" applyFont="1" applyFill="1" applyBorder="1" applyAlignment="1" applyProtection="1">
      <alignment horizontal="left" vertical="top" wrapText="1"/>
      <protection hidden="1"/>
    </xf>
    <xf numFmtId="49" fontId="67" fillId="14" borderId="20" xfId="0" applyNumberFormat="1" applyFont="1" applyFill="1" applyBorder="1" applyAlignment="1" applyProtection="1">
      <alignment horizontal="left" vertical="center"/>
      <protection locked="0"/>
    </xf>
    <xf numFmtId="49" fontId="36" fillId="14" borderId="20" xfId="0" applyNumberFormat="1" applyFont="1" applyFill="1" applyBorder="1" applyAlignment="1" applyProtection="1">
      <alignment horizontal="center" vertical="center"/>
      <protection hidden="1"/>
    </xf>
    <xf numFmtId="49" fontId="67" fillId="14" borderId="20" xfId="0" applyNumberFormat="1" applyFont="1" applyFill="1" applyBorder="1" applyAlignment="1" applyProtection="1">
      <alignment horizontal="center" vertical="center" wrapText="1"/>
      <protection hidden="1"/>
    </xf>
    <xf numFmtId="164" fontId="3" fillId="14" borderId="11" xfId="0" applyNumberFormat="1" applyFont="1" applyFill="1" applyBorder="1" applyAlignment="1" applyProtection="1">
      <alignment horizontal="center" vertical="center"/>
      <protection hidden="1"/>
    </xf>
    <xf numFmtId="164" fontId="3" fillId="14" borderId="11" xfId="0" applyNumberFormat="1" applyFont="1" applyFill="1" applyBorder="1" applyAlignment="1" applyProtection="1">
      <alignment horizontal="center" vertical="center"/>
      <protection locked="0" hidden="1"/>
    </xf>
    <xf numFmtId="49" fontId="67" fillId="14" borderId="20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11" xfId="0" applyNumberFormat="1" applyFont="1" applyFill="1" applyBorder="1" applyAlignment="1" applyProtection="1">
      <alignment horizontal="center" vertical="center"/>
      <protection locked="0"/>
    </xf>
    <xf numFmtId="49" fontId="51" fillId="0" borderId="28" xfId="0" applyNumberFormat="1" applyFont="1" applyBorder="1" applyAlignment="1" applyProtection="1">
      <alignment horizontal="center" vertical="center" wrapText="1"/>
      <protection locked="0"/>
    </xf>
    <xf numFmtId="164" fontId="53" fillId="16" borderId="70" xfId="0" applyNumberFormat="1" applyFont="1" applyFill="1" applyBorder="1" applyAlignment="1" applyProtection="1">
      <alignment horizontal="center" vertical="center"/>
      <protection hidden="1"/>
    </xf>
    <xf numFmtId="164" fontId="53" fillId="16" borderId="28" xfId="0" applyNumberFormat="1" applyFont="1" applyFill="1" applyBorder="1" applyAlignment="1" applyProtection="1">
      <alignment horizontal="center" vertical="center"/>
      <protection hidden="1"/>
    </xf>
    <xf numFmtId="164" fontId="53" fillId="0" borderId="28" xfId="0" applyNumberFormat="1" applyFont="1" applyBorder="1" applyAlignment="1" applyProtection="1">
      <alignment horizontal="center" vertical="center"/>
      <protection locked="0"/>
    </xf>
    <xf numFmtId="49" fontId="53" fillId="0" borderId="27" xfId="0" applyNumberFormat="1" applyFont="1" applyBorder="1" applyAlignment="1" applyProtection="1">
      <alignment horizontal="center" vertical="center" wrapText="1"/>
      <protection locked="0"/>
    </xf>
    <xf numFmtId="164" fontId="53" fillId="4" borderId="53" xfId="0" applyNumberFormat="1" applyFont="1" applyFill="1" applyBorder="1" applyAlignment="1" applyProtection="1">
      <alignment horizontal="center" vertical="center"/>
      <protection hidden="1"/>
    </xf>
    <xf numFmtId="164" fontId="53" fillId="0" borderId="53" xfId="0" applyNumberFormat="1" applyFont="1" applyBorder="1" applyAlignment="1" applyProtection="1">
      <alignment horizontal="center" vertical="center"/>
      <protection locked="0"/>
    </xf>
    <xf numFmtId="164" fontId="53" fillId="14" borderId="20" xfId="0" applyNumberFormat="1" applyFont="1" applyFill="1" applyBorder="1" applyAlignment="1" applyProtection="1">
      <alignment horizontal="center" vertical="center"/>
      <protection hidden="1"/>
    </xf>
    <xf numFmtId="49" fontId="67" fillId="4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14" borderId="20" xfId="0" applyNumberFormat="1" applyFont="1" applyFill="1" applyBorder="1" applyAlignment="1" applyProtection="1">
      <alignment horizontal="center" vertical="center"/>
      <protection hidden="1"/>
    </xf>
    <xf numFmtId="164" fontId="104" fillId="0" borderId="45" xfId="0" applyNumberFormat="1" applyFont="1" applyBorder="1" applyAlignment="1" applyProtection="1">
      <alignment horizontal="center" vertical="center"/>
      <protection locked="0"/>
    </xf>
    <xf numFmtId="164" fontId="104" fillId="0" borderId="60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left" vertical="top" wrapText="1"/>
      <protection locked="0"/>
    </xf>
    <xf numFmtId="0" fontId="51" fillId="0" borderId="27" xfId="0" applyNumberFormat="1" applyFont="1" applyFill="1" applyBorder="1" applyAlignment="1" applyProtection="1">
      <alignment horizontal="left" vertical="top" wrapText="1"/>
      <protection locked="0"/>
    </xf>
    <xf numFmtId="164" fontId="55" fillId="13" borderId="16" xfId="0" applyNumberFormat="1" applyFont="1" applyFill="1" applyBorder="1" applyAlignment="1" applyProtection="1">
      <alignment horizontal="center" vertical="center"/>
      <protection hidden="1"/>
    </xf>
    <xf numFmtId="164" fontId="104" fillId="0" borderId="16" xfId="0" applyNumberFormat="1" applyFont="1" applyBorder="1" applyAlignment="1" applyProtection="1">
      <alignment horizontal="center" vertical="center"/>
      <protection locked="0"/>
    </xf>
    <xf numFmtId="49" fontId="3" fillId="17" borderId="27" xfId="0" applyNumberFormat="1" applyFont="1" applyFill="1" applyBorder="1" applyAlignment="1" applyProtection="1">
      <alignment horizontal="left" vertical="top" wrapText="1"/>
      <protection locked="0"/>
    </xf>
    <xf numFmtId="164" fontId="55" fillId="0" borderId="60" xfId="0" applyNumberFormat="1" applyFont="1" applyBorder="1" applyAlignment="1" applyProtection="1">
      <alignment horizontal="center" vertical="center"/>
      <protection locked="0"/>
    </xf>
    <xf numFmtId="164" fontId="105" fillId="11" borderId="17" xfId="0" applyNumberFormat="1" applyFont="1" applyFill="1" applyBorder="1" applyAlignment="1" applyProtection="1">
      <alignment horizontal="center" vertical="center"/>
      <protection hidden="1"/>
    </xf>
    <xf numFmtId="49" fontId="3" fillId="13" borderId="27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51" fillId="13" borderId="27" xfId="0" applyFont="1" applyFill="1" applyBorder="1" applyAlignment="1" applyProtection="1">
      <alignment horizontal="left" vertical="top" wrapText="1"/>
      <protection locked="0"/>
    </xf>
    <xf numFmtId="0" fontId="51" fillId="13" borderId="27" xfId="0" applyNumberFormat="1" applyFont="1" applyFill="1" applyBorder="1" applyAlignment="1" applyProtection="1">
      <alignment horizontal="left" vertical="top" wrapText="1"/>
      <protection locked="0"/>
    </xf>
    <xf numFmtId="49" fontId="53" fillId="13" borderId="27" xfId="0" applyNumberFormat="1" applyFont="1" applyFill="1" applyBorder="1" applyAlignment="1" applyProtection="1">
      <alignment horizontal="left" vertical="top" wrapText="1"/>
      <protection locked="0"/>
    </xf>
    <xf numFmtId="0" fontId="53" fillId="0" borderId="22" xfId="0" applyFont="1" applyBorder="1" applyAlignment="1" applyProtection="1">
      <alignment horizontal="center" vertical="center"/>
      <protection locked="0" hidden="1"/>
    </xf>
    <xf numFmtId="0" fontId="53" fillId="0" borderId="23" xfId="0" applyFont="1" applyBorder="1" applyAlignment="1" applyProtection="1">
      <alignment horizontal="center" vertical="center"/>
      <protection locked="0" hidden="1"/>
    </xf>
    <xf numFmtId="0" fontId="53" fillId="0" borderId="11" xfId="0" applyFont="1" applyBorder="1" applyAlignment="1" applyProtection="1">
      <alignment horizontal="center" vertical="center"/>
      <protection locked="0" hidden="1"/>
    </xf>
    <xf numFmtId="0" fontId="53" fillId="0" borderId="21" xfId="0" applyFont="1" applyBorder="1" applyAlignment="1" applyProtection="1">
      <alignment horizontal="center" textRotation="90"/>
      <protection locked="0" hidden="1"/>
    </xf>
    <xf numFmtId="0" fontId="53" fillId="0" borderId="61" xfId="0" applyFont="1" applyBorder="1" applyAlignment="1" applyProtection="1">
      <alignment horizontal="center" textRotation="90"/>
      <protection locked="0" hidden="1"/>
    </xf>
    <xf numFmtId="0" fontId="53" fillId="0" borderId="15" xfId="0" applyFont="1" applyBorder="1" applyAlignment="1" applyProtection="1">
      <alignment horizontal="center" textRotation="90"/>
      <protection locked="0" hidden="1"/>
    </xf>
    <xf numFmtId="0" fontId="53" fillId="0" borderId="22" xfId="0" applyFont="1" applyBorder="1" applyAlignment="1" applyProtection="1">
      <alignment horizontal="center" vertical="center" wrapText="1"/>
      <protection locked="0" hidden="1"/>
    </xf>
    <xf numFmtId="0" fontId="53" fillId="0" borderId="23" xfId="0" applyFont="1" applyBorder="1" applyAlignment="1" applyProtection="1">
      <alignment horizontal="center" vertical="center" wrapText="1"/>
      <protection locked="0" hidden="1"/>
    </xf>
    <xf numFmtId="0" fontId="53" fillId="0" borderId="11" xfId="0" applyFont="1" applyBorder="1" applyAlignment="1" applyProtection="1">
      <alignment horizontal="center" vertical="center" wrapText="1"/>
      <protection locked="0" hidden="1"/>
    </xf>
    <xf numFmtId="0" fontId="53" fillId="0" borderId="22" xfId="0" applyFont="1" applyBorder="1" applyAlignment="1" applyProtection="1">
      <alignment horizontal="center" vertical="top"/>
      <protection locked="0" hidden="1"/>
    </xf>
    <xf numFmtId="0" fontId="53" fillId="0" borderId="11" xfId="0" applyFont="1" applyBorder="1" applyAlignment="1" applyProtection="1">
      <alignment horizontal="center" vertical="top"/>
      <protection locked="0" hidden="1"/>
    </xf>
    <xf numFmtId="0" fontId="53" fillId="0" borderId="23" xfId="0" applyFont="1" applyBorder="1" applyAlignment="1" applyProtection="1">
      <alignment horizontal="center" vertical="top"/>
      <protection locked="0" hidden="1"/>
    </xf>
    <xf numFmtId="0" fontId="53" fillId="0" borderId="38" xfId="0" applyFont="1" applyBorder="1" applyAlignment="1" applyProtection="1">
      <alignment horizontal="center" vertical="center"/>
      <protection locked="0" hidden="1"/>
    </xf>
    <xf numFmtId="0" fontId="53" fillId="0" borderId="42" xfId="0" applyFont="1" applyBorder="1" applyAlignment="1" applyProtection="1">
      <alignment horizontal="center" vertical="center"/>
      <protection locked="0" hidden="1"/>
    </xf>
    <xf numFmtId="0" fontId="53" fillId="0" borderId="6" xfId="0" applyFont="1" applyBorder="1" applyAlignment="1" applyProtection="1">
      <alignment horizontal="center" vertical="center"/>
      <protection locked="0" hidden="1"/>
    </xf>
    <xf numFmtId="0" fontId="53" fillId="0" borderId="40" xfId="0" applyFont="1" applyBorder="1" applyAlignment="1" applyProtection="1">
      <alignment horizontal="center" vertical="center"/>
      <protection locked="0" hidden="1"/>
    </xf>
    <xf numFmtId="0" fontId="53" fillId="0" borderId="43" xfId="0" applyFont="1" applyBorder="1" applyAlignment="1" applyProtection="1">
      <alignment horizontal="center" vertical="center"/>
      <protection locked="0" hidden="1"/>
    </xf>
    <xf numFmtId="0" fontId="53" fillId="0" borderId="44" xfId="0" applyFont="1" applyBorder="1" applyAlignment="1" applyProtection="1">
      <alignment horizontal="center" vertical="center"/>
      <protection locked="0" hidden="1"/>
    </xf>
    <xf numFmtId="0" fontId="53" fillId="0" borderId="42" xfId="0" applyFont="1" applyBorder="1" applyAlignment="1" applyProtection="1">
      <alignment horizontal="center" textRotation="90"/>
      <protection locked="0" hidden="1"/>
    </xf>
    <xf numFmtId="0" fontId="53" fillId="0" borderId="0" xfId="0" applyFont="1" applyAlignment="1" applyProtection="1">
      <alignment horizontal="center" textRotation="90"/>
      <protection locked="0" hidden="1"/>
    </xf>
    <xf numFmtId="0" fontId="53" fillId="0" borderId="43" xfId="0" applyFont="1" applyBorder="1" applyAlignment="1" applyProtection="1">
      <alignment horizontal="center" textRotation="90"/>
      <protection locked="0" hidden="1"/>
    </xf>
    <xf numFmtId="0" fontId="70" fillId="0" borderId="0" xfId="0" applyFont="1" applyAlignment="1" applyProtection="1">
      <protection locked="0" hidden="1"/>
    </xf>
    <xf numFmtId="0" fontId="68" fillId="0" borderId="0" xfId="0" applyFont="1" applyAlignment="1" applyProtection="1">
      <alignment horizontal="center"/>
      <protection locked="0" hidden="1"/>
    </xf>
    <xf numFmtId="0" fontId="53" fillId="0" borderId="21" xfId="0" applyFont="1" applyBorder="1" applyAlignment="1" applyProtection="1">
      <alignment horizontal="center" vertical="center" textRotation="90"/>
      <protection hidden="1"/>
    </xf>
    <xf numFmtId="0" fontId="53" fillId="0" borderId="61" xfId="0" applyFont="1" applyBorder="1" applyAlignment="1" applyProtection="1">
      <alignment horizontal="center"/>
      <protection hidden="1"/>
    </xf>
    <xf numFmtId="0" fontId="53" fillId="0" borderId="15" xfId="0" applyFont="1" applyBorder="1" applyAlignment="1" applyProtection="1">
      <alignment horizontal="center"/>
      <protection hidden="1"/>
    </xf>
    <xf numFmtId="0" fontId="53" fillId="0" borderId="21" xfId="0" applyFont="1" applyBorder="1" applyAlignment="1" applyProtection="1">
      <alignment horizontal="center" vertical="center"/>
      <protection hidden="1"/>
    </xf>
    <xf numFmtId="0" fontId="53" fillId="0" borderId="61" xfId="0" applyFont="1" applyBorder="1" applyAlignment="1" applyProtection="1">
      <alignment horizontal="center" vertical="center"/>
      <protection hidden="1"/>
    </xf>
    <xf numFmtId="0" fontId="53" fillId="0" borderId="15" xfId="0" applyFont="1" applyBorder="1" applyAlignment="1" applyProtection="1">
      <alignment horizontal="center" vertical="center"/>
      <protection hidden="1"/>
    </xf>
    <xf numFmtId="0" fontId="23" fillId="0" borderId="6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/>
    <xf numFmtId="0" fontId="13" fillId="0" borderId="31" xfId="0" applyFont="1" applyBorder="1" applyAlignment="1"/>
    <xf numFmtId="0" fontId="57" fillId="0" borderId="6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90" fillId="0" borderId="62" xfId="0" applyFont="1" applyBorder="1" applyAlignment="1">
      <alignment horizontal="center" vertical="center" wrapText="1"/>
    </xf>
    <xf numFmtId="0" fontId="90" fillId="0" borderId="14" xfId="0" applyFont="1" applyBorder="1" applyAlignment="1">
      <alignment horizontal="center" vertical="center"/>
    </xf>
    <xf numFmtId="0" fontId="89" fillId="0" borderId="14" xfId="0" applyFont="1" applyBorder="1" applyAlignment="1">
      <alignment horizontal="center" vertical="center"/>
    </xf>
    <xf numFmtId="0" fontId="89" fillId="0" borderId="31" xfId="0" applyFont="1" applyBorder="1" applyAlignment="1">
      <alignment horizontal="center" vertical="center"/>
    </xf>
    <xf numFmtId="0" fontId="91" fillId="0" borderId="21" xfId="0" applyFont="1" applyBorder="1" applyAlignment="1">
      <alignment horizontal="center" vertical="center" wrapText="1"/>
    </xf>
    <xf numFmtId="0" fontId="91" fillId="0" borderId="15" xfId="0" applyFont="1" applyBorder="1" applyAlignment="1">
      <alignment horizontal="center" vertical="center" wrapText="1"/>
    </xf>
    <xf numFmtId="0" fontId="91" fillId="0" borderId="22" xfId="0" applyFont="1" applyBorder="1" applyAlignment="1">
      <alignment horizontal="center" vertical="center" wrapText="1"/>
    </xf>
    <xf numFmtId="0" fontId="91" fillId="0" borderId="23" xfId="0" applyFont="1" applyBorder="1" applyAlignment="1">
      <alignment horizontal="center" vertical="center" wrapText="1"/>
    </xf>
    <xf numFmtId="0" fontId="91" fillId="0" borderId="11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wrapText="1"/>
    </xf>
    <xf numFmtId="0" fontId="62" fillId="0" borderId="0" xfId="0" applyFont="1" applyAlignment="1">
      <alignment horizontal="right" vertical="center" wrapText="1"/>
    </xf>
    <xf numFmtId="0" fontId="89" fillId="0" borderId="0" xfId="0" applyFont="1" applyAlignment="1">
      <alignment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wrapText="1"/>
    </xf>
    <xf numFmtId="49" fontId="9" fillId="0" borderId="38" xfId="0" applyNumberFormat="1" applyFont="1" applyBorder="1" applyAlignment="1" applyProtection="1">
      <alignment horizontal="center" vertical="center" wrapText="1"/>
      <protection locked="0"/>
    </xf>
    <xf numFmtId="49" fontId="9" fillId="0" borderId="42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49" fontId="9" fillId="0" borderId="43" xfId="0" applyNumberFormat="1" applyFont="1" applyBorder="1" applyAlignment="1" applyProtection="1">
      <alignment horizontal="center" vertical="center" wrapText="1"/>
      <protection locked="0"/>
    </xf>
    <xf numFmtId="49" fontId="9" fillId="0" borderId="44" xfId="0" applyNumberFormat="1" applyFont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 wrapText="1"/>
      <protection locked="0"/>
    </xf>
    <xf numFmtId="0" fontId="23" fillId="0" borderId="42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40" xfId="0" applyFont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 applyProtection="1">
      <alignment horizontal="center" vertical="center" wrapText="1"/>
      <protection locked="0"/>
    </xf>
    <xf numFmtId="0" fontId="23" fillId="0" borderId="44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hidden="1"/>
    </xf>
    <xf numFmtId="0" fontId="10" fillId="0" borderId="42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40" xfId="0" applyFont="1" applyBorder="1" applyAlignment="1" applyProtection="1">
      <alignment horizontal="center" vertical="center" wrapText="1"/>
      <protection hidden="1"/>
    </xf>
    <xf numFmtId="0" fontId="10" fillId="0" borderId="43" xfId="0" applyFont="1" applyBorder="1" applyAlignment="1" applyProtection="1">
      <alignment horizontal="center" vertical="center" wrapText="1"/>
      <protection hidden="1"/>
    </xf>
    <xf numFmtId="0" fontId="10" fillId="0" borderId="44" xfId="0" applyFont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40" xfId="0" applyFont="1" applyBorder="1" applyAlignment="1" applyProtection="1">
      <alignment horizontal="center" vertical="center" wrapText="1"/>
      <protection hidden="1"/>
    </xf>
    <xf numFmtId="0" fontId="9" fillId="0" borderId="43" xfId="0" applyFont="1" applyBorder="1" applyAlignment="1" applyProtection="1">
      <alignment horizontal="center" vertical="center" wrapText="1"/>
      <protection hidden="1"/>
    </xf>
    <xf numFmtId="0" fontId="9" fillId="0" borderId="44" xfId="0" applyFont="1" applyBorder="1" applyAlignment="1" applyProtection="1">
      <alignment horizontal="center" vertical="center" wrapText="1"/>
      <protection hidden="1"/>
    </xf>
    <xf numFmtId="1" fontId="6" fillId="0" borderId="40" xfId="0" applyNumberFormat="1" applyFont="1" applyBorder="1" applyAlignment="1" applyProtection="1">
      <alignment horizontal="center" vertical="center"/>
      <protection locked="0"/>
    </xf>
    <xf numFmtId="1" fontId="6" fillId="0" borderId="43" xfId="0" applyNumberFormat="1" applyFont="1" applyBorder="1" applyAlignment="1" applyProtection="1">
      <alignment horizontal="center" vertical="center"/>
      <protection locked="0"/>
    </xf>
    <xf numFmtId="1" fontId="6" fillId="0" borderId="44" xfId="0" applyNumberFormat="1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3" fillId="0" borderId="42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75" fillId="0" borderId="22" xfId="0" applyFont="1" applyBorder="1" applyAlignment="1" applyProtection="1">
      <alignment horizontal="center"/>
      <protection hidden="1"/>
    </xf>
    <xf numFmtId="0" fontId="75" fillId="0" borderId="23" xfId="0" applyFont="1" applyBorder="1" applyAlignment="1" applyProtection="1">
      <alignment horizontal="center"/>
      <protection hidden="1"/>
    </xf>
    <xf numFmtId="0" fontId="75" fillId="0" borderId="11" xfId="0" applyFont="1" applyBorder="1" applyAlignment="1" applyProtection="1">
      <alignment horizontal="center"/>
      <protection hidden="1"/>
    </xf>
    <xf numFmtId="49" fontId="10" fillId="0" borderId="38" xfId="0" applyNumberFormat="1" applyFont="1" applyBorder="1" applyAlignment="1" applyProtection="1">
      <alignment horizontal="center" vertical="center" wrapText="1"/>
      <protection locked="0"/>
    </xf>
    <xf numFmtId="49" fontId="10" fillId="0" borderId="42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40" xfId="0" applyNumberFormat="1" applyFont="1" applyBorder="1" applyAlignment="1" applyProtection="1">
      <alignment horizontal="center" vertical="center" wrapText="1"/>
      <protection locked="0"/>
    </xf>
    <xf numFmtId="49" fontId="10" fillId="0" borderId="43" xfId="0" applyNumberFormat="1" applyFont="1" applyBorder="1" applyAlignment="1" applyProtection="1">
      <alignment horizontal="center" vertical="center" wrapText="1"/>
      <protection locked="0"/>
    </xf>
    <xf numFmtId="49" fontId="10" fillId="0" borderId="44" xfId="0" applyNumberFormat="1" applyFont="1" applyBorder="1" applyAlignment="1" applyProtection="1">
      <alignment horizontal="center" vertical="center" wrapText="1"/>
      <protection locked="0"/>
    </xf>
    <xf numFmtId="1" fontId="6" fillId="0" borderId="38" xfId="0" applyNumberFormat="1" applyFont="1" applyBorder="1" applyAlignment="1" applyProtection="1">
      <alignment horizontal="center" vertical="center"/>
      <protection locked="0"/>
    </xf>
    <xf numFmtId="1" fontId="6" fillId="0" borderId="42" xfId="0" applyNumberFormat="1" applyFont="1" applyBorder="1" applyAlignment="1" applyProtection="1">
      <alignment horizontal="center" vertical="center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1" fontId="16" fillId="0" borderId="0" xfId="0" applyNumberFormat="1" applyFont="1" applyAlignment="1" applyProtection="1">
      <alignment horizontal="center"/>
      <protection hidden="1"/>
    </xf>
    <xf numFmtId="1" fontId="6" fillId="12" borderId="22" xfId="0" applyNumberFormat="1" applyFont="1" applyFill="1" applyBorder="1" applyAlignment="1" applyProtection="1">
      <alignment horizontal="center"/>
      <protection hidden="1"/>
    </xf>
    <xf numFmtId="1" fontId="6" fillId="12" borderId="23" xfId="0" applyNumberFormat="1" applyFont="1" applyFill="1" applyBorder="1" applyAlignment="1" applyProtection="1">
      <alignment horizontal="center"/>
      <protection hidden="1"/>
    </xf>
    <xf numFmtId="1" fontId="6" fillId="12" borderId="11" xfId="0" applyNumberFormat="1" applyFont="1" applyFill="1" applyBorder="1" applyAlignment="1" applyProtection="1">
      <alignment horizontal="center"/>
      <protection hidden="1"/>
    </xf>
    <xf numFmtId="1" fontId="16" fillId="0" borderId="20" xfId="0" applyNumberFormat="1" applyFont="1" applyBorder="1" applyAlignment="1" applyProtection="1">
      <alignment horizontal="center"/>
      <protection hidden="1"/>
    </xf>
    <xf numFmtId="1" fontId="6" fillId="5" borderId="20" xfId="0" applyNumberFormat="1" applyFont="1" applyFill="1" applyBorder="1" applyAlignment="1" applyProtection="1">
      <alignment horizontal="center"/>
      <protection hidden="1"/>
    </xf>
    <xf numFmtId="1" fontId="6" fillId="12" borderId="20" xfId="0" applyNumberFormat="1" applyFont="1" applyFill="1" applyBorder="1" applyAlignment="1" applyProtection="1">
      <alignment horizontal="center"/>
      <protection hidden="1"/>
    </xf>
    <xf numFmtId="0" fontId="17" fillId="0" borderId="21" xfId="0" applyFont="1" applyBorder="1" applyAlignment="1" applyProtection="1">
      <alignment horizontal="center" vertical="center" textRotation="90"/>
      <protection hidden="1"/>
    </xf>
    <xf numFmtId="0" fontId="17" fillId="0" borderId="61" xfId="0" applyFont="1" applyBorder="1" applyAlignment="1" applyProtection="1">
      <alignment horizontal="center" vertical="center" textRotation="90"/>
      <protection hidden="1"/>
    </xf>
    <xf numFmtId="0" fontId="17" fillId="0" borderId="22" xfId="0" applyFont="1" applyBorder="1" applyAlignment="1" applyProtection="1">
      <alignment horizontal="center" vertical="center" wrapText="1"/>
      <protection hidden="1"/>
    </xf>
    <xf numFmtId="0" fontId="17" fillId="0" borderId="23" xfId="0" applyFont="1" applyBorder="1" applyAlignment="1" applyProtection="1">
      <alignment horizontal="center" vertical="center" wrapText="1"/>
      <protection hidden="1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0" fontId="17" fillId="0" borderId="22" xfId="0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20" xfId="0" applyFont="1" applyBorder="1" applyAlignment="1" applyProtection="1">
      <alignment horizontal="center"/>
      <protection hidden="1"/>
    </xf>
    <xf numFmtId="0" fontId="77" fillId="0" borderId="54" xfId="0" applyFont="1" applyBorder="1" applyAlignment="1" applyProtection="1">
      <alignment horizontal="center" vertical="top"/>
      <protection hidden="1"/>
    </xf>
    <xf numFmtId="0" fontId="75" fillId="0" borderId="22" xfId="0" applyFont="1" applyBorder="1" applyAlignment="1" applyProtection="1">
      <alignment horizontal="center" vertical="top"/>
      <protection hidden="1"/>
    </xf>
    <xf numFmtId="0" fontId="75" fillId="0" borderId="11" xfId="0" applyFont="1" applyBorder="1" applyAlignment="1" applyProtection="1">
      <alignment horizontal="center" vertical="top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47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49" fontId="6" fillId="0" borderId="54" xfId="0" applyNumberFormat="1" applyFont="1" applyBorder="1" applyAlignment="1" applyProtection="1">
      <alignment horizontal="left"/>
      <protection locked="0"/>
    </xf>
    <xf numFmtId="49" fontId="0" fillId="0" borderId="54" xfId="0" applyNumberFormat="1" applyBorder="1" applyAlignment="1" applyProtection="1">
      <alignment horizontal="left"/>
      <protection locked="0"/>
    </xf>
    <xf numFmtId="49" fontId="17" fillId="0" borderId="22" xfId="0" applyNumberFormat="1" applyFont="1" applyBorder="1" applyAlignment="1" applyProtection="1">
      <alignment horizontal="center" vertical="center"/>
      <protection hidden="1"/>
    </xf>
    <xf numFmtId="49" fontId="17" fillId="0" borderId="23" xfId="0" applyNumberFormat="1" applyFont="1" applyBorder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 applyProtection="1">
      <alignment horizontal="center" vertical="center"/>
      <protection hidden="1"/>
    </xf>
    <xf numFmtId="0" fontId="57" fillId="0" borderId="0" xfId="0" applyFont="1" applyAlignment="1" applyProtection="1"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0" fontId="9" fillId="0" borderId="43" xfId="0" applyFont="1" applyBorder="1" applyAlignment="1" applyProtection="1">
      <alignment horizontal="center" vertical="center"/>
      <protection hidden="1"/>
    </xf>
    <xf numFmtId="0" fontId="9" fillId="0" borderId="44" xfId="0" applyFont="1" applyBorder="1" applyAlignment="1" applyProtection="1">
      <alignment horizontal="center" vertical="center"/>
      <protection hidden="1"/>
    </xf>
    <xf numFmtId="49" fontId="27" fillId="0" borderId="0" xfId="0" applyNumberFormat="1" applyFont="1" applyAlignment="1" applyProtection="1">
      <alignment horizontal="center" wrapText="1"/>
      <protection hidden="1"/>
    </xf>
    <xf numFmtId="0" fontId="50" fillId="0" borderId="0" xfId="0" applyFont="1" applyAlignment="1" applyProtection="1">
      <alignment horizontal="center" wrapText="1"/>
      <protection hidden="1"/>
    </xf>
    <xf numFmtId="49" fontId="17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 wrapText="1"/>
      <protection locked="0" hidden="1"/>
    </xf>
    <xf numFmtId="0" fontId="6" fillId="0" borderId="54" xfId="0" applyFont="1" applyBorder="1" applyAlignment="1" applyProtection="1">
      <alignment horizontal="left" vertical="center" wrapText="1"/>
      <protection hidden="1"/>
    </xf>
    <xf numFmtId="0" fontId="0" fillId="0" borderId="54" xfId="0" applyBorder="1" applyAlignment="1" applyProtection="1">
      <alignment vertical="center" wrapText="1"/>
      <protection hidden="1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49" fontId="8" fillId="0" borderId="15" xfId="0" applyNumberFormat="1" applyFont="1" applyBorder="1" applyAlignment="1" applyProtection="1">
      <alignment horizontal="center" vertical="center" wrapText="1"/>
      <protection locked="0"/>
    </xf>
    <xf numFmtId="1" fontId="9" fillId="0" borderId="21" xfId="0" applyNumberFormat="1" applyFont="1" applyBorder="1" applyAlignment="1" applyProtection="1">
      <alignment horizontal="center" vertical="center"/>
      <protection locked="0"/>
    </xf>
    <xf numFmtId="1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02" fillId="0" borderId="0" xfId="0" applyFont="1" applyAlignment="1" applyProtection="1">
      <alignment horizontal="center"/>
      <protection locked="0"/>
    </xf>
    <xf numFmtId="49" fontId="27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49" fontId="6" fillId="0" borderId="54" xfId="0" applyNumberFormat="1" applyFont="1" applyBorder="1" applyAlignment="1" applyProtection="1">
      <alignment horizontal="left"/>
      <protection hidden="1"/>
    </xf>
    <xf numFmtId="49" fontId="6" fillId="0" borderId="54" xfId="0" applyNumberFormat="1" applyFont="1" applyBorder="1" applyAlignment="1" applyProtection="1">
      <alignment horizontal="left" wrapText="1"/>
      <protection hidden="1"/>
    </xf>
    <xf numFmtId="0" fontId="6" fillId="0" borderId="54" xfId="0" applyFont="1" applyBorder="1" applyAlignment="1" applyProtection="1">
      <alignment horizontal="left" wrapText="1"/>
      <protection hidden="1"/>
    </xf>
    <xf numFmtId="49" fontId="6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top"/>
      <protection hidden="1"/>
    </xf>
    <xf numFmtId="49" fontId="6" fillId="0" borderId="0" xfId="0" applyNumberFormat="1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49" fontId="6" fillId="0" borderId="0" xfId="0" applyNumberFormat="1" applyFont="1" applyAlignment="1" applyProtection="1">
      <alignment horizontal="left" wrapText="1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6" fillId="0" borderId="54" xfId="0" applyFont="1" applyBorder="1" applyAlignment="1" applyProtection="1">
      <alignment horizontal="left"/>
      <protection hidden="1"/>
    </xf>
    <xf numFmtId="1" fontId="55" fillId="4" borderId="0" xfId="0" applyNumberFormat="1" applyFont="1" applyFill="1" applyAlignment="1" applyProtection="1">
      <alignment horizontal="center" vertical="center"/>
      <protection locked="0"/>
    </xf>
    <xf numFmtId="164" fontId="55" fillId="4" borderId="22" xfId="0" applyNumberFormat="1" applyFont="1" applyFill="1" applyBorder="1" applyAlignment="1" applyProtection="1">
      <alignment horizontal="center"/>
      <protection hidden="1"/>
    </xf>
    <xf numFmtId="0" fontId="55" fillId="4" borderId="11" xfId="0" applyFont="1" applyFill="1" applyBorder="1" applyAlignment="1" applyProtection="1">
      <alignment horizontal="center"/>
      <protection hidden="1"/>
    </xf>
    <xf numFmtId="0" fontId="55" fillId="0" borderId="45" xfId="0" applyFont="1" applyBorder="1" applyAlignment="1" applyProtection="1">
      <alignment vertical="center" wrapText="1"/>
      <protection hidden="1"/>
    </xf>
    <xf numFmtId="0" fontId="55" fillId="0" borderId="26" xfId="0" applyFont="1" applyBorder="1" applyAlignment="1" applyProtection="1">
      <alignment vertical="center" wrapText="1"/>
      <protection hidden="1"/>
    </xf>
    <xf numFmtId="1" fontId="55" fillId="0" borderId="22" xfId="0" applyNumberFormat="1" applyFont="1" applyBorder="1" applyAlignment="1" applyProtection="1">
      <alignment horizontal="center" vertical="center"/>
      <protection locked="0"/>
    </xf>
    <xf numFmtId="1" fontId="55" fillId="0" borderId="11" xfId="0" applyNumberFormat="1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protection hidden="1"/>
    </xf>
    <xf numFmtId="0" fontId="53" fillId="0" borderId="21" xfId="0" applyFont="1" applyBorder="1" applyAlignment="1" applyProtection="1">
      <alignment horizontal="center" textRotation="90"/>
      <protection hidden="1"/>
    </xf>
    <xf numFmtId="0" fontId="53" fillId="0" borderId="61" xfId="0" applyFont="1" applyBorder="1" applyAlignment="1" applyProtection="1">
      <alignment horizontal="center" textRotation="90"/>
      <protection hidden="1"/>
    </xf>
    <xf numFmtId="0" fontId="53" fillId="0" borderId="15" xfId="0" applyFont="1" applyBorder="1" applyAlignment="1" applyProtection="1">
      <alignment horizontal="center" textRotation="90"/>
      <protection hidden="1"/>
    </xf>
    <xf numFmtId="0" fontId="68" fillId="0" borderId="0" xfId="0" applyFont="1" applyAlignment="1" applyProtection="1">
      <alignment horizontal="center"/>
      <protection hidden="1"/>
    </xf>
    <xf numFmtId="0" fontId="53" fillId="0" borderId="42" xfId="0" applyFont="1" applyBorder="1" applyAlignment="1" applyProtection="1">
      <alignment horizontal="center" textRotation="90"/>
      <protection hidden="1"/>
    </xf>
    <xf numFmtId="0" fontId="53" fillId="0" borderId="0" xfId="0" applyFont="1" applyAlignment="1" applyProtection="1">
      <alignment horizontal="center" textRotation="90"/>
      <protection hidden="1"/>
    </xf>
    <xf numFmtId="0" fontId="53" fillId="0" borderId="43" xfId="0" applyFont="1" applyBorder="1" applyAlignment="1" applyProtection="1">
      <alignment horizontal="center" textRotation="90"/>
      <protection hidden="1"/>
    </xf>
    <xf numFmtId="0" fontId="53" fillId="0" borderId="22" xfId="0" applyFont="1" applyBorder="1" applyAlignment="1" applyProtection="1">
      <alignment horizontal="center" vertical="center"/>
      <protection hidden="1"/>
    </xf>
    <xf numFmtId="0" fontId="53" fillId="0" borderId="23" xfId="0" applyFont="1" applyBorder="1" applyAlignment="1" applyProtection="1">
      <alignment horizontal="center" vertical="center"/>
      <protection hidden="1"/>
    </xf>
    <xf numFmtId="0" fontId="53" fillId="0" borderId="11" xfId="0" applyFont="1" applyBorder="1" applyAlignment="1" applyProtection="1">
      <alignment horizontal="center" vertical="center"/>
      <protection hidden="1"/>
    </xf>
    <xf numFmtId="0" fontId="53" fillId="0" borderId="22" xfId="0" applyFont="1" applyBorder="1" applyAlignment="1" applyProtection="1">
      <alignment horizontal="center" vertical="center" wrapText="1"/>
      <protection hidden="1"/>
    </xf>
    <xf numFmtId="0" fontId="53" fillId="0" borderId="23" xfId="0" applyFont="1" applyBorder="1" applyAlignment="1" applyProtection="1">
      <alignment horizontal="center" vertical="center" wrapText="1"/>
      <protection hidden="1"/>
    </xf>
    <xf numFmtId="0" fontId="53" fillId="0" borderId="22" xfId="0" applyFont="1" applyBorder="1" applyAlignment="1" applyProtection="1">
      <alignment horizontal="center" vertical="top"/>
      <protection hidden="1"/>
    </xf>
    <xf numFmtId="0" fontId="53" fillId="0" borderId="23" xfId="0" applyFont="1" applyBorder="1" applyAlignment="1" applyProtection="1">
      <alignment horizontal="center" vertical="top"/>
      <protection hidden="1"/>
    </xf>
    <xf numFmtId="0" fontId="53" fillId="0" borderId="11" xfId="0" applyFont="1" applyBorder="1" applyAlignment="1" applyProtection="1">
      <alignment horizontal="center" vertical="top"/>
      <protection hidden="1"/>
    </xf>
    <xf numFmtId="0" fontId="55" fillId="0" borderId="0" xfId="0" applyFont="1" applyAlignment="1" applyProtection="1">
      <protection locked="0"/>
    </xf>
    <xf numFmtId="49" fontId="35" fillId="4" borderId="22" xfId="0" applyNumberFormat="1" applyFont="1" applyFill="1" applyBorder="1" applyAlignment="1" applyProtection="1">
      <alignment horizontal="left" vertical="top"/>
      <protection hidden="1"/>
    </xf>
    <xf numFmtId="49" fontId="35" fillId="4" borderId="23" xfId="0" applyNumberFormat="1" applyFont="1" applyFill="1" applyBorder="1" applyAlignment="1" applyProtection="1">
      <alignment horizontal="left" vertical="top"/>
      <protection hidden="1"/>
    </xf>
    <xf numFmtId="49" fontId="35" fillId="4" borderId="11" xfId="0" applyNumberFormat="1" applyFont="1" applyFill="1" applyBorder="1" applyAlignment="1" applyProtection="1">
      <alignment horizontal="left" vertical="top"/>
      <protection hidden="1"/>
    </xf>
    <xf numFmtId="0" fontId="53" fillId="0" borderId="38" xfId="0" applyFont="1" applyBorder="1" applyAlignment="1" applyProtection="1">
      <alignment horizontal="center" vertical="center"/>
      <protection hidden="1"/>
    </xf>
    <xf numFmtId="0" fontId="53" fillId="0" borderId="42" xfId="0" applyFont="1" applyBorder="1" applyAlignment="1" applyProtection="1">
      <alignment horizontal="center" vertical="center"/>
      <protection hidden="1"/>
    </xf>
    <xf numFmtId="0" fontId="53" fillId="0" borderId="6" xfId="0" applyFont="1" applyBorder="1" applyAlignment="1" applyProtection="1">
      <alignment horizontal="center" vertical="center"/>
      <protection hidden="1"/>
    </xf>
    <xf numFmtId="0" fontId="53" fillId="0" borderId="40" xfId="0" applyFont="1" applyBorder="1" applyAlignment="1" applyProtection="1">
      <alignment horizontal="center" vertical="center"/>
      <protection hidden="1"/>
    </xf>
    <xf numFmtId="0" fontId="53" fillId="0" borderId="43" xfId="0" applyFont="1" applyBorder="1" applyAlignment="1" applyProtection="1">
      <alignment horizontal="center" vertical="center"/>
      <protection hidden="1"/>
    </xf>
    <xf numFmtId="0" fontId="53" fillId="0" borderId="44" xfId="0" applyFont="1" applyBorder="1" applyAlignment="1" applyProtection="1">
      <alignment horizontal="center" vertical="center"/>
      <protection hidden="1"/>
    </xf>
    <xf numFmtId="0" fontId="53" fillId="0" borderId="11" xfId="0" applyFont="1" applyBorder="1" applyAlignment="1" applyProtection="1">
      <alignment horizontal="center" vertical="center" wrapText="1"/>
      <protection hidden="1"/>
    </xf>
    <xf numFmtId="0" fontId="54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49" fontId="54" fillId="0" borderId="22" xfId="0" applyNumberFormat="1" applyFont="1" applyBorder="1" applyAlignment="1" applyProtection="1">
      <alignment horizontal="left" vertical="top"/>
      <protection hidden="1"/>
    </xf>
    <xf numFmtId="49" fontId="54" fillId="0" borderId="23" xfId="0" applyNumberFormat="1" applyFont="1" applyBorder="1" applyAlignment="1" applyProtection="1">
      <alignment horizontal="left" vertical="top"/>
      <protection hidden="1"/>
    </xf>
    <xf numFmtId="49" fontId="54" fillId="0" borderId="11" xfId="0" applyNumberFormat="1" applyFont="1" applyBorder="1" applyAlignment="1" applyProtection="1">
      <alignment horizontal="left" vertical="top"/>
      <protection hidden="1"/>
    </xf>
    <xf numFmtId="164" fontId="55" fillId="3" borderId="22" xfId="0" applyNumberFormat="1" applyFont="1" applyFill="1" applyBorder="1" applyAlignment="1" applyProtection="1">
      <alignment horizontal="center" vertical="center"/>
      <protection hidden="1"/>
    </xf>
    <xf numFmtId="164" fontId="55" fillId="3" borderId="11" xfId="0" applyNumberFormat="1" applyFont="1" applyFill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59" fillId="0" borderId="0" xfId="0" applyFont="1" applyAlignment="1" applyProtection="1">
      <protection locked="0"/>
    </xf>
    <xf numFmtId="0" fontId="55" fillId="0" borderId="43" xfId="0" applyFont="1" applyBorder="1" applyAlignment="1" applyProtection="1">
      <alignment horizontal="left"/>
      <protection locked="0"/>
    </xf>
    <xf numFmtId="0" fontId="55" fillId="0" borderId="44" xfId="0" applyFont="1" applyBorder="1" applyAlignment="1" applyProtection="1">
      <alignment horizontal="left"/>
      <protection locked="0"/>
    </xf>
    <xf numFmtId="0" fontId="55" fillId="0" borderId="45" xfId="0" applyFont="1" applyBorder="1" applyAlignment="1" applyProtection="1">
      <alignment vertical="center"/>
      <protection hidden="1"/>
    </xf>
    <xf numFmtId="0" fontId="55" fillId="0" borderId="26" xfId="0" applyFont="1" applyBorder="1" applyAlignment="1" applyProtection="1">
      <alignment vertical="center"/>
      <protection hidden="1"/>
    </xf>
    <xf numFmtId="0" fontId="98" fillId="0" borderId="0" xfId="0" applyFont="1" applyAlignment="1" applyProtection="1">
      <alignment horizontal="left" vertical="justify"/>
      <protection locked="0"/>
    </xf>
    <xf numFmtId="0" fontId="55" fillId="0" borderId="58" xfId="0" applyFont="1" applyBorder="1" applyAlignment="1" applyProtection="1">
      <alignment vertical="center"/>
      <protection hidden="1"/>
    </xf>
    <xf numFmtId="0" fontId="55" fillId="0" borderId="63" xfId="0" applyFont="1" applyBorder="1" applyAlignment="1" applyProtection="1">
      <alignment vertical="center"/>
      <protection hidden="1"/>
    </xf>
    <xf numFmtId="0" fontId="55" fillId="0" borderId="22" xfId="0" applyFont="1" applyBorder="1" applyAlignment="1" applyProtection="1">
      <alignment horizontal="center"/>
      <protection locked="0"/>
    </xf>
    <xf numFmtId="0" fontId="55" fillId="0" borderId="11" xfId="0" applyFont="1" applyBorder="1" applyAlignment="1" applyProtection="1">
      <alignment horizontal="center"/>
      <protection locked="0"/>
    </xf>
    <xf numFmtId="0" fontId="98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7" fillId="0" borderId="0" xfId="0" applyFont="1" applyAlignment="1" applyProtection="1">
      <protection locked="0"/>
    </xf>
    <xf numFmtId="0" fontId="87" fillId="0" borderId="0" xfId="0" applyFont="1" applyAlignment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49" fontId="54" fillId="14" borderId="22" xfId="0" applyNumberFormat="1" applyFont="1" applyFill="1" applyBorder="1" applyAlignment="1" applyProtection="1">
      <alignment horizontal="left" vertical="top"/>
      <protection hidden="1"/>
    </xf>
    <xf numFmtId="49" fontId="54" fillId="14" borderId="23" xfId="0" applyNumberFormat="1" applyFont="1" applyFill="1" applyBorder="1" applyAlignment="1" applyProtection="1">
      <alignment horizontal="left" vertical="top"/>
      <protection hidden="1"/>
    </xf>
    <xf numFmtId="49" fontId="54" fillId="14" borderId="11" xfId="0" applyNumberFormat="1" applyFont="1" applyFill="1" applyBorder="1" applyAlignment="1" applyProtection="1">
      <alignment horizontal="left" vertical="top"/>
      <protection hidden="1"/>
    </xf>
    <xf numFmtId="0" fontId="98" fillId="0" borderId="0" xfId="0" applyFont="1" applyAlignment="1" applyProtection="1">
      <alignment horizontal="left" vertical="top"/>
      <protection locked="0"/>
    </xf>
    <xf numFmtId="0" fontId="55" fillId="0" borderId="22" xfId="0" applyFont="1" applyBorder="1" applyAlignment="1" applyProtection="1">
      <alignment horizontal="center" vertical="center"/>
      <protection hidden="1"/>
    </xf>
    <xf numFmtId="0" fontId="55" fillId="0" borderId="23" xfId="0" applyFont="1" applyBorder="1" applyAlignment="1" applyProtection="1">
      <alignment horizontal="center" vertical="center"/>
      <protection hidden="1"/>
    </xf>
    <xf numFmtId="0" fontId="55" fillId="0" borderId="11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84" fillId="0" borderId="0" xfId="0" applyFont="1" applyAlignment="1" applyProtection="1">
      <alignment horizontal="left" vertical="justify"/>
      <protection locked="0"/>
    </xf>
    <xf numFmtId="0" fontId="85" fillId="0" borderId="0" xfId="0" applyFont="1" applyAlignment="1" applyProtection="1">
      <alignment horizontal="left" vertical="justify"/>
      <protection locked="0"/>
    </xf>
    <xf numFmtId="0" fontId="85" fillId="0" borderId="0" xfId="0" applyFont="1" applyAlignment="1" applyProtection="1">
      <alignment horizontal="left"/>
      <protection locked="0"/>
    </xf>
    <xf numFmtId="0" fontId="8" fillId="0" borderId="0" xfId="0" applyFont="1" applyAlignment="1"/>
    <xf numFmtId="0" fontId="1" fillId="0" borderId="0" xfId="0" applyFont="1" applyAlignment="1"/>
    <xf numFmtId="49" fontId="9" fillId="0" borderId="43" xfId="0" applyNumberFormat="1" applyFont="1" applyBorder="1" applyAlignment="1" applyProtection="1">
      <alignment horizontal="center" vertical="center" wrapText="1"/>
      <protection hidden="1"/>
    </xf>
    <xf numFmtId="0" fontId="11" fillId="0" borderId="64" xfId="0" applyFont="1" applyBorder="1" applyAlignment="1" applyProtection="1">
      <alignment horizontal="center" vertical="center" wrapText="1"/>
      <protection hidden="1"/>
    </xf>
    <xf numFmtId="0" fontId="11" fillId="0" borderId="44" xfId="0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11" fillId="0" borderId="60" xfId="0" applyFont="1" applyBorder="1" applyAlignment="1" applyProtection="1">
      <alignment horizontal="center" vertical="center" wrapText="1"/>
      <protection hidden="1"/>
    </xf>
    <xf numFmtId="0" fontId="11" fillId="0" borderId="58" xfId="0" applyFont="1" applyBorder="1" applyAlignment="1" applyProtection="1">
      <alignment horizontal="center" vertical="center" wrapText="1"/>
      <protection hidden="1"/>
    </xf>
    <xf numFmtId="0" fontId="11" fillId="0" borderId="45" xfId="0" applyFont="1" applyBorder="1" applyAlignment="1" applyProtection="1">
      <alignment horizontal="center" vertical="center" wrapText="1"/>
      <protection hidden="1"/>
    </xf>
    <xf numFmtId="0" fontId="11" fillId="0" borderId="65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/>
    <xf numFmtId="0" fontId="9" fillId="0" borderId="0" xfId="0" applyFont="1" applyAlignment="1" applyProtection="1">
      <alignment horizontal="left" wrapText="1"/>
      <protection hidden="1"/>
    </xf>
    <xf numFmtId="49" fontId="9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63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2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66" fillId="0" borderId="0" xfId="0" applyFont="1" applyAlignment="1">
      <alignment horizontal="center" wrapText="1"/>
    </xf>
    <xf numFmtId="0" fontId="94" fillId="0" borderId="0" xfId="0" applyFont="1" applyAlignment="1">
      <alignment horizontal="center" wrapText="1"/>
    </xf>
    <xf numFmtId="0" fontId="32" fillId="0" borderId="0" xfId="0" applyFont="1" applyAlignment="1">
      <alignment horizontal="left" wrapText="1" indent="2"/>
    </xf>
    <xf numFmtId="0" fontId="0" fillId="0" borderId="0" xfId="0" applyAlignment="1">
      <alignment horizontal="left" wrapText="1" indent="2"/>
    </xf>
  </cellXfs>
  <cellStyles count="2">
    <cellStyle name="Обычный" xfId="0" builtinId="0"/>
    <cellStyle name="Процентный" xfId="1" builtinId="5"/>
  </cellStyles>
  <dxfs count="1">
    <dxf>
      <font>
        <color theme="0"/>
      </font>
    </dxf>
  </dxfs>
  <tableStyles count="0" defaultTableStyle="TableStyleMedium9" defaultPivotStyle="PivotStyleLight16"/>
  <colors>
    <mruColors>
      <color rgb="FFFFFF99"/>
      <color rgb="FFCCCCFF"/>
      <color rgb="FFFCD5B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4</xdr:row>
      <xdr:rowOff>0</xdr:rowOff>
    </xdr:from>
    <xdr:to>
      <xdr:col>0</xdr:col>
      <xdr:colOff>1095375</xdr:colOff>
      <xdr:row>5</xdr:row>
      <xdr:rowOff>28575</xdr:rowOff>
    </xdr:to>
    <xdr:pic>
      <xdr:nvPicPr>
        <xdr:cNvPr id="24761" name="Picture 1" descr="kpi_logo">
          <a:extLst>
            <a:ext uri="{FF2B5EF4-FFF2-40B4-BE49-F238E27FC236}">
              <a16:creationId xmlns="" xmlns:a16="http://schemas.microsoft.com/office/drawing/2014/main" id="{00000000-0008-0000-0300-0000B9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76325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4762" name="Picture 6" descr="logo">
          <a:extLst>
            <a:ext uri="{FF2B5EF4-FFF2-40B4-BE49-F238E27FC236}">
              <a16:creationId xmlns="" xmlns:a16="http://schemas.microsoft.com/office/drawing/2014/main" id="{00000000-0008-0000-0300-0000BA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04850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</xdr:row>
      <xdr:rowOff>0</xdr:rowOff>
    </xdr:from>
    <xdr:to>
      <xdr:col>0</xdr:col>
      <xdr:colOff>1095375</xdr:colOff>
      <xdr:row>5</xdr:row>
      <xdr:rowOff>28575</xdr:rowOff>
    </xdr:to>
    <xdr:pic>
      <xdr:nvPicPr>
        <xdr:cNvPr id="24763" name="Picture 1" descr="kpi_logo">
          <a:extLst>
            <a:ext uri="{FF2B5EF4-FFF2-40B4-BE49-F238E27FC236}">
              <a16:creationId xmlns="" xmlns:a16="http://schemas.microsoft.com/office/drawing/2014/main" id="{00000000-0008-0000-0300-0000BB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76325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4764" name="Picture 6" descr="logo">
          <a:extLst>
            <a:ext uri="{FF2B5EF4-FFF2-40B4-BE49-F238E27FC236}">
              <a16:creationId xmlns="" xmlns:a16="http://schemas.microsoft.com/office/drawing/2014/main" id="{00000000-0008-0000-0300-0000BC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04850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0" name="Picture 44">
          <a:extLst>
            <a:ext uri="{FF2B5EF4-FFF2-40B4-BE49-F238E27FC236}">
              <a16:creationId xmlns="" xmlns:a16="http://schemas.microsoft.com/office/drawing/2014/main" id="{00000000-0008-0000-0400-0000DC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7168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1" name="Picture 45">
          <a:extLst>
            <a:ext uri="{FF2B5EF4-FFF2-40B4-BE49-F238E27FC236}">
              <a16:creationId xmlns="" xmlns:a16="http://schemas.microsoft.com/office/drawing/2014/main" id="{00000000-0008-0000-0400-0000DD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7168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2" name="Picture 46">
          <a:extLst>
            <a:ext uri="{FF2B5EF4-FFF2-40B4-BE49-F238E27FC236}">
              <a16:creationId xmlns="" xmlns:a16="http://schemas.microsoft.com/office/drawing/2014/main" id="{00000000-0008-0000-0400-0000DE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3" name="Picture 47">
          <a:extLst>
            <a:ext uri="{FF2B5EF4-FFF2-40B4-BE49-F238E27FC236}">
              <a16:creationId xmlns="" xmlns:a16="http://schemas.microsoft.com/office/drawing/2014/main" id="{00000000-0008-0000-0400-0000DF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4" name="Picture 48">
          <a:extLst>
            <a:ext uri="{FF2B5EF4-FFF2-40B4-BE49-F238E27FC236}">
              <a16:creationId xmlns="" xmlns:a16="http://schemas.microsoft.com/office/drawing/2014/main" id="{00000000-0008-0000-04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5" name="Picture 49">
          <a:extLst>
            <a:ext uri="{FF2B5EF4-FFF2-40B4-BE49-F238E27FC236}">
              <a16:creationId xmlns="" xmlns:a16="http://schemas.microsoft.com/office/drawing/2014/main" id="{00000000-0008-0000-0400-0000E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6" name="Picture 50">
          <a:extLst>
            <a:ext uri="{FF2B5EF4-FFF2-40B4-BE49-F238E27FC236}">
              <a16:creationId xmlns="" xmlns:a16="http://schemas.microsoft.com/office/drawing/2014/main" id="{00000000-0008-0000-0400-0000E2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7" name="Picture 51">
          <a:extLst>
            <a:ext uri="{FF2B5EF4-FFF2-40B4-BE49-F238E27FC236}">
              <a16:creationId xmlns="" xmlns:a16="http://schemas.microsoft.com/office/drawing/2014/main" id="{00000000-0008-0000-0400-0000E3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8" name="Picture 52">
          <a:extLst>
            <a:ext uri="{FF2B5EF4-FFF2-40B4-BE49-F238E27FC236}">
              <a16:creationId xmlns="" xmlns:a16="http://schemas.microsoft.com/office/drawing/2014/main" id="{00000000-0008-0000-0400-0000E4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9" name="Picture 53">
          <a:extLst>
            <a:ext uri="{FF2B5EF4-FFF2-40B4-BE49-F238E27FC236}">
              <a16:creationId xmlns="" xmlns:a16="http://schemas.microsoft.com/office/drawing/2014/main" id="{00000000-0008-0000-0400-0000E5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0" name="Picture 54">
          <a:extLst>
            <a:ext uri="{FF2B5EF4-FFF2-40B4-BE49-F238E27FC236}">
              <a16:creationId xmlns="" xmlns:a16="http://schemas.microsoft.com/office/drawing/2014/main" id="{00000000-0008-0000-0400-0000E6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1" name="Picture 55">
          <a:extLst>
            <a:ext uri="{FF2B5EF4-FFF2-40B4-BE49-F238E27FC236}">
              <a16:creationId xmlns="" xmlns:a16="http://schemas.microsoft.com/office/drawing/2014/main" id="{00000000-0008-0000-0400-0000E7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2" name="Picture 56">
          <a:extLst>
            <a:ext uri="{FF2B5EF4-FFF2-40B4-BE49-F238E27FC236}">
              <a16:creationId xmlns="" xmlns:a16="http://schemas.microsoft.com/office/drawing/2014/main" id="{00000000-0008-0000-0400-0000E8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3" name="Picture 57">
          <a:extLst>
            <a:ext uri="{FF2B5EF4-FFF2-40B4-BE49-F238E27FC236}">
              <a16:creationId xmlns="" xmlns:a16="http://schemas.microsoft.com/office/drawing/2014/main" id="{00000000-0008-0000-0400-0000E9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4" name="Picture 58">
          <a:extLst>
            <a:ext uri="{FF2B5EF4-FFF2-40B4-BE49-F238E27FC236}">
              <a16:creationId xmlns="" xmlns:a16="http://schemas.microsoft.com/office/drawing/2014/main" id="{00000000-0008-0000-0400-0000EA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96881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5" name="Picture 59">
          <a:extLst>
            <a:ext uri="{FF2B5EF4-FFF2-40B4-BE49-F238E27FC236}">
              <a16:creationId xmlns="" xmlns:a16="http://schemas.microsoft.com/office/drawing/2014/main" id="{00000000-0008-0000-0400-0000EB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96881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5;&#1072;&#1074;&#1095;&#1072;&#1083;&#1100;&#1085;&#1110;%20&#1087;&#1083;&#1072;&#1085;&#1080;%20&#1082;&#1072;&#1092;&#1077;&#1076;&#1088;&#1080;/&#1053;&#1055;_&#1084;&#1072;&#1075;_&#1058;&#1054;&#1056;&#1061;&#1044;&#1050;&#1047;_24_1.4/&#1053;&#1055;%202024%20&#1084;&#1072;&#1075;%20&#1044;&#1053;%201.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"/>
      <sheetName val="Освітні програми"/>
      <sheetName val="Основні дані"/>
      <sheetName val="Титул"/>
      <sheetName val="План НП"/>
      <sheetName val="Перелік ДВВ ПП"/>
      <sheetName val="Перелік ДВЗ"/>
      <sheetName val="Зміст"/>
      <sheetName val="Інструкція"/>
    </sheetNames>
    <sheetDataSet>
      <sheetData sheetId="0"/>
      <sheetData sheetId="1"/>
      <sheetData sheetId="2"/>
      <sheetData sheetId="3">
        <row r="19">
          <cell r="BC19">
            <v>16</v>
          </cell>
          <cell r="BD19">
            <v>16</v>
          </cell>
          <cell r="BE19">
            <v>4</v>
          </cell>
          <cell r="BF1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showZeros="0" view="pageBreakPreview" zoomScale="32" zoomScaleNormal="50" zoomScaleSheetLayoutView="32" workbookViewId="0">
      <pane ySplit="11" topLeftCell="A15" activePane="bottomLeft" state="frozen"/>
      <selection pane="bottomLeft" activeCell="B26" sqref="B26"/>
    </sheetView>
  </sheetViews>
  <sheetFormatPr defaultColWidth="5.88671875" defaultRowHeight="27.75" customHeight="1" x14ac:dyDescent="0.5"/>
  <cols>
    <col min="1" max="1" width="14.5546875" style="317" customWidth="1"/>
    <col min="2" max="2" width="87.5546875" style="317" customWidth="1"/>
    <col min="3" max="21" width="16" style="317" customWidth="1"/>
    <col min="22" max="22" width="22.6640625" style="192" bestFit="1" customWidth="1"/>
    <col min="23" max="16384" width="5.88671875" style="317"/>
  </cols>
  <sheetData>
    <row r="1" spans="1:26" ht="28.2" x14ac:dyDescent="0.5">
      <c r="A1" s="344" t="str">
        <f>CONCATENATE('Основні дані'!A22,"_(",'Основні дані'!B22,")")</f>
        <v>_()</v>
      </c>
      <c r="B1" s="313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649" t="str">
        <f>'Основні дані'!B1</f>
        <v>ХТ-М225</v>
      </c>
      <c r="Q1" s="649"/>
      <c r="R1" s="649"/>
      <c r="S1" s="649"/>
      <c r="T1" s="649"/>
      <c r="U1" s="649"/>
      <c r="V1" s="315"/>
      <c r="W1" s="316"/>
      <c r="X1" s="316"/>
      <c r="Y1" s="316"/>
      <c r="Z1" s="316"/>
    </row>
    <row r="2" spans="1:26" ht="27.75" customHeight="1" x14ac:dyDescent="0.6">
      <c r="A2" s="650" t="s">
        <v>564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  <c r="V2" s="315"/>
      <c r="W2" s="316"/>
      <c r="X2" s="316"/>
      <c r="Y2" s="316"/>
      <c r="Z2" s="316"/>
    </row>
    <row r="3" spans="1:26" s="320" customFormat="1" ht="27.75" customHeight="1" thickBot="1" x14ac:dyDescent="0.45">
      <c r="A3" s="318"/>
      <c r="B3" s="319"/>
      <c r="C3" s="319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6"/>
      <c r="X3" s="316"/>
      <c r="Y3" s="316"/>
      <c r="Z3" s="316"/>
    </row>
    <row r="4" spans="1:26" ht="54" customHeight="1" thickBot="1" x14ac:dyDescent="0.55000000000000004">
      <c r="A4" s="651" t="s">
        <v>565</v>
      </c>
      <c r="B4" s="654" t="s">
        <v>452</v>
      </c>
      <c r="C4" s="634" t="s">
        <v>453</v>
      </c>
      <c r="D4" s="635"/>
      <c r="E4" s="636"/>
      <c r="F4" s="631" t="s">
        <v>454</v>
      </c>
      <c r="G4" s="628" t="s">
        <v>455</v>
      </c>
      <c r="H4" s="629"/>
      <c r="I4" s="629"/>
      <c r="J4" s="629"/>
      <c r="K4" s="629"/>
      <c r="L4" s="630"/>
      <c r="M4" s="634" t="s">
        <v>456</v>
      </c>
      <c r="N4" s="635"/>
      <c r="O4" s="635"/>
      <c r="P4" s="635"/>
      <c r="Q4" s="635"/>
      <c r="R4" s="635"/>
      <c r="S4" s="635"/>
      <c r="T4" s="636"/>
      <c r="U4" s="631" t="s">
        <v>2</v>
      </c>
      <c r="V4" s="315"/>
    </row>
    <row r="5" spans="1:26" ht="33.75" customHeight="1" thickBot="1" x14ac:dyDescent="0.55000000000000004">
      <c r="A5" s="652"/>
      <c r="B5" s="655"/>
      <c r="C5" s="631" t="s">
        <v>457</v>
      </c>
      <c r="D5" s="631" t="s">
        <v>458</v>
      </c>
      <c r="E5" s="631" t="s">
        <v>459</v>
      </c>
      <c r="F5" s="632"/>
      <c r="G5" s="631" t="s">
        <v>460</v>
      </c>
      <c r="H5" s="628" t="s">
        <v>461</v>
      </c>
      <c r="I5" s="629"/>
      <c r="J5" s="629"/>
      <c r="K5" s="630"/>
      <c r="L5" s="631" t="s">
        <v>462</v>
      </c>
      <c r="M5" s="628" t="s">
        <v>463</v>
      </c>
      <c r="N5" s="629"/>
      <c r="O5" s="629"/>
      <c r="P5" s="630"/>
      <c r="Q5" s="628" t="s">
        <v>464</v>
      </c>
      <c r="R5" s="629"/>
      <c r="S5" s="629"/>
      <c r="T5" s="630"/>
      <c r="U5" s="632"/>
      <c r="V5" s="315"/>
    </row>
    <row r="6" spans="1:26" ht="31.5" customHeight="1" thickBot="1" x14ac:dyDescent="0.55000000000000004">
      <c r="A6" s="652"/>
      <c r="B6" s="655"/>
      <c r="C6" s="632"/>
      <c r="D6" s="632"/>
      <c r="E6" s="632"/>
      <c r="F6" s="632"/>
      <c r="G6" s="632"/>
      <c r="H6" s="631" t="s">
        <v>442</v>
      </c>
      <c r="I6" s="640" t="s">
        <v>465</v>
      </c>
      <c r="J6" s="641"/>
      <c r="K6" s="642"/>
      <c r="L6" s="632"/>
      <c r="M6" s="637" t="s">
        <v>466</v>
      </c>
      <c r="N6" s="639"/>
      <c r="O6" s="639"/>
      <c r="P6" s="638"/>
      <c r="Q6" s="637" t="s">
        <v>466</v>
      </c>
      <c r="R6" s="639"/>
      <c r="S6" s="639"/>
      <c r="T6" s="638"/>
      <c r="U6" s="632"/>
      <c r="V6" s="315"/>
    </row>
    <row r="7" spans="1:26" ht="31.5" customHeight="1" thickBot="1" x14ac:dyDescent="0.55000000000000004">
      <c r="A7" s="652"/>
      <c r="B7" s="655"/>
      <c r="C7" s="632"/>
      <c r="D7" s="632"/>
      <c r="E7" s="632"/>
      <c r="F7" s="632"/>
      <c r="G7" s="632"/>
      <c r="H7" s="632"/>
      <c r="I7" s="643"/>
      <c r="J7" s="644"/>
      <c r="K7" s="645"/>
      <c r="L7" s="632"/>
      <c r="M7" s="637">
        <v>1</v>
      </c>
      <c r="N7" s="638"/>
      <c r="O7" s="637">
        <v>2</v>
      </c>
      <c r="P7" s="638"/>
      <c r="Q7" s="637">
        <v>3</v>
      </c>
      <c r="R7" s="638"/>
      <c r="S7" s="637"/>
      <c r="T7" s="638"/>
      <c r="U7" s="632"/>
      <c r="V7" s="315"/>
    </row>
    <row r="8" spans="1:26" ht="30" customHeight="1" thickBot="1" x14ac:dyDescent="0.55000000000000004">
      <c r="A8" s="652"/>
      <c r="B8" s="655"/>
      <c r="C8" s="632"/>
      <c r="D8" s="632"/>
      <c r="E8" s="632"/>
      <c r="F8" s="632"/>
      <c r="G8" s="632"/>
      <c r="H8" s="632"/>
      <c r="I8" s="631" t="s">
        <v>467</v>
      </c>
      <c r="J8" s="646" t="s">
        <v>468</v>
      </c>
      <c r="K8" s="631" t="s">
        <v>469</v>
      </c>
      <c r="L8" s="632"/>
      <c r="M8" s="628" t="s">
        <v>470</v>
      </c>
      <c r="N8" s="629"/>
      <c r="O8" s="629"/>
      <c r="P8" s="629"/>
      <c r="Q8" s="629"/>
      <c r="R8" s="629"/>
      <c r="S8" s="629"/>
      <c r="T8" s="630"/>
      <c r="U8" s="632"/>
      <c r="V8" s="315"/>
    </row>
    <row r="9" spans="1:26" ht="33" customHeight="1" thickBot="1" x14ac:dyDescent="0.55000000000000004">
      <c r="A9" s="652"/>
      <c r="B9" s="655"/>
      <c r="C9" s="632"/>
      <c r="D9" s="632"/>
      <c r="E9" s="632"/>
      <c r="F9" s="632"/>
      <c r="G9" s="632"/>
      <c r="H9" s="632"/>
      <c r="I9" s="632"/>
      <c r="J9" s="647"/>
      <c r="K9" s="632"/>
      <c r="L9" s="632"/>
      <c r="M9" s="637">
        <v>20</v>
      </c>
      <c r="N9" s="638"/>
      <c r="O9" s="637">
        <v>20</v>
      </c>
      <c r="P9" s="638"/>
      <c r="Q9" s="637">
        <v>16</v>
      </c>
      <c r="R9" s="638"/>
      <c r="S9" s="637"/>
      <c r="T9" s="638"/>
      <c r="U9" s="632"/>
      <c r="V9" s="315"/>
    </row>
    <row r="10" spans="1:26" ht="104.25" customHeight="1" thickBot="1" x14ac:dyDescent="0.55000000000000004">
      <c r="A10" s="653"/>
      <c r="B10" s="656"/>
      <c r="C10" s="633"/>
      <c r="D10" s="633"/>
      <c r="E10" s="633"/>
      <c r="F10" s="633"/>
      <c r="G10" s="633"/>
      <c r="H10" s="633"/>
      <c r="I10" s="633"/>
      <c r="J10" s="648"/>
      <c r="K10" s="633"/>
      <c r="L10" s="633"/>
      <c r="M10" s="321" t="s">
        <v>471</v>
      </c>
      <c r="N10" s="321" t="s">
        <v>472</v>
      </c>
      <c r="O10" s="321" t="s">
        <v>471</v>
      </c>
      <c r="P10" s="321" t="s">
        <v>472</v>
      </c>
      <c r="Q10" s="321" t="s">
        <v>471</v>
      </c>
      <c r="R10" s="321" t="s">
        <v>472</v>
      </c>
      <c r="S10" s="321" t="s">
        <v>471</v>
      </c>
      <c r="T10" s="321" t="s">
        <v>472</v>
      </c>
      <c r="U10" s="633"/>
      <c r="V10" s="315"/>
    </row>
    <row r="11" spans="1:26" s="325" customFormat="1" ht="22.5" customHeight="1" thickBot="1" x14ac:dyDescent="0.45">
      <c r="A11" s="322">
        <v>1</v>
      </c>
      <c r="B11" s="322">
        <v>2</v>
      </c>
      <c r="C11" s="322">
        <v>3</v>
      </c>
      <c r="D11" s="322">
        <v>4</v>
      </c>
      <c r="E11" s="322">
        <v>5</v>
      </c>
      <c r="F11" s="322">
        <v>6</v>
      </c>
      <c r="G11" s="322">
        <v>7</v>
      </c>
      <c r="H11" s="322">
        <v>8</v>
      </c>
      <c r="I11" s="322">
        <v>9</v>
      </c>
      <c r="J11" s="322">
        <v>10</v>
      </c>
      <c r="K11" s="322">
        <v>11</v>
      </c>
      <c r="L11" s="322">
        <v>12</v>
      </c>
      <c r="M11" s="322">
        <v>13</v>
      </c>
      <c r="N11" s="322">
        <v>14</v>
      </c>
      <c r="O11" s="322">
        <v>15</v>
      </c>
      <c r="P11" s="322">
        <v>16</v>
      </c>
      <c r="Q11" s="322">
        <v>17</v>
      </c>
      <c r="R11" s="322">
        <v>18</v>
      </c>
      <c r="S11" s="322">
        <v>19</v>
      </c>
      <c r="T11" s="322">
        <v>20</v>
      </c>
      <c r="U11" s="323">
        <v>29</v>
      </c>
      <c r="V11" s="324"/>
    </row>
    <row r="12" spans="1:26" s="158" customFormat="1" ht="57" thickBot="1" x14ac:dyDescent="0.5">
      <c r="A12" s="423" t="s">
        <v>566</v>
      </c>
      <c r="B12" s="425" t="s">
        <v>567</v>
      </c>
      <c r="C12" s="418"/>
      <c r="D12" s="418"/>
      <c r="E12" s="419"/>
      <c r="F12" s="424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1"/>
      <c r="V12" s="326" t="str">
        <f>'Основні дані'!$B$1</f>
        <v>ХТ-М225</v>
      </c>
    </row>
    <row r="13" spans="1:26" s="327" customFormat="1" ht="80.400000000000006" customHeight="1" x14ac:dyDescent="0.45">
      <c r="A13" s="251" t="s">
        <v>568</v>
      </c>
      <c r="B13" s="626" t="s">
        <v>728</v>
      </c>
      <c r="C13" s="229"/>
      <c r="D13" s="434" t="s">
        <v>516</v>
      </c>
      <c r="E13" s="434" t="s">
        <v>478</v>
      </c>
      <c r="F13" s="217">
        <f t="shared" ref="F13:F23" si="0">N13+P13+R13</f>
        <v>4</v>
      </c>
      <c r="G13" s="217">
        <f t="shared" ref="G13:G52" si="1">F13*30</f>
        <v>120</v>
      </c>
      <c r="H13" s="217">
        <f>(M13*[1]Титул!BC$19)+(O13*[1]Титул!BD$19)+(Q13*[1]Титул!BE$19)</f>
        <v>48</v>
      </c>
      <c r="I13" s="309">
        <v>16</v>
      </c>
      <c r="J13" s="219"/>
      <c r="K13" s="219">
        <v>32</v>
      </c>
      <c r="L13" s="217">
        <f t="shared" ref="L13:L52" si="2">IF(H13=I13+J13+K13,G13-H13,"!ПОМИЛКА!")</f>
        <v>72</v>
      </c>
      <c r="M13" s="434"/>
      <c r="N13" s="434"/>
      <c r="O13" s="345">
        <v>3</v>
      </c>
      <c r="P13" s="219">
        <v>4</v>
      </c>
      <c r="Q13" s="345"/>
      <c r="R13" s="219"/>
      <c r="S13" s="345"/>
      <c r="T13" s="345"/>
      <c r="U13" s="435">
        <v>184</v>
      </c>
      <c r="V13" s="326" t="str">
        <f>'Основні дані'!$B$1</f>
        <v>ХТ-М225</v>
      </c>
    </row>
    <row r="14" spans="1:26" s="327" customFormat="1" ht="90" customHeight="1" x14ac:dyDescent="0.45">
      <c r="A14" s="251" t="s">
        <v>569</v>
      </c>
      <c r="B14" s="626" t="s">
        <v>700</v>
      </c>
      <c r="C14" s="229"/>
      <c r="D14" s="434" t="s">
        <v>516</v>
      </c>
      <c r="E14" s="434" t="s">
        <v>478</v>
      </c>
      <c r="F14" s="217">
        <f t="shared" si="0"/>
        <v>4</v>
      </c>
      <c r="G14" s="217">
        <f t="shared" si="1"/>
        <v>120</v>
      </c>
      <c r="H14" s="217">
        <f>(M14*[1]Титул!BC$19)+(O14*[1]Титул!BD$19)+(Q14*[1]Титул!BE$19)</f>
        <v>48</v>
      </c>
      <c r="I14" s="309">
        <v>16</v>
      </c>
      <c r="J14" s="219"/>
      <c r="K14" s="219">
        <v>32</v>
      </c>
      <c r="L14" s="217">
        <f t="shared" si="2"/>
        <v>72</v>
      </c>
      <c r="M14" s="434"/>
      <c r="N14" s="434"/>
      <c r="O14" s="345">
        <v>3</v>
      </c>
      <c r="P14" s="219">
        <v>4</v>
      </c>
      <c r="Q14" s="345"/>
      <c r="R14" s="219"/>
      <c r="S14" s="345"/>
      <c r="T14" s="345"/>
      <c r="U14" s="435">
        <v>184</v>
      </c>
      <c r="V14" s="326" t="str">
        <f>'Основні дані'!$B$1</f>
        <v>ХТ-М225</v>
      </c>
    </row>
    <row r="15" spans="1:26" s="327" customFormat="1" ht="43.2" customHeight="1" x14ac:dyDescent="0.45">
      <c r="A15" s="251" t="s">
        <v>570</v>
      </c>
      <c r="B15" s="627" t="s">
        <v>724</v>
      </c>
      <c r="C15" s="229"/>
      <c r="D15" s="434" t="s">
        <v>516</v>
      </c>
      <c r="E15" s="434" t="s">
        <v>478</v>
      </c>
      <c r="F15" s="217">
        <f t="shared" si="0"/>
        <v>4</v>
      </c>
      <c r="G15" s="217">
        <f t="shared" si="1"/>
        <v>120</v>
      </c>
      <c r="H15" s="217">
        <f>(M15*[1]Титул!BC$19)+(O15*[1]Титул!BD$19)+(Q15*[1]Титул!BE$19)</f>
        <v>48</v>
      </c>
      <c r="I15" s="309">
        <v>16</v>
      </c>
      <c r="J15" s="219"/>
      <c r="K15" s="219">
        <v>32</v>
      </c>
      <c r="L15" s="217">
        <f t="shared" si="2"/>
        <v>72</v>
      </c>
      <c r="M15" s="434"/>
      <c r="N15" s="434"/>
      <c r="O15" s="345">
        <v>3</v>
      </c>
      <c r="P15" s="219">
        <v>4</v>
      </c>
      <c r="Q15" s="345"/>
      <c r="R15" s="220"/>
      <c r="S15" s="437"/>
      <c r="T15" s="437"/>
      <c r="U15" s="435">
        <v>184</v>
      </c>
      <c r="V15" s="326" t="str">
        <f>'Основні дані'!$B$1</f>
        <v>ХТ-М225</v>
      </c>
    </row>
    <row r="16" spans="1:26" s="327" customFormat="1" ht="31.8" customHeight="1" x14ac:dyDescent="0.45">
      <c r="A16" s="251" t="s">
        <v>571</v>
      </c>
      <c r="B16" s="625" t="s">
        <v>715</v>
      </c>
      <c r="C16" s="229"/>
      <c r="D16" s="434" t="s">
        <v>516</v>
      </c>
      <c r="E16" s="434" t="s">
        <v>478</v>
      </c>
      <c r="F16" s="217">
        <f t="shared" si="0"/>
        <v>4</v>
      </c>
      <c r="G16" s="217">
        <f t="shared" si="1"/>
        <v>120</v>
      </c>
      <c r="H16" s="217">
        <f>(M16*[1]Титул!BC$19)+(O16*[1]Титул!BD$19)+(Q16*[1]Титул!BE$19)</f>
        <v>48</v>
      </c>
      <c r="I16" s="309">
        <v>16</v>
      </c>
      <c r="J16" s="219"/>
      <c r="K16" s="219">
        <v>32</v>
      </c>
      <c r="L16" s="217">
        <f t="shared" si="2"/>
        <v>72</v>
      </c>
      <c r="M16" s="434"/>
      <c r="N16" s="434"/>
      <c r="O16" s="345">
        <v>3</v>
      </c>
      <c r="P16" s="219">
        <v>4</v>
      </c>
      <c r="Q16" s="345"/>
      <c r="R16" s="219"/>
      <c r="S16" s="345"/>
      <c r="T16" s="345"/>
      <c r="U16" s="435">
        <v>184</v>
      </c>
      <c r="V16" s="326" t="str">
        <f>'Основні дані'!$B$1</f>
        <v>ХТ-М225</v>
      </c>
    </row>
    <row r="17" spans="1:22" s="327" customFormat="1" ht="28.5" customHeight="1" x14ac:dyDescent="0.45">
      <c r="A17" s="251" t="s">
        <v>572</v>
      </c>
      <c r="B17" s="617" t="s">
        <v>702</v>
      </c>
      <c r="C17" s="229"/>
      <c r="D17" s="434" t="s">
        <v>516</v>
      </c>
      <c r="E17" s="434" t="s">
        <v>478</v>
      </c>
      <c r="F17" s="217">
        <f t="shared" si="0"/>
        <v>4</v>
      </c>
      <c r="G17" s="217">
        <f t="shared" si="1"/>
        <v>120</v>
      </c>
      <c r="H17" s="217">
        <f>(M17*[1]Титул!BC$19)+(O17*[1]Титул!BD$19)+(Q17*[1]Титул!BE$19)</f>
        <v>48</v>
      </c>
      <c r="I17" s="309">
        <v>16</v>
      </c>
      <c r="J17" s="219"/>
      <c r="K17" s="219">
        <v>32</v>
      </c>
      <c r="L17" s="217">
        <f t="shared" si="2"/>
        <v>72</v>
      </c>
      <c r="M17" s="434"/>
      <c r="N17" s="434"/>
      <c r="O17" s="345">
        <v>3</v>
      </c>
      <c r="P17" s="219">
        <v>4</v>
      </c>
      <c r="Q17" s="345"/>
      <c r="R17" s="219"/>
      <c r="S17" s="345"/>
      <c r="T17" s="345"/>
      <c r="U17" s="435">
        <v>184</v>
      </c>
      <c r="V17" s="326" t="str">
        <f>'Основні дані'!$B$1</f>
        <v>ХТ-М225</v>
      </c>
    </row>
    <row r="18" spans="1:22" s="327" customFormat="1" ht="54" customHeight="1" x14ac:dyDescent="0.45">
      <c r="A18" s="251" t="s">
        <v>573</v>
      </c>
      <c r="B18" s="617" t="s">
        <v>703</v>
      </c>
      <c r="C18" s="229"/>
      <c r="D18" s="434" t="s">
        <v>516</v>
      </c>
      <c r="E18" s="434" t="s">
        <v>478</v>
      </c>
      <c r="F18" s="217">
        <f t="shared" si="0"/>
        <v>4</v>
      </c>
      <c r="G18" s="217">
        <f t="shared" si="1"/>
        <v>120</v>
      </c>
      <c r="H18" s="217">
        <f>(M18*[1]Титул!BC$19)+(O18*[1]Титул!BD$19)+(Q18*[1]Титул!BE$19)</f>
        <v>48</v>
      </c>
      <c r="I18" s="309">
        <v>16</v>
      </c>
      <c r="J18" s="219"/>
      <c r="K18" s="219">
        <v>32</v>
      </c>
      <c r="L18" s="217">
        <f t="shared" si="2"/>
        <v>72</v>
      </c>
      <c r="M18" s="434"/>
      <c r="N18" s="434"/>
      <c r="O18" s="345">
        <v>3</v>
      </c>
      <c r="P18" s="219">
        <v>4</v>
      </c>
      <c r="Q18" s="345"/>
      <c r="R18" s="219"/>
      <c r="S18" s="345"/>
      <c r="T18" s="345"/>
      <c r="U18" s="435">
        <v>184</v>
      </c>
      <c r="V18" s="326" t="str">
        <f>'Основні дані'!$B$1</f>
        <v>ХТ-М225</v>
      </c>
    </row>
    <row r="19" spans="1:22" s="327" customFormat="1" ht="64.2" customHeight="1" x14ac:dyDescent="0.45">
      <c r="A19" s="251" t="s">
        <v>574</v>
      </c>
      <c r="B19" s="617" t="s">
        <v>709</v>
      </c>
      <c r="C19" s="229"/>
      <c r="D19" s="434" t="s">
        <v>516</v>
      </c>
      <c r="E19" s="434" t="s">
        <v>478</v>
      </c>
      <c r="F19" s="217">
        <f t="shared" si="0"/>
        <v>4</v>
      </c>
      <c r="G19" s="217">
        <f t="shared" si="1"/>
        <v>120</v>
      </c>
      <c r="H19" s="217">
        <f>(M19*[1]Титул!BC$19)+(O19*[1]Титул!BD$19)+(Q19*[1]Титул!BE$19)</f>
        <v>48</v>
      </c>
      <c r="I19" s="309">
        <v>16</v>
      </c>
      <c r="J19" s="219"/>
      <c r="K19" s="219">
        <v>32</v>
      </c>
      <c r="L19" s="217">
        <f t="shared" si="2"/>
        <v>72</v>
      </c>
      <c r="M19" s="434"/>
      <c r="N19" s="434"/>
      <c r="O19" s="345">
        <v>3</v>
      </c>
      <c r="P19" s="219">
        <v>4</v>
      </c>
      <c r="Q19" s="345"/>
      <c r="R19" s="219"/>
      <c r="S19" s="345"/>
      <c r="T19" s="345"/>
      <c r="U19" s="435">
        <v>184</v>
      </c>
      <c r="V19" s="326" t="str">
        <f>'Основні дані'!$B$1</f>
        <v>ХТ-М225</v>
      </c>
    </row>
    <row r="20" spans="1:22" s="327" customFormat="1" ht="58.2" customHeight="1" x14ac:dyDescent="0.45">
      <c r="A20" s="251" t="s">
        <v>575</v>
      </c>
      <c r="B20" s="617" t="s">
        <v>713</v>
      </c>
      <c r="C20" s="229"/>
      <c r="D20" s="434" t="s">
        <v>516</v>
      </c>
      <c r="E20" s="434" t="s">
        <v>478</v>
      </c>
      <c r="F20" s="217">
        <f t="shared" si="0"/>
        <v>4</v>
      </c>
      <c r="G20" s="217">
        <f t="shared" si="1"/>
        <v>120</v>
      </c>
      <c r="H20" s="217">
        <f>(M20*[1]Титул!BC$19)+(O20*[1]Титул!BD$19)+(Q20*[1]Титул!BE$19)</f>
        <v>48</v>
      </c>
      <c r="I20" s="309">
        <v>16</v>
      </c>
      <c r="J20" s="219"/>
      <c r="K20" s="219">
        <v>32</v>
      </c>
      <c r="L20" s="217">
        <f t="shared" si="2"/>
        <v>72</v>
      </c>
      <c r="M20" s="434"/>
      <c r="N20" s="434"/>
      <c r="O20" s="345">
        <v>3</v>
      </c>
      <c r="P20" s="219">
        <v>4</v>
      </c>
      <c r="Q20" s="345"/>
      <c r="R20" s="219"/>
      <c r="S20" s="345"/>
      <c r="T20" s="345"/>
      <c r="U20" s="435">
        <v>184</v>
      </c>
      <c r="V20" s="326" t="str">
        <f>'Основні дані'!$B$1</f>
        <v>ХТ-М225</v>
      </c>
    </row>
    <row r="21" spans="1:22" s="327" customFormat="1" ht="28.2" customHeight="1" x14ac:dyDescent="0.45">
      <c r="A21" s="251" t="s">
        <v>576</v>
      </c>
      <c r="B21" s="626" t="s">
        <v>705</v>
      </c>
      <c r="C21" s="229"/>
      <c r="D21" s="434" t="s">
        <v>516</v>
      </c>
      <c r="E21" s="434" t="s">
        <v>478</v>
      </c>
      <c r="F21" s="217">
        <f t="shared" si="0"/>
        <v>4</v>
      </c>
      <c r="G21" s="217">
        <f t="shared" si="1"/>
        <v>120</v>
      </c>
      <c r="H21" s="217">
        <f>(M21*[1]Титул!BC$19)+(O21*[1]Титул!BD$19)+(Q21*[1]Титул!BE$19)</f>
        <v>48</v>
      </c>
      <c r="I21" s="309">
        <v>16</v>
      </c>
      <c r="J21" s="219"/>
      <c r="K21" s="219">
        <v>32</v>
      </c>
      <c r="L21" s="217">
        <f t="shared" si="2"/>
        <v>72</v>
      </c>
      <c r="M21" s="434"/>
      <c r="N21" s="434"/>
      <c r="O21" s="345">
        <v>3</v>
      </c>
      <c r="P21" s="219">
        <v>4</v>
      </c>
      <c r="Q21" s="345"/>
      <c r="R21" s="219"/>
      <c r="S21" s="345"/>
      <c r="T21" s="345"/>
      <c r="U21" s="435">
        <v>184</v>
      </c>
      <c r="V21" s="326" t="str">
        <f>'Основні дані'!$B$1</f>
        <v>ХТ-М225</v>
      </c>
    </row>
    <row r="22" spans="1:22" s="327" customFormat="1" ht="28.5" customHeight="1" x14ac:dyDescent="0.45">
      <c r="A22" s="251" t="s">
        <v>577</v>
      </c>
      <c r="B22" s="422" t="s">
        <v>706</v>
      </c>
      <c r="C22" s="229"/>
      <c r="D22" s="229" t="s">
        <v>516</v>
      </c>
      <c r="E22" s="434" t="s">
        <v>478</v>
      </c>
      <c r="F22" s="217">
        <f t="shared" si="0"/>
        <v>4</v>
      </c>
      <c r="G22" s="217">
        <f t="shared" si="1"/>
        <v>120</v>
      </c>
      <c r="H22" s="217">
        <f>(M22*[1]Титул!BC$19)+(O22*[1]Титул!BD$19)+(Q22*[1]Титул!BE$19)+(S22*[1]Титул!BF$19)</f>
        <v>48</v>
      </c>
      <c r="I22" s="309">
        <v>16</v>
      </c>
      <c r="J22" s="219"/>
      <c r="K22" s="219">
        <v>32</v>
      </c>
      <c r="L22" s="217">
        <f t="shared" si="2"/>
        <v>72</v>
      </c>
      <c r="M22" s="218"/>
      <c r="N22" s="219"/>
      <c r="O22" s="219">
        <v>3</v>
      </c>
      <c r="P22" s="618">
        <v>4</v>
      </c>
      <c r="Q22" s="219"/>
      <c r="R22" s="219"/>
      <c r="S22" s="345"/>
      <c r="T22" s="345"/>
      <c r="U22" s="435">
        <v>184</v>
      </c>
      <c r="V22" s="326" t="str">
        <f>'Основні дані'!$B$1</f>
        <v>ХТ-М225</v>
      </c>
    </row>
    <row r="23" spans="1:22" s="327" customFormat="1" ht="28.5" customHeight="1" x14ac:dyDescent="0.45">
      <c r="A23" s="251" t="s">
        <v>578</v>
      </c>
      <c r="B23" s="422" t="s">
        <v>707</v>
      </c>
      <c r="C23" s="229"/>
      <c r="D23" s="229" t="s">
        <v>516</v>
      </c>
      <c r="E23" s="434" t="s">
        <v>478</v>
      </c>
      <c r="F23" s="217">
        <f t="shared" si="0"/>
        <v>4</v>
      </c>
      <c r="G23" s="217">
        <f t="shared" si="1"/>
        <v>120</v>
      </c>
      <c r="H23" s="217">
        <f>(M23*[1]Титул!BC$19)+(O23*[1]Титул!BD$19)+(Q23*[1]Титул!BE$19)+(S23*[1]Титул!BF$19)</f>
        <v>48</v>
      </c>
      <c r="I23" s="309">
        <v>16</v>
      </c>
      <c r="J23" s="219"/>
      <c r="K23" s="219">
        <v>32</v>
      </c>
      <c r="L23" s="217">
        <f t="shared" si="2"/>
        <v>72</v>
      </c>
      <c r="M23" s="218"/>
      <c r="N23" s="345"/>
      <c r="O23" s="345">
        <v>3</v>
      </c>
      <c r="P23" s="618">
        <v>4</v>
      </c>
      <c r="Q23" s="345"/>
      <c r="R23" s="219"/>
      <c r="S23" s="345"/>
      <c r="T23" s="345"/>
      <c r="U23" s="435">
        <v>184</v>
      </c>
      <c r="V23" s="326" t="str">
        <f>'Основні дані'!$B$1</f>
        <v>ХТ-М225</v>
      </c>
    </row>
    <row r="24" spans="1:22" s="327" customFormat="1" ht="66" customHeight="1" x14ac:dyDescent="0.45">
      <c r="A24" s="251" t="s">
        <v>579</v>
      </c>
      <c r="B24" s="422" t="s">
        <v>708</v>
      </c>
      <c r="C24" s="229"/>
      <c r="D24" s="229" t="s">
        <v>516</v>
      </c>
      <c r="E24" s="434" t="s">
        <v>478</v>
      </c>
      <c r="F24" s="217">
        <v>4</v>
      </c>
      <c r="G24" s="217">
        <f t="shared" si="1"/>
        <v>120</v>
      </c>
      <c r="H24" s="217">
        <f>(M24*[1]Титул!BC$19)+(O24*[1]Титул!BD$19)+(Q24*[1]Титул!BE$19)+(S24*[1]Титул!BF$19)</f>
        <v>48</v>
      </c>
      <c r="I24" s="309">
        <v>16</v>
      </c>
      <c r="J24" s="219"/>
      <c r="K24" s="219">
        <v>32</v>
      </c>
      <c r="L24" s="217">
        <f t="shared" si="2"/>
        <v>72</v>
      </c>
      <c r="M24" s="218"/>
      <c r="N24" s="345"/>
      <c r="O24" s="345">
        <v>3</v>
      </c>
      <c r="P24" s="618">
        <v>4</v>
      </c>
      <c r="Q24" s="345"/>
      <c r="R24" s="219"/>
      <c r="S24" s="345"/>
      <c r="T24" s="345"/>
      <c r="U24" s="435">
        <v>184</v>
      </c>
      <c r="V24" s="326" t="str">
        <f>'Основні дані'!$B$1</f>
        <v>ХТ-М225</v>
      </c>
    </row>
    <row r="25" spans="1:22" s="327" customFormat="1" ht="60" customHeight="1" x14ac:dyDescent="0.45">
      <c r="A25" s="251" t="s">
        <v>580</v>
      </c>
      <c r="B25" s="422" t="s">
        <v>710</v>
      </c>
      <c r="C25" s="229"/>
      <c r="D25" s="229" t="s">
        <v>516</v>
      </c>
      <c r="E25" s="434" t="s">
        <v>478</v>
      </c>
      <c r="F25" s="217">
        <f t="shared" ref="F25:F52" si="3">N25+P25+R25+T25</f>
        <v>4</v>
      </c>
      <c r="G25" s="217">
        <f t="shared" si="1"/>
        <v>120</v>
      </c>
      <c r="H25" s="217">
        <f>(M25*Титул!BC$19)+(O25*Титул!BD$19)+(Q25*Титул!BE$19)+(S25*Титул!BF$19)</f>
        <v>48</v>
      </c>
      <c r="I25" s="309">
        <v>32</v>
      </c>
      <c r="J25" s="219"/>
      <c r="K25" s="219">
        <v>16</v>
      </c>
      <c r="L25" s="217">
        <f t="shared" si="2"/>
        <v>72</v>
      </c>
      <c r="M25" s="218"/>
      <c r="N25" s="345"/>
      <c r="O25" s="345">
        <v>3</v>
      </c>
      <c r="P25" s="345">
        <v>4</v>
      </c>
      <c r="Q25" s="345"/>
      <c r="R25" s="219"/>
      <c r="S25" s="345"/>
      <c r="T25" s="345"/>
      <c r="U25" s="435">
        <v>184</v>
      </c>
      <c r="V25" s="326" t="str">
        <f>'Основні дані'!$B$1</f>
        <v>ХТ-М225</v>
      </c>
    </row>
    <row r="26" spans="1:22" s="327" customFormat="1" ht="58.2" customHeight="1" x14ac:dyDescent="0.45">
      <c r="A26" s="251" t="s">
        <v>581</v>
      </c>
      <c r="B26" s="625" t="s">
        <v>711</v>
      </c>
      <c r="C26" s="229"/>
      <c r="D26" s="229" t="s">
        <v>516</v>
      </c>
      <c r="E26" s="434" t="s">
        <v>478</v>
      </c>
      <c r="F26" s="217">
        <f t="shared" si="3"/>
        <v>4</v>
      </c>
      <c r="G26" s="217">
        <f t="shared" si="1"/>
        <v>120</v>
      </c>
      <c r="H26" s="217">
        <f>(M26*Титул!BC$19)+(O26*Титул!BD$19)+(Q26*Титул!BE$19)+(S26*Титул!BF$19)</f>
        <v>48</v>
      </c>
      <c r="I26" s="309">
        <v>32</v>
      </c>
      <c r="J26" s="219"/>
      <c r="K26" s="219">
        <v>16</v>
      </c>
      <c r="L26" s="217">
        <f t="shared" si="2"/>
        <v>72</v>
      </c>
      <c r="M26" s="436"/>
      <c r="N26" s="437"/>
      <c r="O26" s="437">
        <v>3</v>
      </c>
      <c r="P26" s="437">
        <v>4</v>
      </c>
      <c r="Q26" s="437"/>
      <c r="R26" s="220"/>
      <c r="S26" s="437"/>
      <c r="T26" s="437"/>
      <c r="U26" s="435">
        <v>184</v>
      </c>
      <c r="V26" s="326" t="str">
        <f>'Основні дані'!$B$1</f>
        <v>ХТ-М225</v>
      </c>
    </row>
    <row r="27" spans="1:22" s="327" customFormat="1" ht="28.5" customHeight="1" x14ac:dyDescent="0.45">
      <c r="A27" s="251" t="s">
        <v>582</v>
      </c>
      <c r="B27" s="422" t="s">
        <v>714</v>
      </c>
      <c r="C27" s="229"/>
      <c r="D27" s="229" t="s">
        <v>516</v>
      </c>
      <c r="E27" s="434" t="s">
        <v>478</v>
      </c>
      <c r="F27" s="217">
        <f t="shared" si="3"/>
        <v>4</v>
      </c>
      <c r="G27" s="217">
        <f t="shared" si="1"/>
        <v>120</v>
      </c>
      <c r="H27" s="217">
        <f>(M27*Титул!BC$19)+(O27*Титул!BD$19)+(Q27*Титул!BE$19)+(S27*Титул!BF$19)</f>
        <v>48</v>
      </c>
      <c r="I27" s="309">
        <v>32</v>
      </c>
      <c r="J27" s="219"/>
      <c r="K27" s="219">
        <v>16</v>
      </c>
      <c r="L27" s="217">
        <f t="shared" si="2"/>
        <v>72</v>
      </c>
      <c r="M27" s="218"/>
      <c r="N27" s="345"/>
      <c r="O27" s="345">
        <v>3</v>
      </c>
      <c r="P27" s="345">
        <v>4</v>
      </c>
      <c r="Q27" s="345"/>
      <c r="R27" s="219"/>
      <c r="S27" s="345"/>
      <c r="T27" s="345"/>
      <c r="U27" s="435">
        <v>184</v>
      </c>
      <c r="V27" s="326" t="str">
        <f>'Основні дані'!$B$1</f>
        <v>ХТ-М225</v>
      </c>
    </row>
    <row r="28" spans="1:22" s="327" customFormat="1" ht="55.2" x14ac:dyDescent="0.45">
      <c r="A28" s="251" t="s">
        <v>583</v>
      </c>
      <c r="B28" s="422" t="s">
        <v>712</v>
      </c>
      <c r="C28" s="229"/>
      <c r="D28" s="229" t="s">
        <v>516</v>
      </c>
      <c r="E28" s="434" t="s">
        <v>478</v>
      </c>
      <c r="F28" s="217">
        <f t="shared" si="3"/>
        <v>4</v>
      </c>
      <c r="G28" s="217">
        <f t="shared" si="1"/>
        <v>120</v>
      </c>
      <c r="H28" s="217">
        <f>(M28*Титул!BC$19)+(O28*Титул!BD$19)+(Q28*Титул!BE$19)+(S28*Титул!BF$19)</f>
        <v>48</v>
      </c>
      <c r="I28" s="309">
        <v>32</v>
      </c>
      <c r="J28" s="219"/>
      <c r="K28" s="219">
        <v>16</v>
      </c>
      <c r="L28" s="217">
        <f t="shared" si="2"/>
        <v>72</v>
      </c>
      <c r="M28" s="218"/>
      <c r="N28" s="345"/>
      <c r="O28" s="345">
        <v>3</v>
      </c>
      <c r="P28" s="345">
        <v>4</v>
      </c>
      <c r="Q28" s="345"/>
      <c r="R28" s="219"/>
      <c r="S28" s="345"/>
      <c r="T28" s="345"/>
      <c r="U28" s="435">
        <v>184</v>
      </c>
      <c r="V28" s="326" t="str">
        <f>'Основні дані'!$B$1</f>
        <v>ХТ-М225</v>
      </c>
    </row>
    <row r="29" spans="1:22" s="327" customFormat="1" ht="62.4" customHeight="1" x14ac:dyDescent="0.45">
      <c r="A29" s="251" t="s">
        <v>584</v>
      </c>
      <c r="B29" s="617" t="s">
        <v>701</v>
      </c>
      <c r="C29" s="229"/>
      <c r="D29" s="229" t="s">
        <v>516</v>
      </c>
      <c r="E29" s="434" t="s">
        <v>478</v>
      </c>
      <c r="F29" s="217">
        <f t="shared" si="3"/>
        <v>4</v>
      </c>
      <c r="G29" s="217">
        <f t="shared" si="1"/>
        <v>120</v>
      </c>
      <c r="H29" s="217">
        <f>(M29*Титул!BC$19)+(O29*Титул!BD$19)+(Q29*Титул!BE$19)+(S29*Титул!BF$19)</f>
        <v>48</v>
      </c>
      <c r="I29" s="309">
        <v>32</v>
      </c>
      <c r="J29" s="219"/>
      <c r="K29" s="219">
        <v>16</v>
      </c>
      <c r="L29" s="217">
        <f t="shared" si="2"/>
        <v>72</v>
      </c>
      <c r="M29" s="436"/>
      <c r="N29" s="437"/>
      <c r="O29" s="437">
        <v>3</v>
      </c>
      <c r="P29" s="437">
        <v>4</v>
      </c>
      <c r="Q29" s="437"/>
      <c r="R29" s="220"/>
      <c r="S29" s="437"/>
      <c r="T29" s="437"/>
      <c r="U29" s="435">
        <v>184</v>
      </c>
      <c r="V29" s="326" t="str">
        <f>'Основні дані'!$B$1</f>
        <v>ХТ-М225</v>
      </c>
    </row>
    <row r="30" spans="1:22" s="327" customFormat="1" ht="68.400000000000006" customHeight="1" x14ac:dyDescent="0.45">
      <c r="A30" s="251" t="s">
        <v>585</v>
      </c>
      <c r="B30" s="617" t="s">
        <v>704</v>
      </c>
      <c r="C30" s="229"/>
      <c r="D30" s="229" t="s">
        <v>516</v>
      </c>
      <c r="E30" s="434" t="s">
        <v>478</v>
      </c>
      <c r="F30" s="217">
        <f t="shared" si="3"/>
        <v>4</v>
      </c>
      <c r="G30" s="217">
        <f t="shared" si="1"/>
        <v>120</v>
      </c>
      <c r="H30" s="217">
        <f>(M30*Титул!BC$19)+(O30*Титул!BD$19)+(Q30*Титул!BE$19)+(S30*Титул!BF$19)</f>
        <v>48</v>
      </c>
      <c r="I30" s="309">
        <v>32</v>
      </c>
      <c r="J30" s="219"/>
      <c r="K30" s="219">
        <v>16</v>
      </c>
      <c r="L30" s="217">
        <f t="shared" si="2"/>
        <v>72</v>
      </c>
      <c r="M30" s="218"/>
      <c r="N30" s="345"/>
      <c r="O30" s="345">
        <v>3</v>
      </c>
      <c r="P30" s="345">
        <v>4</v>
      </c>
      <c r="Q30" s="345"/>
      <c r="R30" s="219"/>
      <c r="S30" s="345"/>
      <c r="T30" s="345"/>
      <c r="U30" s="435">
        <v>184</v>
      </c>
      <c r="V30" s="326" t="str">
        <f>'Основні дані'!$B$1</f>
        <v>ХТ-М225</v>
      </c>
    </row>
    <row r="31" spans="1:22" ht="27.75" hidden="1" customHeight="1" x14ac:dyDescent="0.5">
      <c r="A31" s="251" t="s">
        <v>586</v>
      </c>
      <c r="B31" s="422"/>
      <c r="C31" s="229"/>
      <c r="D31" s="229"/>
      <c r="E31" s="250"/>
      <c r="F31" s="217">
        <f t="shared" si="3"/>
        <v>0</v>
      </c>
      <c r="G31" s="217">
        <f t="shared" si="1"/>
        <v>0</v>
      </c>
      <c r="H31" s="217">
        <f>(M31*Титул!BC$19)+(O31*Титул!BD$19)+(Q31*Титул!BE$19)+(S31*Титул!BF$19)</f>
        <v>0</v>
      </c>
      <c r="I31" s="309"/>
      <c r="J31" s="219"/>
      <c r="K31" s="219"/>
      <c r="L31" s="217">
        <f t="shared" si="2"/>
        <v>0</v>
      </c>
      <c r="M31" s="218"/>
      <c r="N31" s="345"/>
      <c r="O31" s="345"/>
      <c r="P31" s="345"/>
      <c r="Q31" s="345"/>
      <c r="R31" s="219"/>
      <c r="S31" s="345"/>
      <c r="T31" s="345"/>
      <c r="U31" s="435"/>
      <c r="V31" s="326" t="str">
        <f>'Основні дані'!$B$1</f>
        <v>ХТ-М225</v>
      </c>
    </row>
    <row r="32" spans="1:22" ht="27.75" hidden="1" customHeight="1" x14ac:dyDescent="0.5">
      <c r="A32" s="251" t="s">
        <v>587</v>
      </c>
      <c r="B32" s="422"/>
      <c r="C32" s="229"/>
      <c r="D32" s="229"/>
      <c r="E32" s="250"/>
      <c r="F32" s="217">
        <f t="shared" si="3"/>
        <v>0</v>
      </c>
      <c r="G32" s="217">
        <f t="shared" si="1"/>
        <v>0</v>
      </c>
      <c r="H32" s="217">
        <f>(M32*Титул!BC$19)+(O32*Титул!BD$19)+(Q32*Титул!BE$19)+(S32*Титул!BF$19)</f>
        <v>0</v>
      </c>
      <c r="I32" s="309"/>
      <c r="J32" s="219"/>
      <c r="K32" s="219"/>
      <c r="L32" s="217">
        <f t="shared" si="2"/>
        <v>0</v>
      </c>
      <c r="M32" s="218"/>
      <c r="N32" s="345"/>
      <c r="O32" s="345"/>
      <c r="P32" s="345"/>
      <c r="Q32" s="345"/>
      <c r="R32" s="219"/>
      <c r="S32" s="345"/>
      <c r="T32" s="345"/>
      <c r="U32" s="435"/>
      <c r="V32" s="326" t="str">
        <f>'Основні дані'!$B$1</f>
        <v>ХТ-М225</v>
      </c>
    </row>
    <row r="33" spans="1:22" ht="27.75" hidden="1" customHeight="1" x14ac:dyDescent="0.5">
      <c r="A33" s="251" t="s">
        <v>588</v>
      </c>
      <c r="B33" s="422"/>
      <c r="C33" s="229"/>
      <c r="D33" s="229"/>
      <c r="E33" s="250"/>
      <c r="F33" s="217">
        <f t="shared" si="3"/>
        <v>0</v>
      </c>
      <c r="G33" s="217">
        <f t="shared" si="1"/>
        <v>0</v>
      </c>
      <c r="H33" s="217">
        <f>(M33*Титул!BC$19)+(O33*Титул!BD$19)+(Q33*Титул!BE$19)+(S33*Титул!BF$19)</f>
        <v>0</v>
      </c>
      <c r="I33" s="309"/>
      <c r="J33" s="219"/>
      <c r="K33" s="219"/>
      <c r="L33" s="217">
        <f t="shared" si="2"/>
        <v>0</v>
      </c>
      <c r="M33" s="218"/>
      <c r="N33" s="219"/>
      <c r="O33" s="219"/>
      <c r="P33" s="219"/>
      <c r="Q33" s="219"/>
      <c r="R33" s="219"/>
      <c r="S33" s="345"/>
      <c r="T33" s="345"/>
      <c r="U33" s="435"/>
      <c r="V33" s="326" t="str">
        <f>'Основні дані'!$B$1</f>
        <v>ХТ-М225</v>
      </c>
    </row>
    <row r="34" spans="1:22" ht="27.75" hidden="1" customHeight="1" x14ac:dyDescent="0.5">
      <c r="A34" s="251" t="s">
        <v>589</v>
      </c>
      <c r="B34" s="422"/>
      <c r="C34" s="229"/>
      <c r="D34" s="229"/>
      <c r="E34" s="250"/>
      <c r="F34" s="217">
        <f t="shared" si="3"/>
        <v>0</v>
      </c>
      <c r="G34" s="217">
        <f t="shared" si="1"/>
        <v>0</v>
      </c>
      <c r="H34" s="217">
        <f>(M34*Титул!BC$19)+(O34*Титул!BD$19)+(Q34*Титул!BE$19)+(S34*Титул!BF$19)</f>
        <v>0</v>
      </c>
      <c r="I34" s="309"/>
      <c r="J34" s="219"/>
      <c r="K34" s="219"/>
      <c r="L34" s="217">
        <f t="shared" si="2"/>
        <v>0</v>
      </c>
      <c r="M34" s="218"/>
      <c r="N34" s="219"/>
      <c r="O34" s="219"/>
      <c r="P34" s="219"/>
      <c r="Q34" s="219"/>
      <c r="R34" s="219"/>
      <c r="S34" s="345"/>
      <c r="T34" s="345"/>
      <c r="U34" s="435"/>
      <c r="V34" s="326" t="str">
        <f>'Основні дані'!$B$1</f>
        <v>ХТ-М225</v>
      </c>
    </row>
    <row r="35" spans="1:22" ht="27.75" hidden="1" customHeight="1" x14ac:dyDescent="0.5">
      <c r="A35" s="251" t="s">
        <v>590</v>
      </c>
      <c r="B35" s="422"/>
      <c r="C35" s="229"/>
      <c r="D35" s="229"/>
      <c r="E35" s="250"/>
      <c r="F35" s="217">
        <f t="shared" si="3"/>
        <v>0</v>
      </c>
      <c r="G35" s="217">
        <f t="shared" si="1"/>
        <v>0</v>
      </c>
      <c r="H35" s="217">
        <f>(M35*Титул!BC$19)+(O35*Титул!BD$19)+(Q35*Титул!BE$19)+(S35*Титул!BF$19)</f>
        <v>0</v>
      </c>
      <c r="I35" s="309"/>
      <c r="J35" s="219"/>
      <c r="K35" s="219"/>
      <c r="L35" s="217">
        <f t="shared" si="2"/>
        <v>0</v>
      </c>
      <c r="M35" s="218"/>
      <c r="N35" s="219"/>
      <c r="O35" s="219"/>
      <c r="P35" s="219"/>
      <c r="Q35" s="219"/>
      <c r="R35" s="219"/>
      <c r="S35" s="345"/>
      <c r="T35" s="345"/>
      <c r="U35" s="435"/>
      <c r="V35" s="326" t="str">
        <f>'Основні дані'!$B$1</f>
        <v>ХТ-М225</v>
      </c>
    </row>
    <row r="36" spans="1:22" ht="27.75" hidden="1" customHeight="1" x14ac:dyDescent="0.5">
      <c r="A36" s="251" t="s">
        <v>591</v>
      </c>
      <c r="B36" s="422"/>
      <c r="C36" s="229"/>
      <c r="D36" s="229"/>
      <c r="E36" s="250"/>
      <c r="F36" s="217">
        <f t="shared" si="3"/>
        <v>0</v>
      </c>
      <c r="G36" s="217">
        <f t="shared" si="1"/>
        <v>0</v>
      </c>
      <c r="H36" s="217">
        <f>(M36*Титул!BC$19)+(O36*Титул!BD$19)+(Q36*Титул!BE$19)+(S36*Титул!BF$19)</f>
        <v>0</v>
      </c>
      <c r="I36" s="309"/>
      <c r="J36" s="219"/>
      <c r="K36" s="219"/>
      <c r="L36" s="217">
        <f t="shared" si="2"/>
        <v>0</v>
      </c>
      <c r="M36" s="218"/>
      <c r="N36" s="219"/>
      <c r="O36" s="219"/>
      <c r="P36" s="219"/>
      <c r="Q36" s="219"/>
      <c r="R36" s="219"/>
      <c r="S36" s="345"/>
      <c r="T36" s="345"/>
      <c r="U36" s="435"/>
      <c r="V36" s="326" t="str">
        <f>'Основні дані'!$B$1</f>
        <v>ХТ-М225</v>
      </c>
    </row>
    <row r="37" spans="1:22" ht="27.75" hidden="1" customHeight="1" x14ac:dyDescent="0.5">
      <c r="A37" s="251" t="s">
        <v>592</v>
      </c>
      <c r="B37" s="422"/>
      <c r="C37" s="229"/>
      <c r="D37" s="229"/>
      <c r="E37" s="250"/>
      <c r="F37" s="217">
        <f t="shared" si="3"/>
        <v>0</v>
      </c>
      <c r="G37" s="217">
        <f t="shared" si="1"/>
        <v>0</v>
      </c>
      <c r="H37" s="217">
        <f>(M37*Титул!BC$19)+(O37*Титул!BD$19)+(Q37*Титул!BE$19)+(S37*Титул!BF$19)</f>
        <v>0</v>
      </c>
      <c r="I37" s="309"/>
      <c r="J37" s="219"/>
      <c r="K37" s="219"/>
      <c r="L37" s="217">
        <f t="shared" si="2"/>
        <v>0</v>
      </c>
      <c r="M37" s="218"/>
      <c r="N37" s="345"/>
      <c r="O37" s="345"/>
      <c r="P37" s="345"/>
      <c r="Q37" s="345"/>
      <c r="R37" s="219"/>
      <c r="S37" s="345"/>
      <c r="T37" s="345"/>
      <c r="U37" s="435"/>
      <c r="V37" s="326" t="str">
        <f>'Основні дані'!$B$1</f>
        <v>ХТ-М225</v>
      </c>
    </row>
    <row r="38" spans="1:22" ht="27.75" hidden="1" customHeight="1" x14ac:dyDescent="0.5">
      <c r="A38" s="251" t="s">
        <v>593</v>
      </c>
      <c r="B38" s="422"/>
      <c r="C38" s="229"/>
      <c r="D38" s="229"/>
      <c r="E38" s="250"/>
      <c r="F38" s="217">
        <f t="shared" si="3"/>
        <v>0</v>
      </c>
      <c r="G38" s="217">
        <f t="shared" si="1"/>
        <v>0</v>
      </c>
      <c r="H38" s="217">
        <f>(M38*Титул!BC$19)+(O38*Титул!BD$19)+(Q38*Титул!BE$19)+(S38*Титул!BF$19)</f>
        <v>0</v>
      </c>
      <c r="I38" s="309"/>
      <c r="J38" s="219"/>
      <c r="K38" s="219"/>
      <c r="L38" s="217">
        <f t="shared" si="2"/>
        <v>0</v>
      </c>
      <c r="M38" s="218"/>
      <c r="N38" s="345"/>
      <c r="O38" s="345"/>
      <c r="P38" s="345"/>
      <c r="Q38" s="345"/>
      <c r="R38" s="219"/>
      <c r="S38" s="345"/>
      <c r="T38" s="345"/>
      <c r="U38" s="435"/>
      <c r="V38" s="326" t="str">
        <f>'Основні дані'!$B$1</f>
        <v>ХТ-М225</v>
      </c>
    </row>
    <row r="39" spans="1:22" ht="27.75" hidden="1" customHeight="1" x14ac:dyDescent="0.5">
      <c r="A39" s="251" t="s">
        <v>594</v>
      </c>
      <c r="B39" s="422"/>
      <c r="C39" s="229"/>
      <c r="D39" s="229"/>
      <c r="E39" s="250"/>
      <c r="F39" s="217">
        <f t="shared" si="3"/>
        <v>0</v>
      </c>
      <c r="G39" s="217">
        <f t="shared" si="1"/>
        <v>0</v>
      </c>
      <c r="H39" s="217">
        <f>(M39*Титул!BC$19)+(O39*Титул!BD$19)+(Q39*Титул!BE$19)+(S39*Титул!BF$19)</f>
        <v>0</v>
      </c>
      <c r="I39" s="309"/>
      <c r="J39" s="219"/>
      <c r="K39" s="219"/>
      <c r="L39" s="217">
        <f t="shared" si="2"/>
        <v>0</v>
      </c>
      <c r="M39" s="218"/>
      <c r="N39" s="345"/>
      <c r="O39" s="345"/>
      <c r="P39" s="345"/>
      <c r="Q39" s="345"/>
      <c r="R39" s="219"/>
      <c r="S39" s="345"/>
      <c r="T39" s="345"/>
      <c r="U39" s="435"/>
      <c r="V39" s="326" t="str">
        <f>'Основні дані'!$B$1</f>
        <v>ХТ-М225</v>
      </c>
    </row>
    <row r="40" spans="1:22" ht="27.75" hidden="1" customHeight="1" x14ac:dyDescent="0.5">
      <c r="A40" s="251" t="s">
        <v>595</v>
      </c>
      <c r="B40" s="422"/>
      <c r="C40" s="229"/>
      <c r="D40" s="229"/>
      <c r="E40" s="250"/>
      <c r="F40" s="217">
        <f t="shared" si="3"/>
        <v>0</v>
      </c>
      <c r="G40" s="217">
        <f t="shared" si="1"/>
        <v>0</v>
      </c>
      <c r="H40" s="217">
        <f>(M40*Титул!BC$19)+(O40*Титул!BD$19)+(Q40*Титул!BE$19)+(S40*Титул!BF$19)</f>
        <v>0</v>
      </c>
      <c r="I40" s="309"/>
      <c r="J40" s="219"/>
      <c r="K40" s="219"/>
      <c r="L40" s="217">
        <f t="shared" si="2"/>
        <v>0</v>
      </c>
      <c r="M40" s="218"/>
      <c r="N40" s="345"/>
      <c r="O40" s="345"/>
      <c r="P40" s="345"/>
      <c r="Q40" s="345"/>
      <c r="R40" s="219"/>
      <c r="S40" s="345"/>
      <c r="T40" s="345"/>
      <c r="U40" s="435"/>
      <c r="V40" s="326" t="str">
        <f>'Основні дані'!$B$1</f>
        <v>ХТ-М225</v>
      </c>
    </row>
    <row r="41" spans="1:22" ht="27.75" hidden="1" customHeight="1" x14ac:dyDescent="0.5">
      <c r="A41" s="251" t="s">
        <v>596</v>
      </c>
      <c r="B41" s="422"/>
      <c r="C41" s="229"/>
      <c r="D41" s="229"/>
      <c r="E41" s="250"/>
      <c r="F41" s="217">
        <f t="shared" si="3"/>
        <v>0</v>
      </c>
      <c r="G41" s="217">
        <f t="shared" si="1"/>
        <v>0</v>
      </c>
      <c r="H41" s="217">
        <f>(M41*Титул!BC$19)+(O41*Титул!BD$19)+(Q41*Титул!BE$19)+(S41*Титул!BF$19)</f>
        <v>0</v>
      </c>
      <c r="I41" s="309"/>
      <c r="J41" s="219"/>
      <c r="K41" s="219"/>
      <c r="L41" s="217">
        <f t="shared" si="2"/>
        <v>0</v>
      </c>
      <c r="M41" s="436"/>
      <c r="N41" s="437"/>
      <c r="O41" s="437"/>
      <c r="P41" s="437"/>
      <c r="Q41" s="437"/>
      <c r="R41" s="220"/>
      <c r="S41" s="437"/>
      <c r="T41" s="437"/>
      <c r="U41" s="435"/>
      <c r="V41" s="326" t="str">
        <f>'Основні дані'!$B$1</f>
        <v>ХТ-М225</v>
      </c>
    </row>
    <row r="42" spans="1:22" ht="27.75" hidden="1" customHeight="1" x14ac:dyDescent="0.5">
      <c r="A42" s="251" t="s">
        <v>597</v>
      </c>
      <c r="B42" s="422"/>
      <c r="C42" s="229"/>
      <c r="D42" s="229"/>
      <c r="E42" s="250"/>
      <c r="F42" s="217">
        <f t="shared" si="3"/>
        <v>0</v>
      </c>
      <c r="G42" s="217">
        <f t="shared" si="1"/>
        <v>0</v>
      </c>
      <c r="H42" s="217">
        <f>(M42*Титул!BC$19)+(O42*Титул!BD$19)+(Q42*Титул!BE$19)+(S42*Титул!BF$19)</f>
        <v>0</v>
      </c>
      <c r="I42" s="309"/>
      <c r="J42" s="219"/>
      <c r="K42" s="219"/>
      <c r="L42" s="217">
        <f t="shared" si="2"/>
        <v>0</v>
      </c>
      <c r="M42" s="218"/>
      <c r="N42" s="345"/>
      <c r="O42" s="345"/>
      <c r="P42" s="345"/>
      <c r="Q42" s="345"/>
      <c r="R42" s="219"/>
      <c r="S42" s="345"/>
      <c r="T42" s="345"/>
      <c r="U42" s="435"/>
      <c r="V42" s="326" t="str">
        <f>'Основні дані'!$B$1</f>
        <v>ХТ-М225</v>
      </c>
    </row>
    <row r="43" spans="1:22" ht="27.75" hidden="1" customHeight="1" x14ac:dyDescent="0.5">
      <c r="A43" s="251" t="s">
        <v>598</v>
      </c>
      <c r="B43" s="422"/>
      <c r="C43" s="229"/>
      <c r="D43" s="229"/>
      <c r="E43" s="250"/>
      <c r="F43" s="217">
        <f t="shared" si="3"/>
        <v>0</v>
      </c>
      <c r="G43" s="217">
        <f t="shared" si="1"/>
        <v>0</v>
      </c>
      <c r="H43" s="217">
        <f>(M43*Титул!BC$19)+(O43*Титул!BD$19)+(Q43*Титул!BE$19)+(S43*Титул!BF$19)</f>
        <v>0</v>
      </c>
      <c r="I43" s="309"/>
      <c r="J43" s="219"/>
      <c r="K43" s="219"/>
      <c r="L43" s="217">
        <f t="shared" si="2"/>
        <v>0</v>
      </c>
      <c r="M43" s="218"/>
      <c r="N43" s="345"/>
      <c r="O43" s="345"/>
      <c r="P43" s="345"/>
      <c r="Q43" s="345"/>
      <c r="R43" s="219"/>
      <c r="S43" s="345"/>
      <c r="T43" s="345"/>
      <c r="U43" s="435"/>
      <c r="V43" s="326" t="str">
        <f>'Основні дані'!$B$1</f>
        <v>ХТ-М225</v>
      </c>
    </row>
    <row r="44" spans="1:22" ht="27.75" hidden="1" customHeight="1" x14ac:dyDescent="0.5">
      <c r="A44" s="251" t="s">
        <v>599</v>
      </c>
      <c r="B44" s="422"/>
      <c r="C44" s="229"/>
      <c r="D44" s="229"/>
      <c r="E44" s="250"/>
      <c r="F44" s="217">
        <f t="shared" si="3"/>
        <v>0</v>
      </c>
      <c r="G44" s="217">
        <f t="shared" si="1"/>
        <v>0</v>
      </c>
      <c r="H44" s="217">
        <f>(M44*Титул!BC$19)+(O44*Титул!BD$19)+(Q44*Титул!BE$19)+(S44*Титул!BF$19)</f>
        <v>0</v>
      </c>
      <c r="I44" s="309"/>
      <c r="J44" s="219"/>
      <c r="K44" s="219"/>
      <c r="L44" s="217">
        <f t="shared" si="2"/>
        <v>0</v>
      </c>
      <c r="M44" s="218"/>
      <c r="N44" s="345"/>
      <c r="O44" s="345"/>
      <c r="P44" s="345"/>
      <c r="Q44" s="345"/>
      <c r="R44" s="219"/>
      <c r="S44" s="345"/>
      <c r="T44" s="345"/>
      <c r="U44" s="435"/>
      <c r="V44" s="326" t="str">
        <f>'Основні дані'!$B$1</f>
        <v>ХТ-М225</v>
      </c>
    </row>
    <row r="45" spans="1:22" ht="27.75" hidden="1" customHeight="1" x14ac:dyDescent="0.5">
      <c r="A45" s="251" t="s">
        <v>600</v>
      </c>
      <c r="B45" s="422"/>
      <c r="C45" s="229"/>
      <c r="D45" s="229"/>
      <c r="E45" s="250"/>
      <c r="F45" s="217">
        <f t="shared" si="3"/>
        <v>0</v>
      </c>
      <c r="G45" s="217">
        <f t="shared" si="1"/>
        <v>0</v>
      </c>
      <c r="H45" s="217">
        <f>(M45*Титул!BC$19)+(O45*Титул!BD$19)+(Q45*Титул!BE$19)+(S45*Титул!BF$19)</f>
        <v>0</v>
      </c>
      <c r="I45" s="309"/>
      <c r="J45" s="219"/>
      <c r="K45" s="219"/>
      <c r="L45" s="217">
        <f t="shared" si="2"/>
        <v>0</v>
      </c>
      <c r="M45" s="218"/>
      <c r="N45" s="219"/>
      <c r="O45" s="219"/>
      <c r="P45" s="219"/>
      <c r="Q45" s="219"/>
      <c r="R45" s="219"/>
      <c r="S45" s="345"/>
      <c r="T45" s="345"/>
      <c r="U45" s="435"/>
      <c r="V45" s="326" t="str">
        <f>'Основні дані'!$B$1</f>
        <v>ХТ-М225</v>
      </c>
    </row>
    <row r="46" spans="1:22" ht="27.75" hidden="1" customHeight="1" x14ac:dyDescent="0.5">
      <c r="A46" s="251" t="s">
        <v>601</v>
      </c>
      <c r="B46" s="422"/>
      <c r="C46" s="229"/>
      <c r="D46" s="229"/>
      <c r="E46" s="250"/>
      <c r="F46" s="217">
        <f t="shared" si="3"/>
        <v>0</v>
      </c>
      <c r="G46" s="217">
        <f t="shared" si="1"/>
        <v>0</v>
      </c>
      <c r="H46" s="217">
        <f>(M46*Титул!BC$19)+(O46*Титул!BD$19)+(Q46*Титул!BE$19)+(S46*Титул!BF$19)</f>
        <v>0</v>
      </c>
      <c r="I46" s="309"/>
      <c r="J46" s="219"/>
      <c r="K46" s="219"/>
      <c r="L46" s="217">
        <f t="shared" si="2"/>
        <v>0</v>
      </c>
      <c r="M46" s="218"/>
      <c r="N46" s="219"/>
      <c r="O46" s="219"/>
      <c r="P46" s="219"/>
      <c r="Q46" s="219"/>
      <c r="R46" s="219"/>
      <c r="S46" s="345"/>
      <c r="T46" s="345"/>
      <c r="U46" s="435"/>
      <c r="V46" s="326" t="str">
        <f>'Основні дані'!$B$1</f>
        <v>ХТ-М225</v>
      </c>
    </row>
    <row r="47" spans="1:22" ht="27.75" hidden="1" customHeight="1" x14ac:dyDescent="0.5">
      <c r="A47" s="251" t="s">
        <v>602</v>
      </c>
      <c r="B47" s="422"/>
      <c r="C47" s="229"/>
      <c r="D47" s="229"/>
      <c r="E47" s="250"/>
      <c r="F47" s="217">
        <f t="shared" si="3"/>
        <v>0</v>
      </c>
      <c r="G47" s="217">
        <f t="shared" si="1"/>
        <v>0</v>
      </c>
      <c r="H47" s="217">
        <f>(M47*Титул!BC$19)+(O47*Титул!BD$19)+(Q47*Титул!BE$19)+(S47*Титул!BF$19)</f>
        <v>0</v>
      </c>
      <c r="I47" s="309"/>
      <c r="J47" s="219"/>
      <c r="K47" s="219"/>
      <c r="L47" s="217">
        <f t="shared" si="2"/>
        <v>0</v>
      </c>
      <c r="M47" s="218"/>
      <c r="N47" s="219"/>
      <c r="O47" s="219"/>
      <c r="P47" s="219"/>
      <c r="Q47" s="219"/>
      <c r="R47" s="219"/>
      <c r="S47" s="345"/>
      <c r="T47" s="345"/>
      <c r="U47" s="435"/>
      <c r="V47" s="326" t="str">
        <f>'Основні дані'!$B$1</f>
        <v>ХТ-М225</v>
      </c>
    </row>
    <row r="48" spans="1:22" ht="27.75" hidden="1" customHeight="1" x14ac:dyDescent="0.5">
      <c r="A48" s="251" t="s">
        <v>603</v>
      </c>
      <c r="B48" s="422"/>
      <c r="C48" s="229"/>
      <c r="D48" s="229"/>
      <c r="E48" s="250"/>
      <c r="F48" s="217">
        <f t="shared" si="3"/>
        <v>0</v>
      </c>
      <c r="G48" s="217">
        <f t="shared" si="1"/>
        <v>0</v>
      </c>
      <c r="H48" s="217">
        <f>(M48*Титул!BC$19)+(O48*Титул!BD$19)+(Q48*Титул!BE$19)+(S48*Титул!BF$19)</f>
        <v>0</v>
      </c>
      <c r="I48" s="309"/>
      <c r="J48" s="219"/>
      <c r="K48" s="219"/>
      <c r="L48" s="217">
        <f t="shared" si="2"/>
        <v>0</v>
      </c>
      <c r="M48" s="218"/>
      <c r="N48" s="219"/>
      <c r="O48" s="219"/>
      <c r="P48" s="219"/>
      <c r="Q48" s="219"/>
      <c r="R48" s="219"/>
      <c r="S48" s="345"/>
      <c r="T48" s="345"/>
      <c r="U48" s="435"/>
      <c r="V48" s="326" t="str">
        <f>'Основні дані'!$B$1</f>
        <v>ХТ-М225</v>
      </c>
    </row>
    <row r="49" spans="1:22" ht="27.75" hidden="1" customHeight="1" x14ac:dyDescent="0.5">
      <c r="A49" s="251" t="s">
        <v>604</v>
      </c>
      <c r="B49" s="422"/>
      <c r="C49" s="229"/>
      <c r="D49" s="229"/>
      <c r="E49" s="250"/>
      <c r="F49" s="217">
        <f t="shared" si="3"/>
        <v>0</v>
      </c>
      <c r="G49" s="217">
        <f t="shared" si="1"/>
        <v>0</v>
      </c>
      <c r="H49" s="217">
        <f>(M49*Титул!BC$19)+(O49*Титул!BD$19)+(Q49*Титул!BE$19)+(S49*Титул!BF$19)</f>
        <v>0</v>
      </c>
      <c r="I49" s="309"/>
      <c r="J49" s="219"/>
      <c r="K49" s="219"/>
      <c r="L49" s="217">
        <f t="shared" si="2"/>
        <v>0</v>
      </c>
      <c r="M49" s="218"/>
      <c r="N49" s="345"/>
      <c r="O49" s="345"/>
      <c r="P49" s="345"/>
      <c r="Q49" s="345"/>
      <c r="R49" s="219"/>
      <c r="S49" s="345"/>
      <c r="T49" s="345"/>
      <c r="U49" s="435"/>
      <c r="V49" s="326" t="str">
        <f>'Основні дані'!$B$1</f>
        <v>ХТ-М225</v>
      </c>
    </row>
    <row r="50" spans="1:22" ht="27.75" hidden="1" customHeight="1" x14ac:dyDescent="0.5">
      <c r="A50" s="251" t="s">
        <v>605</v>
      </c>
      <c r="B50" s="422"/>
      <c r="C50" s="229"/>
      <c r="D50" s="229"/>
      <c r="E50" s="250"/>
      <c r="F50" s="217">
        <f t="shared" si="3"/>
        <v>0</v>
      </c>
      <c r="G50" s="217">
        <f t="shared" si="1"/>
        <v>0</v>
      </c>
      <c r="H50" s="217">
        <f>(M50*Титул!BC$19)+(O50*Титул!BD$19)+(Q50*Титул!BE$19)+(S50*Титул!BF$19)</f>
        <v>0</v>
      </c>
      <c r="I50" s="309"/>
      <c r="J50" s="219"/>
      <c r="K50" s="219"/>
      <c r="L50" s="217">
        <f t="shared" si="2"/>
        <v>0</v>
      </c>
      <c r="M50" s="218"/>
      <c r="N50" s="345"/>
      <c r="O50" s="345"/>
      <c r="P50" s="345"/>
      <c r="Q50" s="345"/>
      <c r="R50" s="219"/>
      <c r="S50" s="345"/>
      <c r="T50" s="345"/>
      <c r="U50" s="435"/>
      <c r="V50" s="326" t="str">
        <f>'Основні дані'!$B$1</f>
        <v>ХТ-М225</v>
      </c>
    </row>
    <row r="51" spans="1:22" ht="27.75" hidden="1" customHeight="1" x14ac:dyDescent="0.5">
      <c r="A51" s="251" t="s">
        <v>606</v>
      </c>
      <c r="B51" s="422"/>
      <c r="C51" s="229"/>
      <c r="D51" s="229"/>
      <c r="E51" s="250"/>
      <c r="F51" s="217">
        <f t="shared" si="3"/>
        <v>0</v>
      </c>
      <c r="G51" s="217">
        <f t="shared" si="1"/>
        <v>0</v>
      </c>
      <c r="H51" s="217">
        <f>(M51*Титул!BC$19)+(O51*Титул!BD$19)+(Q51*Титул!BE$19)+(S51*Титул!BF$19)</f>
        <v>0</v>
      </c>
      <c r="I51" s="309"/>
      <c r="J51" s="219"/>
      <c r="K51" s="219"/>
      <c r="L51" s="217">
        <f t="shared" si="2"/>
        <v>0</v>
      </c>
      <c r="M51" s="218"/>
      <c r="N51" s="345"/>
      <c r="O51" s="345"/>
      <c r="P51" s="345"/>
      <c r="Q51" s="345"/>
      <c r="R51" s="219"/>
      <c r="S51" s="345"/>
      <c r="T51" s="345"/>
      <c r="U51" s="435"/>
      <c r="V51" s="326" t="str">
        <f>'Основні дані'!$B$1</f>
        <v>ХТ-М225</v>
      </c>
    </row>
    <row r="52" spans="1:22" ht="27.75" hidden="1" customHeight="1" x14ac:dyDescent="0.5">
      <c r="A52" s="251" t="s">
        <v>607</v>
      </c>
      <c r="B52" s="422"/>
      <c r="C52" s="229"/>
      <c r="D52" s="229"/>
      <c r="E52" s="250"/>
      <c r="F52" s="217">
        <f t="shared" si="3"/>
        <v>0</v>
      </c>
      <c r="G52" s="217">
        <f t="shared" si="1"/>
        <v>0</v>
      </c>
      <c r="H52" s="217">
        <f>(M52*Титул!BC$19)+(O52*Титул!BD$19)+(Q52*Титул!BE$19)+(S52*Титул!BF$19)</f>
        <v>0</v>
      </c>
      <c r="I52" s="309"/>
      <c r="J52" s="219"/>
      <c r="K52" s="219"/>
      <c r="L52" s="217">
        <f t="shared" si="2"/>
        <v>0</v>
      </c>
      <c r="M52" s="436"/>
      <c r="N52" s="437"/>
      <c r="O52" s="437"/>
      <c r="P52" s="437"/>
      <c r="Q52" s="437"/>
      <c r="R52" s="220"/>
      <c r="S52" s="437"/>
      <c r="T52" s="437"/>
      <c r="U52" s="435"/>
      <c r="V52" s="326" t="str">
        <f>'Основні дані'!$B$1</f>
        <v>ХТ-М225</v>
      </c>
    </row>
    <row r="53" spans="1:22" ht="36" customHeight="1" x14ac:dyDescent="0.5"/>
  </sheetData>
  <autoFilter ref="A11:V27"/>
  <mergeCells count="33">
    <mergeCell ref="Q5:T5"/>
    <mergeCell ref="J8:J10"/>
    <mergeCell ref="G4:L4"/>
    <mergeCell ref="O7:P7"/>
    <mergeCell ref="P1:U1"/>
    <mergeCell ref="U4:U10"/>
    <mergeCell ref="Q9:R9"/>
    <mergeCell ref="A2:U2"/>
    <mergeCell ref="F4:F10"/>
    <mergeCell ref="A4:A10"/>
    <mergeCell ref="I8:I10"/>
    <mergeCell ref="K8:K10"/>
    <mergeCell ref="D5:D10"/>
    <mergeCell ref="E5:E10"/>
    <mergeCell ref="B4:B10"/>
    <mergeCell ref="C5:C10"/>
    <mergeCell ref="H5:K5"/>
    <mergeCell ref="M8:T8"/>
    <mergeCell ref="H6:H10"/>
    <mergeCell ref="C4:E4"/>
    <mergeCell ref="M7:N7"/>
    <mergeCell ref="Q6:T6"/>
    <mergeCell ref="M6:P6"/>
    <mergeCell ref="Q7:R7"/>
    <mergeCell ref="M5:P5"/>
    <mergeCell ref="M4:T4"/>
    <mergeCell ref="L5:L10"/>
    <mergeCell ref="G5:G10"/>
    <mergeCell ref="M9:N9"/>
    <mergeCell ref="I6:K7"/>
    <mergeCell ref="S7:T7"/>
    <mergeCell ref="S9:T9"/>
    <mergeCell ref="O9:P9"/>
  </mergeCells>
  <pageMargins left="0.39370078740157483" right="0.19685039370078741" top="0.35433070866141736" bottom="0.74803149606299213" header="0" footer="0"/>
  <pageSetup paperSize="9" scale="34" fitToHeight="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D313"/>
  <sheetViews>
    <sheetView view="pageBreakPreview" topLeftCell="A40" zoomScaleSheetLayoutView="100" workbookViewId="0"/>
  </sheetViews>
  <sheetFormatPr defaultRowHeight="13.8" x14ac:dyDescent="0.25"/>
  <cols>
    <col min="1" max="1" width="7.6640625" customWidth="1"/>
    <col min="2" max="2" width="8.5546875" customWidth="1"/>
    <col min="3" max="3" width="82.44140625" customWidth="1"/>
    <col min="4" max="4" width="6.88671875" style="392" customWidth="1"/>
  </cols>
  <sheetData>
    <row r="2" spans="1:4" x14ac:dyDescent="0.25">
      <c r="C2" s="394"/>
      <c r="D2" s="393"/>
    </row>
    <row r="3" spans="1:4" ht="12.75" customHeight="1" x14ac:dyDescent="0.25">
      <c r="A3" s="666" t="s">
        <v>0</v>
      </c>
      <c r="B3" s="668" t="s">
        <v>1</v>
      </c>
      <c r="C3" s="670" t="s">
        <v>2</v>
      </c>
      <c r="D3" s="671" t="s">
        <v>3</v>
      </c>
    </row>
    <row r="4" spans="1:4" ht="13.2" x14ac:dyDescent="0.25">
      <c r="A4" s="667"/>
      <c r="B4" s="669"/>
      <c r="C4" s="666"/>
      <c r="D4" s="672"/>
    </row>
    <row r="5" spans="1:4" ht="14.25" customHeight="1" x14ac:dyDescent="0.25">
      <c r="A5" s="661" t="s">
        <v>4</v>
      </c>
      <c r="B5" s="661">
        <v>120</v>
      </c>
      <c r="C5" s="398" t="s">
        <v>5</v>
      </c>
      <c r="D5" s="399">
        <v>121</v>
      </c>
    </row>
    <row r="6" spans="1:4" ht="14.25" customHeight="1" x14ac:dyDescent="0.25">
      <c r="A6" s="673"/>
      <c r="B6" s="673"/>
      <c r="C6" s="398" t="s">
        <v>6</v>
      </c>
      <c r="D6" s="399">
        <v>122</v>
      </c>
    </row>
    <row r="7" spans="1:4" ht="14.25" customHeight="1" x14ac:dyDescent="0.25">
      <c r="A7" s="673"/>
      <c r="B7" s="673"/>
      <c r="C7" s="398" t="s">
        <v>7</v>
      </c>
      <c r="D7" s="399">
        <v>123</v>
      </c>
    </row>
    <row r="8" spans="1:4" ht="14.25" customHeight="1" x14ac:dyDescent="0.25">
      <c r="A8" s="673"/>
      <c r="B8" s="673"/>
      <c r="C8" s="398" t="s">
        <v>8</v>
      </c>
      <c r="D8" s="399">
        <v>124</v>
      </c>
    </row>
    <row r="9" spans="1:4" ht="14.25" customHeight="1" x14ac:dyDescent="0.25">
      <c r="A9" s="673"/>
      <c r="B9" s="673"/>
      <c r="C9" s="398" t="s">
        <v>9</v>
      </c>
      <c r="D9" s="399">
        <v>125</v>
      </c>
    </row>
    <row r="10" spans="1:4" ht="14.25" customHeight="1" x14ac:dyDescent="0.25">
      <c r="A10" s="673"/>
      <c r="B10" s="673"/>
      <c r="C10" s="398" t="s">
        <v>10</v>
      </c>
      <c r="D10" s="399">
        <v>126</v>
      </c>
    </row>
    <row r="11" spans="1:4" ht="14.25" customHeight="1" x14ac:dyDescent="0.25">
      <c r="A11" s="673"/>
      <c r="B11" s="673"/>
      <c r="C11" s="398" t="s">
        <v>11</v>
      </c>
      <c r="D11" s="399">
        <v>127</v>
      </c>
    </row>
    <row r="12" spans="1:4" ht="14.25" customHeight="1" x14ac:dyDescent="0.25">
      <c r="A12" s="673"/>
      <c r="B12" s="673"/>
      <c r="C12" s="398" t="s">
        <v>12</v>
      </c>
      <c r="D12" s="399">
        <v>128</v>
      </c>
    </row>
    <row r="13" spans="1:4" ht="14.25" customHeight="1" x14ac:dyDescent="0.25">
      <c r="A13" s="673"/>
      <c r="B13" s="673"/>
      <c r="C13" s="398" t="s">
        <v>13</v>
      </c>
      <c r="D13" s="399">
        <v>129</v>
      </c>
    </row>
    <row r="14" spans="1:4" ht="14.25" customHeight="1" x14ac:dyDescent="0.25">
      <c r="A14" s="673"/>
      <c r="B14" s="673"/>
      <c r="C14" s="398" t="s">
        <v>14</v>
      </c>
      <c r="D14" s="399">
        <v>130</v>
      </c>
    </row>
    <row r="15" spans="1:4" ht="14.25" customHeight="1" x14ac:dyDescent="0.25">
      <c r="A15" s="673"/>
      <c r="B15" s="673"/>
      <c r="C15" s="398" t="s">
        <v>15</v>
      </c>
      <c r="D15" s="399">
        <v>131</v>
      </c>
    </row>
    <row r="16" spans="1:4" ht="14.25" customHeight="1" x14ac:dyDescent="0.25">
      <c r="A16" s="673"/>
      <c r="B16" s="673"/>
      <c r="C16" s="398" t="s">
        <v>16</v>
      </c>
      <c r="D16" s="399">
        <v>132</v>
      </c>
    </row>
    <row r="17" spans="1:4" ht="14.25" customHeight="1" x14ac:dyDescent="0.25">
      <c r="A17" s="673"/>
      <c r="B17" s="673"/>
      <c r="C17" s="398" t="s">
        <v>17</v>
      </c>
      <c r="D17" s="399">
        <v>133</v>
      </c>
    </row>
    <row r="18" spans="1:4" ht="14.25" customHeight="1" x14ac:dyDescent="0.25">
      <c r="A18" s="673"/>
      <c r="B18" s="673"/>
      <c r="C18" s="398" t="s">
        <v>18</v>
      </c>
      <c r="D18" s="399">
        <v>134</v>
      </c>
    </row>
    <row r="19" spans="1:4" ht="14.25" customHeight="1" x14ac:dyDescent="0.25">
      <c r="A19" s="673"/>
      <c r="B19" s="673"/>
      <c r="C19" s="398" t="s">
        <v>19</v>
      </c>
      <c r="D19" s="399">
        <v>135</v>
      </c>
    </row>
    <row r="20" spans="1:4" ht="14.25" customHeight="1" x14ac:dyDescent="0.25">
      <c r="A20" s="673"/>
      <c r="B20" s="673"/>
      <c r="C20" s="398" t="s">
        <v>20</v>
      </c>
      <c r="D20" s="399">
        <v>136</v>
      </c>
    </row>
    <row r="21" spans="1:4" ht="14.25" customHeight="1" x14ac:dyDescent="0.25">
      <c r="A21" s="674"/>
      <c r="B21" s="674"/>
      <c r="C21" s="398" t="s">
        <v>21</v>
      </c>
      <c r="D21" s="399">
        <v>141</v>
      </c>
    </row>
    <row r="22" spans="1:4" ht="14.25" customHeight="1" x14ac:dyDescent="0.25">
      <c r="A22" s="661" t="s">
        <v>22</v>
      </c>
      <c r="B22" s="661">
        <v>140</v>
      </c>
      <c r="C22" s="398" t="s">
        <v>23</v>
      </c>
      <c r="D22" s="399">
        <v>142</v>
      </c>
    </row>
    <row r="23" spans="1:4" ht="14.25" customHeight="1" x14ac:dyDescent="0.25">
      <c r="A23" s="662"/>
      <c r="B23" s="662"/>
      <c r="C23" s="398" t="s">
        <v>24</v>
      </c>
      <c r="D23" s="399">
        <v>143</v>
      </c>
    </row>
    <row r="24" spans="1:4" ht="14.25" customHeight="1" x14ac:dyDescent="0.25">
      <c r="A24" s="662"/>
      <c r="B24" s="662"/>
      <c r="C24" s="398" t="s">
        <v>25</v>
      </c>
      <c r="D24" s="399">
        <v>144</v>
      </c>
    </row>
    <row r="25" spans="1:4" ht="14.25" customHeight="1" x14ac:dyDescent="0.25">
      <c r="A25" s="662"/>
      <c r="B25" s="662"/>
      <c r="C25" s="398" t="s">
        <v>26</v>
      </c>
      <c r="D25" s="399">
        <v>145</v>
      </c>
    </row>
    <row r="26" spans="1:4" ht="14.25" customHeight="1" x14ac:dyDescent="0.25">
      <c r="A26" s="662"/>
      <c r="B26" s="662"/>
      <c r="C26" s="398" t="s">
        <v>27</v>
      </c>
      <c r="D26" s="399">
        <v>146</v>
      </c>
    </row>
    <row r="27" spans="1:4" ht="14.25" customHeight="1" x14ac:dyDescent="0.25">
      <c r="A27" s="662"/>
      <c r="B27" s="662"/>
      <c r="C27" s="398" t="s">
        <v>28</v>
      </c>
      <c r="D27" s="399">
        <v>147</v>
      </c>
    </row>
    <row r="28" spans="1:4" ht="14.25" customHeight="1" x14ac:dyDescent="0.25">
      <c r="A28" s="662"/>
      <c r="B28" s="662"/>
      <c r="C28" s="398" t="s">
        <v>29</v>
      </c>
      <c r="D28" s="399">
        <v>148</v>
      </c>
    </row>
    <row r="29" spans="1:4" ht="14.25" customHeight="1" x14ac:dyDescent="0.25">
      <c r="A29" s="662"/>
      <c r="B29" s="662"/>
      <c r="C29" s="398" t="s">
        <v>30</v>
      </c>
      <c r="D29" s="399">
        <v>149</v>
      </c>
    </row>
    <row r="30" spans="1:4" ht="14.25" customHeight="1" x14ac:dyDescent="0.25">
      <c r="A30" s="662"/>
      <c r="B30" s="662"/>
      <c r="C30" s="398" t="s">
        <v>31</v>
      </c>
      <c r="D30" s="399">
        <v>150</v>
      </c>
    </row>
    <row r="31" spans="1:4" ht="14.25" customHeight="1" x14ac:dyDescent="0.25">
      <c r="A31" s="662"/>
      <c r="B31" s="662"/>
      <c r="C31" s="398" t="s">
        <v>32</v>
      </c>
      <c r="D31" s="399">
        <v>151</v>
      </c>
    </row>
    <row r="32" spans="1:4" ht="14.25" customHeight="1" x14ac:dyDescent="0.25">
      <c r="A32" s="662"/>
      <c r="B32" s="662"/>
      <c r="C32" s="398" t="s">
        <v>33</v>
      </c>
      <c r="D32" s="399">
        <v>152</v>
      </c>
    </row>
    <row r="33" spans="1:4" ht="14.25" customHeight="1" x14ac:dyDescent="0.25">
      <c r="A33" s="662"/>
      <c r="B33" s="662"/>
      <c r="C33" s="398" t="s">
        <v>34</v>
      </c>
      <c r="D33" s="399">
        <v>153</v>
      </c>
    </row>
    <row r="34" spans="1:4" ht="14.25" customHeight="1" x14ac:dyDescent="0.25">
      <c r="A34" s="662"/>
      <c r="B34" s="662"/>
      <c r="C34" s="398" t="s">
        <v>35</v>
      </c>
      <c r="D34" s="399">
        <v>154</v>
      </c>
    </row>
    <row r="35" spans="1:4" ht="14.25" customHeight="1" x14ac:dyDescent="0.25">
      <c r="A35" s="662"/>
      <c r="B35" s="662"/>
      <c r="C35" s="398" t="s">
        <v>36</v>
      </c>
      <c r="D35" s="399">
        <v>155</v>
      </c>
    </row>
    <row r="36" spans="1:4" ht="14.25" customHeight="1" x14ac:dyDescent="0.25">
      <c r="A36" s="663"/>
      <c r="B36" s="663"/>
      <c r="C36" s="398" t="s">
        <v>37</v>
      </c>
      <c r="D36" s="399">
        <v>154</v>
      </c>
    </row>
    <row r="37" spans="1:4" ht="14.25" customHeight="1" x14ac:dyDescent="0.25">
      <c r="A37" s="657" t="s">
        <v>38</v>
      </c>
      <c r="B37" s="657">
        <v>160</v>
      </c>
      <c r="C37" s="398" t="s">
        <v>39</v>
      </c>
      <c r="D37" s="399">
        <v>161</v>
      </c>
    </row>
    <row r="38" spans="1:4" ht="14.25" customHeight="1" x14ac:dyDescent="0.25">
      <c r="A38" s="664"/>
      <c r="B38" s="664"/>
      <c r="C38" s="398" t="s">
        <v>40</v>
      </c>
      <c r="D38" s="399">
        <v>162</v>
      </c>
    </row>
    <row r="39" spans="1:4" ht="14.25" customHeight="1" x14ac:dyDescent="0.25">
      <c r="A39" s="664"/>
      <c r="B39" s="664"/>
      <c r="C39" s="398" t="s">
        <v>41</v>
      </c>
      <c r="D39" s="399">
        <v>163</v>
      </c>
    </row>
    <row r="40" spans="1:4" ht="14.25" customHeight="1" x14ac:dyDescent="0.25">
      <c r="A40" s="664"/>
      <c r="B40" s="664"/>
      <c r="C40" s="398" t="s">
        <v>42</v>
      </c>
      <c r="D40" s="399">
        <v>164</v>
      </c>
    </row>
    <row r="41" spans="1:4" ht="14.25" customHeight="1" x14ac:dyDescent="0.25">
      <c r="A41" s="664"/>
      <c r="B41" s="664"/>
      <c r="C41" s="398" t="s">
        <v>43</v>
      </c>
      <c r="D41" s="399">
        <v>165</v>
      </c>
    </row>
    <row r="42" spans="1:4" ht="14.25" customHeight="1" x14ac:dyDescent="0.25">
      <c r="A42" s="664"/>
      <c r="B42" s="664"/>
      <c r="C42" s="398" t="s">
        <v>44</v>
      </c>
      <c r="D42" s="399">
        <v>166</v>
      </c>
    </row>
    <row r="43" spans="1:4" ht="14.25" customHeight="1" x14ac:dyDescent="0.25">
      <c r="A43" s="664"/>
      <c r="B43" s="664"/>
      <c r="C43" s="398" t="s">
        <v>45</v>
      </c>
      <c r="D43" s="399">
        <v>167</v>
      </c>
    </row>
    <row r="44" spans="1:4" ht="14.25" customHeight="1" x14ac:dyDescent="0.25">
      <c r="A44" s="664"/>
      <c r="B44" s="664"/>
      <c r="C44" s="398" t="s">
        <v>46</v>
      </c>
      <c r="D44" s="399">
        <v>168</v>
      </c>
    </row>
    <row r="45" spans="1:4" ht="14.25" customHeight="1" x14ac:dyDescent="0.25">
      <c r="A45" s="664"/>
      <c r="B45" s="664"/>
      <c r="C45" s="398" t="s">
        <v>47</v>
      </c>
      <c r="D45" s="399">
        <v>169</v>
      </c>
    </row>
    <row r="46" spans="1:4" ht="14.25" customHeight="1" x14ac:dyDescent="0.25">
      <c r="A46" s="664"/>
      <c r="B46" s="664"/>
      <c r="C46" s="398" t="s">
        <v>48</v>
      </c>
      <c r="D46" s="399">
        <v>170</v>
      </c>
    </row>
    <row r="47" spans="1:4" ht="14.25" customHeight="1" x14ac:dyDescent="0.25">
      <c r="A47" s="664"/>
      <c r="B47" s="664"/>
      <c r="C47" s="398" t="s">
        <v>49</v>
      </c>
      <c r="D47" s="399">
        <v>171</v>
      </c>
    </row>
    <row r="48" spans="1:4" ht="14.25" customHeight="1" x14ac:dyDescent="0.25">
      <c r="A48" s="664"/>
      <c r="B48" s="664"/>
      <c r="C48" s="398" t="s">
        <v>50</v>
      </c>
      <c r="D48" s="399">
        <v>172</v>
      </c>
    </row>
    <row r="49" spans="1:4" ht="14.25" customHeight="1" x14ac:dyDescent="0.25">
      <c r="A49" s="664"/>
      <c r="B49" s="664"/>
      <c r="C49" s="398" t="s">
        <v>51</v>
      </c>
      <c r="D49" s="399">
        <v>173</v>
      </c>
    </row>
    <row r="50" spans="1:4" ht="14.25" customHeight="1" x14ac:dyDescent="0.25">
      <c r="A50" s="665"/>
      <c r="B50" s="665"/>
      <c r="C50" s="398" t="s">
        <v>52</v>
      </c>
      <c r="D50" s="399">
        <v>174</v>
      </c>
    </row>
    <row r="51" spans="1:4" ht="14.25" customHeight="1" x14ac:dyDescent="0.25">
      <c r="A51" s="657" t="s">
        <v>53</v>
      </c>
      <c r="B51" s="657">
        <v>180</v>
      </c>
      <c r="C51" s="398" t="s">
        <v>54</v>
      </c>
      <c r="D51" s="399">
        <v>181</v>
      </c>
    </row>
    <row r="52" spans="1:4" ht="14.25" customHeight="1" x14ac:dyDescent="0.25">
      <c r="A52" s="664"/>
      <c r="B52" s="664"/>
      <c r="C52" s="398" t="s">
        <v>55</v>
      </c>
      <c r="D52" s="399">
        <v>182</v>
      </c>
    </row>
    <row r="53" spans="1:4" ht="14.25" customHeight="1" x14ac:dyDescent="0.25">
      <c r="A53" s="664"/>
      <c r="B53" s="664"/>
      <c r="C53" s="398" t="s">
        <v>56</v>
      </c>
      <c r="D53" s="399">
        <v>183</v>
      </c>
    </row>
    <row r="54" spans="1:4" ht="14.25" customHeight="1" x14ac:dyDescent="0.25">
      <c r="A54" s="664"/>
      <c r="B54" s="664"/>
      <c r="C54" s="398" t="s">
        <v>57</v>
      </c>
      <c r="D54" s="399">
        <v>184</v>
      </c>
    </row>
    <row r="55" spans="1:4" ht="14.25" customHeight="1" x14ac:dyDescent="0.25">
      <c r="A55" s="664"/>
      <c r="B55" s="664"/>
      <c r="C55" s="398" t="s">
        <v>58</v>
      </c>
      <c r="D55" s="399">
        <v>186</v>
      </c>
    </row>
    <row r="56" spans="1:4" ht="14.25" customHeight="1" x14ac:dyDescent="0.25">
      <c r="A56" s="664"/>
      <c r="B56" s="664"/>
      <c r="C56" s="398" t="s">
        <v>59</v>
      </c>
      <c r="D56" s="399">
        <v>187</v>
      </c>
    </row>
    <row r="57" spans="1:4" ht="14.25" customHeight="1" x14ac:dyDescent="0.25">
      <c r="A57" s="664"/>
      <c r="B57" s="664"/>
      <c r="C57" s="398" t="s">
        <v>60</v>
      </c>
      <c r="D57" s="399">
        <v>188</v>
      </c>
    </row>
    <row r="58" spans="1:4" ht="14.25" customHeight="1" x14ac:dyDescent="0.25">
      <c r="A58" s="664"/>
      <c r="B58" s="664"/>
      <c r="C58" s="398" t="s">
        <v>61</v>
      </c>
      <c r="D58" s="399">
        <v>189</v>
      </c>
    </row>
    <row r="59" spans="1:4" ht="14.25" customHeight="1" x14ac:dyDescent="0.25">
      <c r="A59" s="664"/>
      <c r="B59" s="664"/>
      <c r="C59" s="398" t="s">
        <v>62</v>
      </c>
      <c r="D59" s="399">
        <v>190</v>
      </c>
    </row>
    <row r="60" spans="1:4" ht="14.25" customHeight="1" x14ac:dyDescent="0.25">
      <c r="A60" s="664"/>
      <c r="B60" s="664"/>
      <c r="C60" s="398" t="s">
        <v>63</v>
      </c>
      <c r="D60" s="399">
        <v>191</v>
      </c>
    </row>
    <row r="61" spans="1:4" ht="14.25" customHeight="1" x14ac:dyDescent="0.25">
      <c r="A61" s="664"/>
      <c r="B61" s="664"/>
      <c r="C61" s="398" t="s">
        <v>64</v>
      </c>
      <c r="D61" s="399">
        <v>192</v>
      </c>
    </row>
    <row r="62" spans="1:4" ht="14.25" customHeight="1" x14ac:dyDescent="0.25">
      <c r="A62" s="664"/>
      <c r="B62" s="664"/>
      <c r="C62" s="398" t="s">
        <v>65</v>
      </c>
      <c r="D62" s="399">
        <v>193</v>
      </c>
    </row>
    <row r="63" spans="1:4" ht="14.25" customHeight="1" x14ac:dyDescent="0.25">
      <c r="A63" s="665"/>
      <c r="B63" s="665"/>
      <c r="C63" s="398" t="s">
        <v>66</v>
      </c>
      <c r="D63" s="399">
        <v>194</v>
      </c>
    </row>
    <row r="64" spans="1:4" ht="14.25" customHeight="1" x14ac:dyDescent="0.25">
      <c r="A64" s="657" t="s">
        <v>67</v>
      </c>
      <c r="B64" s="657">
        <v>200</v>
      </c>
      <c r="C64" s="398" t="s">
        <v>68</v>
      </c>
      <c r="D64" s="399">
        <v>201</v>
      </c>
    </row>
    <row r="65" spans="1:4" ht="14.25" customHeight="1" x14ac:dyDescent="0.25">
      <c r="A65" s="658"/>
      <c r="B65" s="658"/>
      <c r="C65" s="398" t="s">
        <v>69</v>
      </c>
      <c r="D65" s="399">
        <v>202</v>
      </c>
    </row>
    <row r="66" spans="1:4" ht="14.25" customHeight="1" x14ac:dyDescent="0.25">
      <c r="A66" s="658"/>
      <c r="B66" s="658"/>
      <c r="C66" s="398" t="s">
        <v>70</v>
      </c>
      <c r="D66" s="399">
        <v>203</v>
      </c>
    </row>
    <row r="67" spans="1:4" ht="14.25" customHeight="1" x14ac:dyDescent="0.25">
      <c r="A67" s="658"/>
      <c r="B67" s="658"/>
      <c r="C67" s="398" t="s">
        <v>71</v>
      </c>
      <c r="D67" s="399">
        <v>204</v>
      </c>
    </row>
    <row r="68" spans="1:4" ht="14.25" customHeight="1" x14ac:dyDescent="0.25">
      <c r="A68" s="658"/>
      <c r="B68" s="658"/>
      <c r="C68" s="398" t="s">
        <v>72</v>
      </c>
      <c r="D68" s="399">
        <v>205</v>
      </c>
    </row>
    <row r="69" spans="1:4" ht="14.25" customHeight="1" x14ac:dyDescent="0.25">
      <c r="A69" s="658"/>
      <c r="B69" s="658"/>
      <c r="C69" s="398" t="s">
        <v>73</v>
      </c>
      <c r="D69" s="399">
        <v>206</v>
      </c>
    </row>
    <row r="70" spans="1:4" ht="14.25" customHeight="1" x14ac:dyDescent="0.25">
      <c r="A70" s="658"/>
      <c r="B70" s="658"/>
      <c r="C70" s="398" t="s">
        <v>74</v>
      </c>
      <c r="D70" s="399">
        <v>208</v>
      </c>
    </row>
    <row r="71" spans="1:4" ht="14.25" customHeight="1" x14ac:dyDescent="0.25">
      <c r="A71" s="657" t="s">
        <v>75</v>
      </c>
      <c r="B71" s="657">
        <v>270</v>
      </c>
      <c r="C71" s="398" t="s">
        <v>76</v>
      </c>
      <c r="D71" s="399">
        <v>271</v>
      </c>
    </row>
    <row r="72" spans="1:4" ht="14.25" customHeight="1" x14ac:dyDescent="0.25">
      <c r="A72" s="659"/>
      <c r="B72" s="659"/>
      <c r="C72" s="398" t="s">
        <v>77</v>
      </c>
      <c r="D72" s="399">
        <v>272</v>
      </c>
    </row>
    <row r="73" spans="1:4" ht="14.25" customHeight="1" x14ac:dyDescent="0.25">
      <c r="A73" s="659"/>
      <c r="B73" s="659"/>
      <c r="C73" s="398" t="s">
        <v>78</v>
      </c>
      <c r="D73" s="399">
        <v>273</v>
      </c>
    </row>
    <row r="74" spans="1:4" ht="14.25" customHeight="1" x14ac:dyDescent="0.25">
      <c r="A74" s="659"/>
      <c r="B74" s="659"/>
      <c r="C74" s="398" t="s">
        <v>79</v>
      </c>
      <c r="D74" s="399">
        <v>274</v>
      </c>
    </row>
    <row r="75" spans="1:4" ht="14.25" customHeight="1" x14ac:dyDescent="0.25">
      <c r="A75" s="659"/>
      <c r="B75" s="659"/>
      <c r="C75" s="398" t="s">
        <v>80</v>
      </c>
      <c r="D75" s="399">
        <v>275</v>
      </c>
    </row>
    <row r="76" spans="1:4" ht="14.25" customHeight="1" x14ac:dyDescent="0.25">
      <c r="A76" s="660"/>
      <c r="B76" s="660"/>
      <c r="C76" s="398" t="s">
        <v>81</v>
      </c>
      <c r="D76" s="399">
        <v>276</v>
      </c>
    </row>
    <row r="77" spans="1:4" ht="14.25" customHeight="1" x14ac:dyDescent="0.25">
      <c r="A77" s="657" t="s">
        <v>82</v>
      </c>
      <c r="B77" s="657">
        <v>300</v>
      </c>
      <c r="C77" s="398" t="s">
        <v>83</v>
      </c>
      <c r="D77" s="399">
        <v>301</v>
      </c>
    </row>
    <row r="78" spans="1:4" ht="14.25" customHeight="1" x14ac:dyDescent="0.25">
      <c r="A78" s="658"/>
      <c r="B78" s="658"/>
      <c r="C78" s="398" t="s">
        <v>84</v>
      </c>
      <c r="D78" s="399">
        <v>302</v>
      </c>
    </row>
    <row r="79" spans="1:4" ht="14.25" customHeight="1" x14ac:dyDescent="0.25">
      <c r="A79" s="658"/>
      <c r="B79" s="658"/>
      <c r="C79" s="398" t="s">
        <v>85</v>
      </c>
      <c r="D79" s="399">
        <v>303</v>
      </c>
    </row>
    <row r="80" spans="1:4" ht="14.25" customHeight="1" x14ac:dyDescent="0.25">
      <c r="A80" s="658"/>
      <c r="B80" s="658"/>
      <c r="C80" s="398" t="s">
        <v>86</v>
      </c>
      <c r="D80" s="399">
        <v>304</v>
      </c>
    </row>
    <row r="81" spans="1:4" ht="14.25" customHeight="1" x14ac:dyDescent="0.25">
      <c r="A81" s="658"/>
      <c r="B81" s="658"/>
      <c r="C81" s="398" t="s">
        <v>87</v>
      </c>
      <c r="D81" s="399">
        <v>305</v>
      </c>
    </row>
    <row r="82" spans="1:4" ht="14.25" customHeight="1" x14ac:dyDescent="0.25">
      <c r="A82" s="658"/>
      <c r="B82" s="658"/>
      <c r="C82" s="398" t="s">
        <v>88</v>
      </c>
      <c r="D82" s="399">
        <v>306</v>
      </c>
    </row>
    <row r="83" spans="1:4" ht="14.25" customHeight="1" x14ac:dyDescent="0.25">
      <c r="A83" s="658"/>
      <c r="B83" s="658"/>
      <c r="C83" s="398" t="s">
        <v>89</v>
      </c>
      <c r="D83" s="399">
        <v>307</v>
      </c>
    </row>
    <row r="84" spans="1:4" ht="14.25" customHeight="1" x14ac:dyDescent="0.25">
      <c r="A84" s="658"/>
      <c r="B84" s="658"/>
      <c r="C84" s="398" t="s">
        <v>90</v>
      </c>
      <c r="D84" s="399">
        <v>310</v>
      </c>
    </row>
    <row r="85" spans="1:4" ht="14.25" customHeight="1" x14ac:dyDescent="0.25">
      <c r="A85" s="657" t="s">
        <v>91</v>
      </c>
      <c r="B85" s="657">
        <v>320</v>
      </c>
      <c r="C85" s="398" t="s">
        <v>92</v>
      </c>
      <c r="D85" s="399">
        <v>321</v>
      </c>
    </row>
    <row r="86" spans="1:4" ht="14.25" customHeight="1" x14ac:dyDescent="0.25">
      <c r="A86" s="664"/>
      <c r="B86" s="664"/>
      <c r="C86" s="398" t="s">
        <v>93</v>
      </c>
      <c r="D86" s="399">
        <v>322</v>
      </c>
    </row>
    <row r="87" spans="1:4" ht="14.25" customHeight="1" x14ac:dyDescent="0.25">
      <c r="A87" s="664"/>
      <c r="B87" s="664"/>
      <c r="C87" s="398" t="s">
        <v>94</v>
      </c>
      <c r="D87" s="399">
        <v>323</v>
      </c>
    </row>
    <row r="88" spans="1:4" ht="14.25" customHeight="1" x14ac:dyDescent="0.25">
      <c r="A88" s="664"/>
      <c r="B88" s="664"/>
      <c r="C88" s="398" t="s">
        <v>95</v>
      </c>
      <c r="D88" s="399">
        <v>324</v>
      </c>
    </row>
    <row r="89" spans="1:4" ht="14.25" customHeight="1" x14ac:dyDescent="0.25">
      <c r="A89" s="664"/>
      <c r="B89" s="664"/>
      <c r="C89" s="398" t="s">
        <v>96</v>
      </c>
      <c r="D89" s="399">
        <v>326</v>
      </c>
    </row>
    <row r="90" spans="1:4" ht="14.25" customHeight="1" x14ac:dyDescent="0.25">
      <c r="A90" s="664"/>
      <c r="B90" s="664"/>
      <c r="C90" s="398" t="s">
        <v>97</v>
      </c>
      <c r="D90" s="399">
        <v>327</v>
      </c>
    </row>
    <row r="91" spans="1:4" ht="14.25" customHeight="1" x14ac:dyDescent="0.25">
      <c r="A91" s="664"/>
      <c r="B91" s="664"/>
      <c r="C91" s="398" t="s">
        <v>98</v>
      </c>
      <c r="D91" s="399">
        <v>328</v>
      </c>
    </row>
    <row r="92" spans="1:4" ht="14.25" customHeight="1" x14ac:dyDescent="0.25">
      <c r="A92" s="664"/>
      <c r="B92" s="664"/>
      <c r="C92" s="398" t="s">
        <v>99</v>
      </c>
      <c r="D92" s="399">
        <v>329</v>
      </c>
    </row>
    <row r="93" spans="1:4" ht="14.25" customHeight="1" x14ac:dyDescent="0.25">
      <c r="A93" s="657" t="s">
        <v>100</v>
      </c>
      <c r="B93" s="657">
        <v>240</v>
      </c>
      <c r="C93" s="398" t="s">
        <v>101</v>
      </c>
      <c r="D93" s="399">
        <v>241</v>
      </c>
    </row>
    <row r="94" spans="1:4" ht="14.25" customHeight="1" x14ac:dyDescent="0.25">
      <c r="A94" s="664"/>
      <c r="B94" s="664"/>
      <c r="C94" s="398" t="s">
        <v>102</v>
      </c>
      <c r="D94" s="399">
        <v>242</v>
      </c>
    </row>
    <row r="95" spans="1:4" ht="14.25" customHeight="1" x14ac:dyDescent="0.25">
      <c r="A95" s="664"/>
      <c r="B95" s="664"/>
      <c r="C95" s="398" t="s">
        <v>103</v>
      </c>
      <c r="D95" s="399">
        <v>243</v>
      </c>
    </row>
    <row r="96" spans="1:4" ht="14.25" customHeight="1" x14ac:dyDescent="0.25">
      <c r="A96" s="664"/>
      <c r="B96" s="664"/>
      <c r="C96" s="398" t="s">
        <v>104</v>
      </c>
      <c r="D96" s="399">
        <v>244</v>
      </c>
    </row>
    <row r="97" spans="1:4" ht="14.25" customHeight="1" x14ac:dyDescent="0.25">
      <c r="A97" s="664"/>
      <c r="B97" s="664"/>
      <c r="C97" s="398" t="s">
        <v>105</v>
      </c>
      <c r="D97" s="399">
        <v>245</v>
      </c>
    </row>
    <row r="98" spans="1:4" x14ac:dyDescent="0.25">
      <c r="A98" s="664"/>
      <c r="B98" s="664"/>
      <c r="C98" s="398" t="s">
        <v>106</v>
      </c>
      <c r="D98" s="399">
        <v>246</v>
      </c>
    </row>
    <row r="99" spans="1:4" x14ac:dyDescent="0.25">
      <c r="A99" s="664"/>
      <c r="B99" s="664"/>
      <c r="C99" s="398" t="s">
        <v>107</v>
      </c>
      <c r="D99" s="399">
        <v>247</v>
      </c>
    </row>
    <row r="100" spans="1:4" x14ac:dyDescent="0.25">
      <c r="A100" s="664"/>
      <c r="B100" s="664"/>
      <c r="C100" s="398" t="s">
        <v>108</v>
      </c>
      <c r="D100" s="399">
        <v>248</v>
      </c>
    </row>
    <row r="101" spans="1:4" x14ac:dyDescent="0.25">
      <c r="A101" s="664"/>
      <c r="B101" s="664"/>
      <c r="C101" s="398" t="s">
        <v>109</v>
      </c>
      <c r="D101" s="399">
        <v>249</v>
      </c>
    </row>
    <row r="102" spans="1:4" x14ac:dyDescent="0.25">
      <c r="A102" s="664"/>
      <c r="B102" s="664"/>
      <c r="C102" s="398" t="s">
        <v>110</v>
      </c>
      <c r="D102" s="399">
        <v>250</v>
      </c>
    </row>
    <row r="103" spans="1:4" x14ac:dyDescent="0.25">
      <c r="A103" s="664"/>
      <c r="B103" s="664"/>
      <c r="C103" s="398" t="s">
        <v>111</v>
      </c>
      <c r="D103" s="399">
        <v>251</v>
      </c>
    </row>
    <row r="104" spans="1:4" x14ac:dyDescent="0.25">
      <c r="A104" s="664"/>
      <c r="B104" s="664"/>
      <c r="C104" s="398" t="s">
        <v>112</v>
      </c>
      <c r="D104" s="399">
        <v>252</v>
      </c>
    </row>
    <row r="105" spans="1:4" ht="16.5" customHeight="1" x14ac:dyDescent="0.25">
      <c r="A105" s="664"/>
      <c r="B105" s="664"/>
      <c r="C105" s="398" t="s">
        <v>113</v>
      </c>
      <c r="D105" s="399">
        <v>253</v>
      </c>
    </row>
    <row r="106" spans="1:4" x14ac:dyDescent="0.25">
      <c r="A106" s="664"/>
      <c r="B106" s="664"/>
      <c r="C106" s="398" t="s">
        <v>114</v>
      </c>
      <c r="D106" s="399">
        <v>254</v>
      </c>
    </row>
    <row r="107" spans="1:4" x14ac:dyDescent="0.25">
      <c r="A107" s="664"/>
      <c r="B107" s="664"/>
      <c r="C107" s="398" t="s">
        <v>115</v>
      </c>
      <c r="D107" s="399">
        <v>255</v>
      </c>
    </row>
    <row r="108" spans="1:4" x14ac:dyDescent="0.25">
      <c r="A108" s="664"/>
      <c r="B108" s="664"/>
      <c r="C108" s="398" t="s">
        <v>116</v>
      </c>
      <c r="D108" s="399">
        <v>256</v>
      </c>
    </row>
    <row r="109" spans="1:4" x14ac:dyDescent="0.25">
      <c r="D109" s="393"/>
    </row>
    <row r="110" spans="1:4" x14ac:dyDescent="0.25">
      <c r="D110" s="393"/>
    </row>
    <row r="111" spans="1:4" x14ac:dyDescent="0.25">
      <c r="D111" s="393"/>
    </row>
    <row r="112" spans="1:4" x14ac:dyDescent="0.25">
      <c r="D112" s="393"/>
    </row>
    <row r="113" spans="4:4" x14ac:dyDescent="0.25">
      <c r="D113" s="393"/>
    </row>
    <row r="114" spans="4:4" x14ac:dyDescent="0.25">
      <c r="D114" s="393"/>
    </row>
    <row r="115" spans="4:4" x14ac:dyDescent="0.25">
      <c r="D115" s="393"/>
    </row>
    <row r="116" spans="4:4" x14ac:dyDescent="0.25">
      <c r="D116" s="393"/>
    </row>
    <row r="117" spans="4:4" x14ac:dyDescent="0.25">
      <c r="D117" s="393"/>
    </row>
    <row r="118" spans="4:4" x14ac:dyDescent="0.25">
      <c r="D118" s="393"/>
    </row>
    <row r="119" spans="4:4" x14ac:dyDescent="0.25">
      <c r="D119" s="393"/>
    </row>
    <row r="120" spans="4:4" x14ac:dyDescent="0.25">
      <c r="D120" s="393"/>
    </row>
    <row r="121" spans="4:4" x14ac:dyDescent="0.25">
      <c r="D121" s="393"/>
    </row>
    <row r="122" spans="4:4" x14ac:dyDescent="0.25">
      <c r="D122" s="393"/>
    </row>
    <row r="123" spans="4:4" x14ac:dyDescent="0.25">
      <c r="D123" s="393"/>
    </row>
    <row r="124" spans="4:4" x14ac:dyDescent="0.25">
      <c r="D124" s="393"/>
    </row>
    <row r="125" spans="4:4" x14ac:dyDescent="0.25">
      <c r="D125" s="393"/>
    </row>
    <row r="126" spans="4:4" x14ac:dyDescent="0.25">
      <c r="D126" s="393"/>
    </row>
    <row r="127" spans="4:4" x14ac:dyDescent="0.25">
      <c r="D127" s="393"/>
    </row>
    <row r="128" spans="4:4" x14ac:dyDescent="0.25">
      <c r="D128" s="393"/>
    </row>
    <row r="129" spans="4:4" x14ac:dyDescent="0.25">
      <c r="D129" s="393"/>
    </row>
    <row r="130" spans="4:4" x14ac:dyDescent="0.25">
      <c r="D130" s="393"/>
    </row>
    <row r="131" spans="4:4" ht="14.25" hidden="1" customHeight="1" x14ac:dyDescent="0.25">
      <c r="D131" s="393"/>
    </row>
    <row r="132" spans="4:4" ht="14.25" hidden="1" customHeight="1" x14ac:dyDescent="0.25">
      <c r="D132" s="393"/>
    </row>
    <row r="133" spans="4:4" ht="14.25" hidden="1" customHeight="1" x14ac:dyDescent="0.25">
      <c r="D133" s="393"/>
    </row>
    <row r="134" spans="4:4" ht="14.25" hidden="1" customHeight="1" x14ac:dyDescent="0.25">
      <c r="D134" s="393"/>
    </row>
    <row r="135" spans="4:4" x14ac:dyDescent="0.25">
      <c r="D135" s="393"/>
    </row>
    <row r="136" spans="4:4" x14ac:dyDescent="0.25">
      <c r="D136" s="393"/>
    </row>
    <row r="137" spans="4:4" x14ac:dyDescent="0.25">
      <c r="D137" s="393"/>
    </row>
    <row r="138" spans="4:4" x14ac:dyDescent="0.25">
      <c r="D138" s="393"/>
    </row>
    <row r="139" spans="4:4" x14ac:dyDescent="0.25">
      <c r="D139" s="393"/>
    </row>
    <row r="140" spans="4:4" x14ac:dyDescent="0.25">
      <c r="D140" s="393"/>
    </row>
    <row r="141" spans="4:4" x14ac:dyDescent="0.25">
      <c r="D141" s="393"/>
    </row>
    <row r="142" spans="4:4" x14ac:dyDescent="0.25">
      <c r="D142" s="393"/>
    </row>
    <row r="143" spans="4:4" x14ac:dyDescent="0.25">
      <c r="D143" s="393"/>
    </row>
    <row r="144" spans="4:4" x14ac:dyDescent="0.25">
      <c r="D144" s="393"/>
    </row>
    <row r="145" spans="4:4" x14ac:dyDescent="0.25">
      <c r="D145" s="393"/>
    </row>
    <row r="146" spans="4:4" x14ac:dyDescent="0.25">
      <c r="D146" s="393"/>
    </row>
    <row r="147" spans="4:4" x14ac:dyDescent="0.25">
      <c r="D147" s="393"/>
    </row>
    <row r="148" spans="4:4" ht="12" customHeight="1" x14ac:dyDescent="0.25">
      <c r="D148" s="393"/>
    </row>
    <row r="149" spans="4:4" x14ac:dyDescent="0.25">
      <c r="D149" s="393"/>
    </row>
    <row r="150" spans="4:4" x14ac:dyDescent="0.25">
      <c r="D150" s="393"/>
    </row>
    <row r="151" spans="4:4" x14ac:dyDescent="0.25">
      <c r="D151" s="393"/>
    </row>
    <row r="152" spans="4:4" x14ac:dyDescent="0.25">
      <c r="D152" s="393"/>
    </row>
    <row r="153" spans="4:4" x14ac:dyDescent="0.25">
      <c r="D153" s="393"/>
    </row>
    <row r="154" spans="4:4" x14ac:dyDescent="0.25">
      <c r="D154" s="393"/>
    </row>
    <row r="155" spans="4:4" x14ac:dyDescent="0.25">
      <c r="D155" s="393"/>
    </row>
    <row r="156" spans="4:4" x14ac:dyDescent="0.25">
      <c r="D156" s="393"/>
    </row>
    <row r="157" spans="4:4" x14ac:dyDescent="0.25">
      <c r="D157" s="393"/>
    </row>
    <row r="158" spans="4:4" x14ac:dyDescent="0.25">
      <c r="D158" s="393"/>
    </row>
    <row r="159" spans="4:4" x14ac:dyDescent="0.25">
      <c r="D159" s="393"/>
    </row>
    <row r="160" spans="4:4" x14ac:dyDescent="0.25">
      <c r="D160" s="393"/>
    </row>
    <row r="161" spans="4:4" x14ac:dyDescent="0.25">
      <c r="D161" s="393"/>
    </row>
    <row r="162" spans="4:4" x14ac:dyDescent="0.25">
      <c r="D162" s="393"/>
    </row>
    <row r="163" spans="4:4" x14ac:dyDescent="0.25">
      <c r="D163" s="393"/>
    </row>
    <row r="164" spans="4:4" x14ac:dyDescent="0.25">
      <c r="D164" s="393"/>
    </row>
    <row r="165" spans="4:4" x14ac:dyDescent="0.25">
      <c r="D165" s="393"/>
    </row>
    <row r="166" spans="4:4" x14ac:dyDescent="0.25">
      <c r="D166" s="393"/>
    </row>
    <row r="167" spans="4:4" x14ac:dyDescent="0.25">
      <c r="D167" s="393"/>
    </row>
    <row r="168" spans="4:4" x14ac:dyDescent="0.25">
      <c r="D168" s="393"/>
    </row>
    <row r="169" spans="4:4" x14ac:dyDescent="0.25">
      <c r="D169" s="393"/>
    </row>
    <row r="170" spans="4:4" x14ac:dyDescent="0.25">
      <c r="D170" s="393"/>
    </row>
    <row r="171" spans="4:4" x14ac:dyDescent="0.25">
      <c r="D171" s="393"/>
    </row>
    <row r="172" spans="4:4" x14ac:dyDescent="0.25">
      <c r="D172" s="393"/>
    </row>
    <row r="173" spans="4:4" x14ac:dyDescent="0.25">
      <c r="D173" s="393"/>
    </row>
    <row r="174" spans="4:4" x14ac:dyDescent="0.25">
      <c r="D174" s="393"/>
    </row>
    <row r="175" spans="4:4" x14ac:dyDescent="0.25">
      <c r="D175" s="393"/>
    </row>
    <row r="176" spans="4:4" x14ac:dyDescent="0.25">
      <c r="D176" s="393"/>
    </row>
    <row r="177" spans="4:4" x14ac:dyDescent="0.25">
      <c r="D177" s="393"/>
    </row>
    <row r="178" spans="4:4" x14ac:dyDescent="0.25">
      <c r="D178" s="393"/>
    </row>
    <row r="179" spans="4:4" x14ac:dyDescent="0.25">
      <c r="D179" s="393"/>
    </row>
    <row r="180" spans="4:4" x14ac:dyDescent="0.25">
      <c r="D180" s="393"/>
    </row>
    <row r="181" spans="4:4" x14ac:dyDescent="0.25">
      <c r="D181" s="393"/>
    </row>
    <row r="182" spans="4:4" x14ac:dyDescent="0.25">
      <c r="D182" s="393"/>
    </row>
    <row r="183" spans="4:4" x14ac:dyDescent="0.25">
      <c r="D183" s="393"/>
    </row>
    <row r="184" spans="4:4" x14ac:dyDescent="0.25">
      <c r="D184" s="393"/>
    </row>
    <row r="185" spans="4:4" x14ac:dyDescent="0.25">
      <c r="D185" s="393"/>
    </row>
    <row r="186" spans="4:4" x14ac:dyDescent="0.25">
      <c r="D186" s="393"/>
    </row>
    <row r="187" spans="4:4" x14ac:dyDescent="0.25">
      <c r="D187" s="393"/>
    </row>
    <row r="188" spans="4:4" x14ac:dyDescent="0.25">
      <c r="D188" s="393"/>
    </row>
    <row r="189" spans="4:4" x14ac:dyDescent="0.25">
      <c r="D189" s="393"/>
    </row>
    <row r="190" spans="4:4" x14ac:dyDescent="0.25">
      <c r="D190" s="393"/>
    </row>
    <row r="191" spans="4:4" x14ac:dyDescent="0.25">
      <c r="D191" s="393"/>
    </row>
    <row r="192" spans="4:4" x14ac:dyDescent="0.25">
      <c r="D192" s="393"/>
    </row>
    <row r="193" spans="4:4" x14ac:dyDescent="0.25">
      <c r="D193" s="393"/>
    </row>
    <row r="194" spans="4:4" x14ac:dyDescent="0.25">
      <c r="D194" s="393"/>
    </row>
    <row r="195" spans="4:4" x14ac:dyDescent="0.25">
      <c r="D195" s="393"/>
    </row>
    <row r="196" spans="4:4" x14ac:dyDescent="0.25">
      <c r="D196" s="393"/>
    </row>
    <row r="197" spans="4:4" x14ac:dyDescent="0.25">
      <c r="D197" s="393"/>
    </row>
    <row r="198" spans="4:4" x14ac:dyDescent="0.25">
      <c r="D198" s="393"/>
    </row>
    <row r="199" spans="4:4" x14ac:dyDescent="0.25">
      <c r="D199" s="393"/>
    </row>
    <row r="200" spans="4:4" x14ac:dyDescent="0.25">
      <c r="D200" s="393"/>
    </row>
    <row r="201" spans="4:4" x14ac:dyDescent="0.25">
      <c r="D201" s="393"/>
    </row>
    <row r="202" spans="4:4" x14ac:dyDescent="0.25">
      <c r="D202" s="393"/>
    </row>
    <row r="203" spans="4:4" x14ac:dyDescent="0.25">
      <c r="D203" s="393"/>
    </row>
    <row r="204" spans="4:4" x14ac:dyDescent="0.25">
      <c r="D204" s="393"/>
    </row>
    <row r="205" spans="4:4" x14ac:dyDescent="0.25">
      <c r="D205" s="393"/>
    </row>
    <row r="206" spans="4:4" x14ac:dyDescent="0.25">
      <c r="D206" s="393"/>
    </row>
    <row r="207" spans="4:4" x14ac:dyDescent="0.25">
      <c r="D207" s="393"/>
    </row>
    <row r="208" spans="4:4" x14ac:dyDescent="0.25">
      <c r="D208" s="393"/>
    </row>
    <row r="209" spans="4:4" x14ac:dyDescent="0.25">
      <c r="D209" s="393"/>
    </row>
    <row r="210" spans="4:4" x14ac:dyDescent="0.25">
      <c r="D210" s="393"/>
    </row>
    <row r="211" spans="4:4" x14ac:dyDescent="0.25">
      <c r="D211" s="393"/>
    </row>
    <row r="212" spans="4:4" x14ac:dyDescent="0.25">
      <c r="D212" s="393"/>
    </row>
    <row r="213" spans="4:4" x14ac:dyDescent="0.25">
      <c r="D213" s="393"/>
    </row>
    <row r="214" spans="4:4" x14ac:dyDescent="0.25">
      <c r="D214" s="393"/>
    </row>
    <row r="215" spans="4:4" x14ac:dyDescent="0.25">
      <c r="D215" s="393"/>
    </row>
    <row r="216" spans="4:4" x14ac:dyDescent="0.25">
      <c r="D216" s="393"/>
    </row>
    <row r="217" spans="4:4" x14ac:dyDescent="0.25">
      <c r="D217" s="393"/>
    </row>
    <row r="218" spans="4:4" x14ac:dyDescent="0.25">
      <c r="D218" s="393"/>
    </row>
    <row r="219" spans="4:4" x14ac:dyDescent="0.25">
      <c r="D219" s="393"/>
    </row>
    <row r="220" spans="4:4" x14ac:dyDescent="0.25">
      <c r="D220" s="393"/>
    </row>
    <row r="221" spans="4:4" x14ac:dyDescent="0.25">
      <c r="D221" s="393"/>
    </row>
    <row r="222" spans="4:4" x14ac:dyDescent="0.25">
      <c r="D222" s="393"/>
    </row>
    <row r="223" spans="4:4" x14ac:dyDescent="0.25">
      <c r="D223" s="393"/>
    </row>
    <row r="224" spans="4:4" x14ac:dyDescent="0.25">
      <c r="D224" s="393"/>
    </row>
    <row r="225" spans="4:4" x14ac:dyDescent="0.25">
      <c r="D225" s="393"/>
    </row>
    <row r="226" spans="4:4" x14ac:dyDescent="0.25">
      <c r="D226" s="393"/>
    </row>
    <row r="227" spans="4:4" x14ac:dyDescent="0.25">
      <c r="D227" s="393"/>
    </row>
    <row r="228" spans="4:4" x14ac:dyDescent="0.25">
      <c r="D228" s="393"/>
    </row>
    <row r="229" spans="4:4" x14ac:dyDescent="0.25">
      <c r="D229" s="393"/>
    </row>
    <row r="230" spans="4:4" x14ac:dyDescent="0.25">
      <c r="D230" s="393"/>
    </row>
    <row r="231" spans="4:4" x14ac:dyDescent="0.25">
      <c r="D231" s="393"/>
    </row>
    <row r="232" spans="4:4" x14ac:dyDescent="0.25">
      <c r="D232" s="393"/>
    </row>
    <row r="233" spans="4:4" x14ac:dyDescent="0.25">
      <c r="D233" s="393"/>
    </row>
    <row r="234" spans="4:4" x14ac:dyDescent="0.25">
      <c r="D234" s="393"/>
    </row>
    <row r="235" spans="4:4" x14ac:dyDescent="0.25">
      <c r="D235" s="393"/>
    </row>
    <row r="236" spans="4:4" x14ac:dyDescent="0.25">
      <c r="D236" s="393"/>
    </row>
    <row r="237" spans="4:4" x14ac:dyDescent="0.25">
      <c r="D237" s="393"/>
    </row>
    <row r="238" spans="4:4" x14ac:dyDescent="0.25">
      <c r="D238" s="393"/>
    </row>
    <row r="239" spans="4:4" x14ac:dyDescent="0.25">
      <c r="D239" s="393"/>
    </row>
    <row r="240" spans="4:4" x14ac:dyDescent="0.25">
      <c r="D240" s="393"/>
    </row>
    <row r="241" spans="4:4" x14ac:dyDescent="0.25">
      <c r="D241" s="393"/>
    </row>
    <row r="242" spans="4:4" x14ac:dyDescent="0.25">
      <c r="D242" s="393"/>
    </row>
    <row r="243" spans="4:4" x14ac:dyDescent="0.25">
      <c r="D243" s="393"/>
    </row>
    <row r="244" spans="4:4" x14ac:dyDescent="0.25">
      <c r="D244" s="393"/>
    </row>
    <row r="245" spans="4:4" x14ac:dyDescent="0.25">
      <c r="D245" s="393"/>
    </row>
    <row r="246" spans="4:4" x14ac:dyDescent="0.25">
      <c r="D246" s="393"/>
    </row>
    <row r="247" spans="4:4" x14ac:dyDescent="0.25">
      <c r="D247" s="393"/>
    </row>
    <row r="248" spans="4:4" x14ac:dyDescent="0.25">
      <c r="D248" s="393"/>
    </row>
    <row r="249" spans="4:4" x14ac:dyDescent="0.25">
      <c r="D249" s="393"/>
    </row>
    <row r="250" spans="4:4" x14ac:dyDescent="0.25">
      <c r="D250" s="393"/>
    </row>
    <row r="251" spans="4:4" x14ac:dyDescent="0.25">
      <c r="D251" s="393"/>
    </row>
    <row r="252" spans="4:4" x14ac:dyDescent="0.25">
      <c r="D252" s="393"/>
    </row>
    <row r="253" spans="4:4" x14ac:dyDescent="0.25">
      <c r="D253" s="393"/>
    </row>
    <row r="254" spans="4:4" x14ac:dyDescent="0.25">
      <c r="D254" s="393"/>
    </row>
    <row r="255" spans="4:4" x14ac:dyDescent="0.25">
      <c r="D255" s="393"/>
    </row>
    <row r="256" spans="4:4" x14ac:dyDescent="0.25">
      <c r="D256" s="393"/>
    </row>
    <row r="257" spans="4:4" x14ac:dyDescent="0.25">
      <c r="D257" s="393"/>
    </row>
    <row r="258" spans="4:4" x14ac:dyDescent="0.25">
      <c r="D258" s="393"/>
    </row>
    <row r="259" spans="4:4" x14ac:dyDescent="0.25">
      <c r="D259" s="393"/>
    </row>
    <row r="260" spans="4:4" x14ac:dyDescent="0.25">
      <c r="D260" s="393"/>
    </row>
    <row r="261" spans="4:4" x14ac:dyDescent="0.25">
      <c r="D261" s="393"/>
    </row>
    <row r="262" spans="4:4" x14ac:dyDescent="0.25">
      <c r="D262" s="393"/>
    </row>
    <row r="263" spans="4:4" x14ac:dyDescent="0.25">
      <c r="D263" s="393"/>
    </row>
    <row r="264" spans="4:4" x14ac:dyDescent="0.25">
      <c r="D264" s="393"/>
    </row>
    <row r="265" spans="4:4" x14ac:dyDescent="0.25">
      <c r="D265" s="393"/>
    </row>
    <row r="266" spans="4:4" x14ac:dyDescent="0.25">
      <c r="D266" s="393"/>
    </row>
    <row r="267" spans="4:4" x14ac:dyDescent="0.25">
      <c r="D267" s="393"/>
    </row>
    <row r="268" spans="4:4" x14ac:dyDescent="0.25">
      <c r="D268" s="393"/>
    </row>
    <row r="269" spans="4:4" x14ac:dyDescent="0.25">
      <c r="D269" s="393"/>
    </row>
    <row r="270" spans="4:4" x14ac:dyDescent="0.25">
      <c r="D270" s="393"/>
    </row>
    <row r="271" spans="4:4" x14ac:dyDescent="0.25">
      <c r="D271" s="393"/>
    </row>
    <row r="272" spans="4:4" x14ac:dyDescent="0.25">
      <c r="D272" s="393"/>
    </row>
    <row r="273" spans="4:4" x14ac:dyDescent="0.25">
      <c r="D273" s="393"/>
    </row>
    <row r="274" spans="4:4" x14ac:dyDescent="0.25">
      <c r="D274" s="393"/>
    </row>
    <row r="275" spans="4:4" x14ac:dyDescent="0.25">
      <c r="D275" s="393"/>
    </row>
    <row r="276" spans="4:4" x14ac:dyDescent="0.25">
      <c r="D276" s="393"/>
    </row>
    <row r="277" spans="4:4" x14ac:dyDescent="0.25">
      <c r="D277" s="393"/>
    </row>
    <row r="278" spans="4:4" x14ac:dyDescent="0.25">
      <c r="D278" s="393"/>
    </row>
    <row r="279" spans="4:4" x14ac:dyDescent="0.25">
      <c r="D279" s="393"/>
    </row>
    <row r="280" spans="4:4" x14ac:dyDescent="0.25">
      <c r="D280" s="393"/>
    </row>
    <row r="281" spans="4:4" x14ac:dyDescent="0.25">
      <c r="D281" s="393"/>
    </row>
    <row r="282" spans="4:4" x14ac:dyDescent="0.25">
      <c r="D282" s="393"/>
    </row>
    <row r="283" spans="4:4" x14ac:dyDescent="0.25">
      <c r="D283" s="393"/>
    </row>
    <row r="284" spans="4:4" x14ac:dyDescent="0.25">
      <c r="D284" s="393"/>
    </row>
    <row r="285" spans="4:4" x14ac:dyDescent="0.25">
      <c r="D285" s="393"/>
    </row>
    <row r="286" spans="4:4" x14ac:dyDescent="0.25">
      <c r="D286" s="393"/>
    </row>
    <row r="287" spans="4:4" x14ac:dyDescent="0.25">
      <c r="D287" s="393"/>
    </row>
    <row r="288" spans="4:4" x14ac:dyDescent="0.25">
      <c r="D288" s="393"/>
    </row>
    <row r="289" spans="4:4" x14ac:dyDescent="0.25">
      <c r="D289" s="393"/>
    </row>
    <row r="290" spans="4:4" x14ac:dyDescent="0.25">
      <c r="D290" s="393"/>
    </row>
    <row r="291" spans="4:4" x14ac:dyDescent="0.25">
      <c r="D291" s="393"/>
    </row>
    <row r="292" spans="4:4" x14ac:dyDescent="0.25">
      <c r="D292" s="393"/>
    </row>
    <row r="293" spans="4:4" x14ac:dyDescent="0.25">
      <c r="D293" s="393"/>
    </row>
    <row r="294" spans="4:4" x14ac:dyDescent="0.25">
      <c r="D294" s="393"/>
    </row>
    <row r="295" spans="4:4" x14ac:dyDescent="0.25">
      <c r="D295" s="393"/>
    </row>
    <row r="296" spans="4:4" x14ac:dyDescent="0.25">
      <c r="D296" s="393"/>
    </row>
    <row r="297" spans="4:4" x14ac:dyDescent="0.25">
      <c r="D297" s="393"/>
    </row>
    <row r="298" spans="4:4" x14ac:dyDescent="0.25">
      <c r="D298" s="393"/>
    </row>
    <row r="299" spans="4:4" x14ac:dyDescent="0.25">
      <c r="D299" s="393"/>
    </row>
    <row r="300" spans="4:4" x14ac:dyDescent="0.25">
      <c r="D300" s="393"/>
    </row>
    <row r="301" spans="4:4" x14ac:dyDescent="0.25">
      <c r="D301" s="393"/>
    </row>
    <row r="302" spans="4:4" x14ac:dyDescent="0.25">
      <c r="D302" s="393"/>
    </row>
    <row r="303" spans="4:4" x14ac:dyDescent="0.25">
      <c r="D303" s="393"/>
    </row>
    <row r="304" spans="4:4" x14ac:dyDescent="0.25">
      <c r="D304" s="393"/>
    </row>
    <row r="305" spans="4:4" x14ac:dyDescent="0.25">
      <c r="D305" s="393"/>
    </row>
    <row r="306" spans="4:4" x14ac:dyDescent="0.25">
      <c r="D306" s="393"/>
    </row>
    <row r="307" spans="4:4" x14ac:dyDescent="0.25">
      <c r="D307" s="393"/>
    </row>
    <row r="308" spans="4:4" x14ac:dyDescent="0.25">
      <c r="D308" s="393"/>
    </row>
    <row r="309" spans="4:4" x14ac:dyDescent="0.25">
      <c r="D309" s="393"/>
    </row>
    <row r="310" spans="4:4" x14ac:dyDescent="0.25">
      <c r="D310" s="393"/>
    </row>
    <row r="311" spans="4:4" x14ac:dyDescent="0.25">
      <c r="D311" s="393"/>
    </row>
    <row r="312" spans="4:4" x14ac:dyDescent="0.25">
      <c r="D312" s="393"/>
    </row>
    <row r="313" spans="4:4" x14ac:dyDescent="0.25">
      <c r="D313" s="393"/>
    </row>
  </sheetData>
  <mergeCells count="22">
    <mergeCell ref="A77:A84"/>
    <mergeCell ref="B77:B84"/>
    <mergeCell ref="A85:A92"/>
    <mergeCell ref="B85:B92"/>
    <mergeCell ref="A93:A108"/>
    <mergeCell ref="B93:B108"/>
    <mergeCell ref="A3:A4"/>
    <mergeCell ref="B3:B4"/>
    <mergeCell ref="C3:C4"/>
    <mergeCell ref="D3:D4"/>
    <mergeCell ref="A5:A21"/>
    <mergeCell ref="B5:B21"/>
    <mergeCell ref="A64:A70"/>
    <mergeCell ref="B64:B70"/>
    <mergeCell ref="A71:A76"/>
    <mergeCell ref="B71:B76"/>
    <mergeCell ref="A22:A36"/>
    <mergeCell ref="B22:B36"/>
    <mergeCell ref="A37:A50"/>
    <mergeCell ref="B37:B50"/>
    <mergeCell ref="A51:A63"/>
    <mergeCell ref="B51:B63"/>
  </mergeCells>
  <phoneticPr fontId="28" type="noConversion"/>
  <pageMargins left="0.75" right="0.75" top="1" bottom="1" header="0.5" footer="0.5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workbookViewId="0">
      <selection activeCell="A43" sqref="A43"/>
    </sheetView>
  </sheetViews>
  <sheetFormatPr defaultRowHeight="13.2" x14ac:dyDescent="0.25"/>
  <cols>
    <col min="1" max="1" width="30.88671875" customWidth="1"/>
    <col min="2" max="2" width="32.44140625" customWidth="1"/>
    <col min="3" max="3" width="9.109375" style="39"/>
    <col min="5" max="6" width="12.33203125" customWidth="1"/>
  </cols>
  <sheetData>
    <row r="1" spans="1:6" ht="15" customHeight="1" x14ac:dyDescent="0.25">
      <c r="A1" s="682" t="s">
        <v>117</v>
      </c>
      <c r="B1" s="683"/>
      <c r="C1" s="683"/>
      <c r="D1" s="683"/>
      <c r="E1" s="683"/>
      <c r="F1" s="683"/>
    </row>
    <row r="2" spans="1:6" ht="15" customHeight="1" x14ac:dyDescent="0.25">
      <c r="A2" s="682" t="s">
        <v>118</v>
      </c>
      <c r="B2" s="683"/>
      <c r="C2" s="683"/>
      <c r="D2" s="683"/>
      <c r="E2" s="683"/>
      <c r="F2" s="683"/>
    </row>
    <row r="4" spans="1:6" ht="15.6" x14ac:dyDescent="0.3">
      <c r="A4" s="684" t="s">
        <v>119</v>
      </c>
      <c r="B4" s="685"/>
      <c r="C4" s="685"/>
      <c r="D4" s="685"/>
      <c r="E4" s="685"/>
      <c r="F4" s="685"/>
    </row>
    <row r="7" spans="1:6" ht="12.75" customHeight="1" x14ac:dyDescent="0.25">
      <c r="A7" s="680" t="s">
        <v>120</v>
      </c>
      <c r="B7" s="681"/>
      <c r="C7" s="681"/>
      <c r="D7" s="681"/>
      <c r="E7" s="681"/>
      <c r="F7" s="681"/>
    </row>
    <row r="8" spans="1:6" ht="13.8" thickBot="1" x14ac:dyDescent="0.3">
      <c r="A8" s="39"/>
    </row>
    <row r="9" spans="1:6" ht="13.5" customHeight="1" thickBot="1" x14ac:dyDescent="0.3">
      <c r="A9" s="675" t="s">
        <v>121</v>
      </c>
      <c r="B9" s="675" t="s">
        <v>122</v>
      </c>
      <c r="C9" s="675" t="s">
        <v>123</v>
      </c>
      <c r="D9" s="677" t="s">
        <v>124</v>
      </c>
      <c r="E9" s="678"/>
      <c r="F9" s="679"/>
    </row>
    <row r="10" spans="1:6" ht="14.4" thickBot="1" x14ac:dyDescent="0.3">
      <c r="A10" s="676"/>
      <c r="B10" s="676"/>
      <c r="C10" s="676"/>
      <c r="D10" s="400" t="s">
        <v>125</v>
      </c>
      <c r="E10" s="400" t="s">
        <v>126</v>
      </c>
      <c r="F10" s="400" t="s">
        <v>127</v>
      </c>
    </row>
    <row r="11" spans="1:6" ht="14.4" thickBot="1" x14ac:dyDescent="0.3">
      <c r="A11" s="401" t="s">
        <v>128</v>
      </c>
      <c r="B11" s="402" t="s">
        <v>129</v>
      </c>
      <c r="C11" s="400">
        <v>1</v>
      </c>
      <c r="D11" s="402" t="s">
        <v>130</v>
      </c>
      <c r="E11" s="402"/>
      <c r="F11" s="402" t="s">
        <v>131</v>
      </c>
    </row>
    <row r="12" spans="1:6" ht="28.2" thickBot="1" x14ac:dyDescent="0.3">
      <c r="A12" s="401" t="s">
        <v>132</v>
      </c>
      <c r="B12" s="402" t="s">
        <v>133</v>
      </c>
      <c r="C12" s="400">
        <v>2</v>
      </c>
      <c r="D12" s="402" t="s">
        <v>134</v>
      </c>
      <c r="E12" s="402" t="s">
        <v>135</v>
      </c>
      <c r="F12" s="402" t="s">
        <v>136</v>
      </c>
    </row>
    <row r="13" spans="1:6" ht="14.4" thickBot="1" x14ac:dyDescent="0.3">
      <c r="A13" s="401" t="s">
        <v>137</v>
      </c>
      <c r="B13" s="402" t="s">
        <v>138</v>
      </c>
      <c r="C13" s="400">
        <v>3</v>
      </c>
      <c r="D13" s="402" t="s">
        <v>139</v>
      </c>
      <c r="E13" s="402" t="s">
        <v>140</v>
      </c>
      <c r="F13" s="402"/>
    </row>
    <row r="14" spans="1:6" ht="28.2" thickBot="1" x14ac:dyDescent="0.3">
      <c r="A14" s="401" t="s">
        <v>137</v>
      </c>
      <c r="B14" s="402" t="s">
        <v>141</v>
      </c>
      <c r="C14" s="400">
        <v>4</v>
      </c>
      <c r="D14" s="402" t="s">
        <v>142</v>
      </c>
      <c r="E14" s="402" t="s">
        <v>143</v>
      </c>
      <c r="F14" s="402"/>
    </row>
    <row r="15" spans="1:6" ht="28.2" thickBot="1" x14ac:dyDescent="0.3">
      <c r="A15" s="401" t="s">
        <v>137</v>
      </c>
      <c r="B15" s="402" t="s">
        <v>144</v>
      </c>
      <c r="C15" s="400">
        <v>5</v>
      </c>
      <c r="D15" s="402"/>
      <c r="E15" s="402" t="s">
        <v>145</v>
      </c>
      <c r="F15" s="402"/>
    </row>
    <row r="16" spans="1:6" ht="14.4" thickBot="1" x14ac:dyDescent="0.3">
      <c r="A16" s="401" t="s">
        <v>146</v>
      </c>
      <c r="B16" s="402" t="s">
        <v>147</v>
      </c>
      <c r="C16" s="400">
        <v>6</v>
      </c>
      <c r="D16" s="402" t="s">
        <v>148</v>
      </c>
      <c r="E16" s="402" t="s">
        <v>149</v>
      </c>
      <c r="F16" s="402"/>
    </row>
    <row r="17" spans="1:6" ht="28.2" thickBot="1" x14ac:dyDescent="0.3">
      <c r="A17" s="401" t="s">
        <v>150</v>
      </c>
      <c r="B17" s="402" t="s">
        <v>151</v>
      </c>
      <c r="C17" s="400">
        <v>7</v>
      </c>
      <c r="D17" s="402" t="s">
        <v>152</v>
      </c>
      <c r="E17" s="402" t="s">
        <v>153</v>
      </c>
      <c r="F17" s="402" t="s">
        <v>154</v>
      </c>
    </row>
    <row r="18" spans="1:6" ht="28.2" thickBot="1" x14ac:dyDescent="0.3">
      <c r="A18" s="401" t="s">
        <v>155</v>
      </c>
      <c r="B18" s="402" t="s">
        <v>156</v>
      </c>
      <c r="C18" s="400">
        <v>8</v>
      </c>
      <c r="D18" s="402" t="s">
        <v>157</v>
      </c>
      <c r="E18" s="402"/>
      <c r="F18" s="402"/>
    </row>
    <row r="19" spans="1:6" ht="15.6" x14ac:dyDescent="0.25">
      <c r="A19" s="403"/>
    </row>
    <row r="21" spans="1:6" ht="12.75" customHeight="1" x14ac:dyDescent="0.25">
      <c r="A21" s="680" t="s">
        <v>158</v>
      </c>
      <c r="B21" s="681"/>
      <c r="C21" s="681"/>
      <c r="D21" s="681"/>
      <c r="E21" s="681"/>
      <c r="F21" s="681"/>
    </row>
    <row r="22" spans="1:6" ht="13.8" thickBot="1" x14ac:dyDescent="0.3">
      <c r="A22" s="39"/>
    </row>
    <row r="23" spans="1:6" ht="13.5" customHeight="1" thickBot="1" x14ac:dyDescent="0.3">
      <c r="A23" s="675" t="s">
        <v>121</v>
      </c>
      <c r="B23" s="675" t="s">
        <v>122</v>
      </c>
      <c r="C23" s="675" t="s">
        <v>123</v>
      </c>
      <c r="D23" s="677" t="s">
        <v>124</v>
      </c>
      <c r="E23" s="678"/>
      <c r="F23" s="679"/>
    </row>
    <row r="24" spans="1:6" ht="14.4" thickBot="1" x14ac:dyDescent="0.3">
      <c r="A24" s="676"/>
      <c r="B24" s="676"/>
      <c r="C24" s="676"/>
      <c r="D24" s="400" t="s">
        <v>125</v>
      </c>
      <c r="E24" s="400" t="s">
        <v>126</v>
      </c>
      <c r="F24" s="400" t="s">
        <v>127</v>
      </c>
    </row>
    <row r="25" spans="1:6" ht="28.2" thickBot="1" x14ac:dyDescent="0.3">
      <c r="A25" s="401" t="s">
        <v>159</v>
      </c>
      <c r="B25" s="402" t="s">
        <v>160</v>
      </c>
      <c r="C25" s="400">
        <v>1</v>
      </c>
      <c r="D25" s="402" t="s">
        <v>161</v>
      </c>
      <c r="E25" s="402" t="s">
        <v>162</v>
      </c>
      <c r="F25" s="402" t="s">
        <v>163</v>
      </c>
    </row>
    <row r="26" spans="1:6" ht="14.4" thickBot="1" x14ac:dyDescent="0.3">
      <c r="A26" s="401" t="s">
        <v>159</v>
      </c>
      <c r="B26" s="402" t="s">
        <v>164</v>
      </c>
      <c r="C26" s="400">
        <v>2</v>
      </c>
      <c r="D26" s="402" t="s">
        <v>165</v>
      </c>
      <c r="E26" s="402" t="s">
        <v>166</v>
      </c>
      <c r="F26" s="402" t="s">
        <v>167</v>
      </c>
    </row>
    <row r="27" spans="1:6" ht="14.4" thickBot="1" x14ac:dyDescent="0.3">
      <c r="A27" s="401" t="s">
        <v>168</v>
      </c>
      <c r="B27" s="402" t="s">
        <v>98</v>
      </c>
      <c r="C27" s="400">
        <v>3</v>
      </c>
      <c r="D27" s="402" t="s">
        <v>169</v>
      </c>
      <c r="E27" s="402"/>
      <c r="F27" s="402"/>
    </row>
    <row r="28" spans="1:6" ht="42" thickBot="1" x14ac:dyDescent="0.3">
      <c r="A28" s="401" t="s">
        <v>170</v>
      </c>
      <c r="B28" s="402" t="s">
        <v>171</v>
      </c>
      <c r="C28" s="400">
        <v>4</v>
      </c>
      <c r="D28" s="402" t="s">
        <v>172</v>
      </c>
      <c r="E28" s="402" t="s">
        <v>173</v>
      </c>
      <c r="F28" s="402"/>
    </row>
    <row r="29" spans="1:6" ht="42" thickBot="1" x14ac:dyDescent="0.3">
      <c r="A29" s="401" t="s">
        <v>174</v>
      </c>
      <c r="B29" s="402" t="s">
        <v>175</v>
      </c>
      <c r="C29" s="400">
        <v>5</v>
      </c>
      <c r="D29" s="402" t="s">
        <v>176</v>
      </c>
      <c r="E29" s="402" t="s">
        <v>177</v>
      </c>
      <c r="F29" s="402" t="s">
        <v>178</v>
      </c>
    </row>
    <row r="30" spans="1:6" ht="28.2" thickBot="1" x14ac:dyDescent="0.3">
      <c r="A30" s="401" t="s">
        <v>179</v>
      </c>
      <c r="B30" s="402" t="s">
        <v>180</v>
      </c>
      <c r="C30" s="400">
        <v>6</v>
      </c>
      <c r="D30" s="402" t="s">
        <v>181</v>
      </c>
      <c r="E30" s="402" t="s">
        <v>182</v>
      </c>
      <c r="F30" s="402" t="s">
        <v>178</v>
      </c>
    </row>
    <row r="31" spans="1:6" ht="14.4" thickBot="1" x14ac:dyDescent="0.3">
      <c r="A31" s="401" t="s">
        <v>183</v>
      </c>
      <c r="B31" s="402" t="s">
        <v>184</v>
      </c>
      <c r="C31" s="400">
        <v>7</v>
      </c>
      <c r="D31" s="402"/>
      <c r="E31" s="402" t="s">
        <v>185</v>
      </c>
      <c r="F31" s="402" t="s">
        <v>178</v>
      </c>
    </row>
    <row r="33" spans="1:6" ht="12.75" customHeight="1" x14ac:dyDescent="0.25">
      <c r="A33" s="680" t="s">
        <v>186</v>
      </c>
      <c r="B33" s="681"/>
      <c r="C33" s="681"/>
      <c r="D33" s="681"/>
      <c r="E33" s="681"/>
      <c r="F33" s="681"/>
    </row>
    <row r="34" spans="1:6" ht="13.8" thickBot="1" x14ac:dyDescent="0.3">
      <c r="A34" s="39"/>
    </row>
    <row r="35" spans="1:6" ht="13.5" customHeight="1" thickBot="1" x14ac:dyDescent="0.3">
      <c r="A35" s="675" t="s">
        <v>121</v>
      </c>
      <c r="B35" s="675" t="s">
        <v>122</v>
      </c>
      <c r="C35" s="675" t="s">
        <v>123</v>
      </c>
      <c r="D35" s="677" t="s">
        <v>124</v>
      </c>
      <c r="E35" s="678"/>
      <c r="F35" s="679"/>
    </row>
    <row r="36" spans="1:6" ht="14.4" thickBot="1" x14ac:dyDescent="0.3">
      <c r="A36" s="676"/>
      <c r="B36" s="676"/>
      <c r="C36" s="676"/>
      <c r="D36" s="400" t="s">
        <v>125</v>
      </c>
      <c r="E36" s="400" t="s">
        <v>126</v>
      </c>
      <c r="F36" s="400" t="s">
        <v>127</v>
      </c>
    </row>
    <row r="37" spans="1:6" ht="28.2" thickBot="1" x14ac:dyDescent="0.3">
      <c r="A37" s="401" t="s">
        <v>187</v>
      </c>
      <c r="B37" s="402" t="s">
        <v>188</v>
      </c>
      <c r="C37" s="400">
        <v>1</v>
      </c>
      <c r="D37" s="402" t="s">
        <v>189</v>
      </c>
      <c r="E37" s="402" t="s">
        <v>190</v>
      </c>
      <c r="F37" s="402" t="s">
        <v>191</v>
      </c>
    </row>
    <row r="38" spans="1:6" ht="42" thickBot="1" x14ac:dyDescent="0.3">
      <c r="A38" s="401" t="s">
        <v>187</v>
      </c>
      <c r="B38" s="402" t="s">
        <v>192</v>
      </c>
      <c r="C38" s="400">
        <v>2</v>
      </c>
      <c r="D38" s="402" t="s">
        <v>193</v>
      </c>
      <c r="E38" s="402" t="s">
        <v>194</v>
      </c>
      <c r="F38" s="402" t="s">
        <v>195</v>
      </c>
    </row>
    <row r="39" spans="1:6" ht="28.2" thickBot="1" x14ac:dyDescent="0.3">
      <c r="A39" s="401" t="s">
        <v>187</v>
      </c>
      <c r="B39" s="402" t="s">
        <v>196</v>
      </c>
      <c r="C39" s="400">
        <v>3</v>
      </c>
      <c r="D39" s="402" t="s">
        <v>197</v>
      </c>
      <c r="E39" s="402" t="s">
        <v>198</v>
      </c>
      <c r="F39" s="402" t="s">
        <v>199</v>
      </c>
    </row>
    <row r="40" spans="1:6" ht="42" thickBot="1" x14ac:dyDescent="0.3">
      <c r="A40" s="401" t="s">
        <v>200</v>
      </c>
      <c r="B40" s="402" t="s">
        <v>201</v>
      </c>
      <c r="C40" s="400">
        <v>4</v>
      </c>
      <c r="D40" s="402" t="s">
        <v>202</v>
      </c>
      <c r="E40" s="402" t="s">
        <v>203</v>
      </c>
      <c r="F40" s="402"/>
    </row>
    <row r="41" spans="1:6" ht="28.2" thickBot="1" x14ac:dyDescent="0.3">
      <c r="A41" s="401" t="s">
        <v>204</v>
      </c>
      <c r="B41" s="402" t="s">
        <v>205</v>
      </c>
      <c r="C41" s="400">
        <v>5</v>
      </c>
      <c r="D41" s="402" t="s">
        <v>206</v>
      </c>
      <c r="E41" s="402" t="s">
        <v>207</v>
      </c>
      <c r="F41" s="402"/>
    </row>
    <row r="42" spans="1:6" ht="28.2" thickBot="1" x14ac:dyDescent="0.3">
      <c r="A42" s="401" t="s">
        <v>208</v>
      </c>
      <c r="B42" s="402" t="s">
        <v>209</v>
      </c>
      <c r="C42" s="400">
        <v>6</v>
      </c>
      <c r="D42" s="402" t="s">
        <v>210</v>
      </c>
      <c r="E42" s="402" t="s">
        <v>211</v>
      </c>
      <c r="F42" s="402"/>
    </row>
    <row r="43" spans="1:6" ht="28.2" thickBot="1" x14ac:dyDescent="0.3">
      <c r="A43" s="401" t="s">
        <v>212</v>
      </c>
      <c r="B43" s="402" t="s">
        <v>213</v>
      </c>
      <c r="C43" s="400">
        <v>7</v>
      </c>
      <c r="D43" s="402" t="s">
        <v>214</v>
      </c>
      <c r="E43" s="402"/>
      <c r="F43" s="402"/>
    </row>
    <row r="44" spans="1:6" ht="15.6" x14ac:dyDescent="0.25">
      <c r="A44" s="403"/>
    </row>
    <row r="46" spans="1:6" ht="12.75" customHeight="1" x14ac:dyDescent="0.25">
      <c r="A46" s="680" t="s">
        <v>215</v>
      </c>
      <c r="B46" s="681"/>
      <c r="C46" s="681"/>
      <c r="D46" s="681"/>
      <c r="E46" s="681"/>
      <c r="F46" s="681"/>
    </row>
    <row r="47" spans="1:6" ht="13.8" thickBot="1" x14ac:dyDescent="0.3">
      <c r="A47" s="39"/>
    </row>
    <row r="48" spans="1:6" ht="13.5" customHeight="1" thickBot="1" x14ac:dyDescent="0.3">
      <c r="A48" s="675" t="s">
        <v>121</v>
      </c>
      <c r="B48" s="675" t="s">
        <v>122</v>
      </c>
      <c r="C48" s="675" t="s">
        <v>123</v>
      </c>
      <c r="D48" s="677" t="s">
        <v>124</v>
      </c>
      <c r="E48" s="678"/>
      <c r="F48" s="679"/>
    </row>
    <row r="49" spans="1:6" ht="14.4" thickBot="1" x14ac:dyDescent="0.3">
      <c r="A49" s="676"/>
      <c r="B49" s="676"/>
      <c r="C49" s="676"/>
      <c r="D49" s="400" t="s">
        <v>125</v>
      </c>
      <c r="E49" s="400" t="s">
        <v>126</v>
      </c>
      <c r="F49" s="400" t="s">
        <v>127</v>
      </c>
    </row>
    <row r="50" spans="1:6" ht="28.2" thickBot="1" x14ac:dyDescent="0.3">
      <c r="A50" s="401" t="s">
        <v>128</v>
      </c>
      <c r="B50" s="402" t="s">
        <v>216</v>
      </c>
      <c r="C50" s="400">
        <v>1</v>
      </c>
      <c r="D50" s="402" t="s">
        <v>217</v>
      </c>
      <c r="E50" s="402" t="s">
        <v>218</v>
      </c>
      <c r="F50" s="402"/>
    </row>
    <row r="51" spans="1:6" ht="42" thickBot="1" x14ac:dyDescent="0.3">
      <c r="A51" s="401" t="s">
        <v>137</v>
      </c>
      <c r="B51" s="402" t="s">
        <v>219</v>
      </c>
      <c r="C51" s="400">
        <v>2</v>
      </c>
      <c r="D51" s="402" t="s">
        <v>220</v>
      </c>
      <c r="E51" s="402" t="s">
        <v>221</v>
      </c>
      <c r="F51" s="402" t="s">
        <v>222</v>
      </c>
    </row>
    <row r="52" spans="1:6" ht="42" thickBot="1" x14ac:dyDescent="0.3">
      <c r="A52" s="401" t="s">
        <v>223</v>
      </c>
      <c r="B52" s="402" t="s">
        <v>224</v>
      </c>
      <c r="C52" s="400">
        <v>3</v>
      </c>
      <c r="D52" s="402" t="s">
        <v>225</v>
      </c>
      <c r="E52" s="402" t="s">
        <v>226</v>
      </c>
      <c r="F52" s="402"/>
    </row>
    <row r="53" spans="1:6" ht="28.2" thickBot="1" x14ac:dyDescent="0.3">
      <c r="A53" s="401" t="s">
        <v>227</v>
      </c>
      <c r="B53" s="402" t="s">
        <v>228</v>
      </c>
      <c r="C53" s="400">
        <v>4</v>
      </c>
      <c r="D53" s="402" t="s">
        <v>229</v>
      </c>
      <c r="E53" s="402" t="s">
        <v>230</v>
      </c>
      <c r="F53" s="402"/>
    </row>
    <row r="54" spans="1:6" ht="15.6" x14ac:dyDescent="0.25">
      <c r="A54" s="403"/>
    </row>
    <row r="56" spans="1:6" ht="12.75" customHeight="1" x14ac:dyDescent="0.25">
      <c r="A56" s="680" t="s">
        <v>231</v>
      </c>
      <c r="B56" s="681"/>
      <c r="C56" s="681"/>
      <c r="D56" s="681"/>
      <c r="E56" s="681"/>
      <c r="F56" s="681"/>
    </row>
    <row r="57" spans="1:6" ht="13.8" thickBot="1" x14ac:dyDescent="0.3">
      <c r="A57" s="39"/>
    </row>
    <row r="58" spans="1:6" ht="13.5" customHeight="1" thickBot="1" x14ac:dyDescent="0.3">
      <c r="A58" s="675" t="s">
        <v>121</v>
      </c>
      <c r="B58" s="675" t="s">
        <v>122</v>
      </c>
      <c r="C58" s="675" t="s">
        <v>123</v>
      </c>
      <c r="D58" s="677" t="s">
        <v>124</v>
      </c>
      <c r="E58" s="678"/>
      <c r="F58" s="679"/>
    </row>
    <row r="59" spans="1:6" ht="14.4" thickBot="1" x14ac:dyDescent="0.3">
      <c r="A59" s="676"/>
      <c r="B59" s="676"/>
      <c r="C59" s="676"/>
      <c r="D59" s="400" t="s">
        <v>125</v>
      </c>
      <c r="E59" s="400" t="s">
        <v>126</v>
      </c>
      <c r="F59" s="400" t="s">
        <v>127</v>
      </c>
    </row>
    <row r="60" spans="1:6" ht="42" thickBot="1" x14ac:dyDescent="0.3">
      <c r="A60" s="401" t="s">
        <v>232</v>
      </c>
      <c r="B60" s="402" t="s">
        <v>233</v>
      </c>
      <c r="C60" s="400">
        <v>1</v>
      </c>
      <c r="D60" s="402" t="s">
        <v>234</v>
      </c>
      <c r="E60" s="402" t="s">
        <v>235</v>
      </c>
      <c r="F60" s="402" t="s">
        <v>236</v>
      </c>
    </row>
    <row r="61" spans="1:6" ht="42" thickBot="1" x14ac:dyDescent="0.3">
      <c r="A61" s="401" t="s">
        <v>232</v>
      </c>
      <c r="B61" s="402" t="s">
        <v>237</v>
      </c>
      <c r="C61" s="400">
        <v>2</v>
      </c>
      <c r="D61" s="402" t="s">
        <v>238</v>
      </c>
      <c r="E61" s="402" t="s">
        <v>239</v>
      </c>
      <c r="F61" s="402" t="s">
        <v>240</v>
      </c>
    </row>
    <row r="62" spans="1:6" ht="42" thickBot="1" x14ac:dyDescent="0.3">
      <c r="A62" s="401" t="s">
        <v>232</v>
      </c>
      <c r="B62" s="402" t="s">
        <v>241</v>
      </c>
      <c r="C62" s="400">
        <v>3</v>
      </c>
      <c r="D62" s="402" t="s">
        <v>242</v>
      </c>
      <c r="E62" s="402" t="s">
        <v>243</v>
      </c>
      <c r="F62" s="402" t="s">
        <v>244</v>
      </c>
    </row>
    <row r="63" spans="1:6" ht="28.2" thickBot="1" x14ac:dyDescent="0.3">
      <c r="A63" s="401" t="s">
        <v>245</v>
      </c>
      <c r="B63" s="402" t="s">
        <v>246</v>
      </c>
      <c r="C63" s="400">
        <v>4</v>
      </c>
      <c r="D63" s="402" t="s">
        <v>247</v>
      </c>
      <c r="E63" s="402" t="s">
        <v>248</v>
      </c>
      <c r="F63" s="402" t="s">
        <v>249</v>
      </c>
    </row>
    <row r="64" spans="1:6" ht="42" thickBot="1" x14ac:dyDescent="0.3">
      <c r="A64" s="401" t="s">
        <v>250</v>
      </c>
      <c r="B64" s="402" t="s">
        <v>251</v>
      </c>
      <c r="C64" s="400">
        <v>5</v>
      </c>
      <c r="D64" s="402" t="s">
        <v>252</v>
      </c>
      <c r="E64" s="402" t="s">
        <v>253</v>
      </c>
      <c r="F64" s="402"/>
    </row>
    <row r="65" spans="1:6" ht="14.4" thickBot="1" x14ac:dyDescent="0.3">
      <c r="A65" s="401" t="s">
        <v>254</v>
      </c>
      <c r="B65" s="402" t="s">
        <v>255</v>
      </c>
      <c r="C65" s="400">
        <v>6</v>
      </c>
      <c r="D65" s="402" t="s">
        <v>256</v>
      </c>
      <c r="E65" s="402" t="s">
        <v>257</v>
      </c>
      <c r="F65" s="402" t="s">
        <v>258</v>
      </c>
    </row>
    <row r="66" spans="1:6" ht="28.2" thickBot="1" x14ac:dyDescent="0.3">
      <c r="A66" s="401" t="s">
        <v>259</v>
      </c>
      <c r="B66" s="402" t="s">
        <v>260</v>
      </c>
      <c r="C66" s="400">
        <v>7</v>
      </c>
      <c r="D66" s="402" t="s">
        <v>261</v>
      </c>
      <c r="E66" s="402" t="s">
        <v>262</v>
      </c>
      <c r="F66" s="402" t="s">
        <v>263</v>
      </c>
    </row>
    <row r="67" spans="1:6" ht="15.6" x14ac:dyDescent="0.25">
      <c r="A67" s="403"/>
    </row>
    <row r="69" spans="1:6" ht="12.75" customHeight="1" x14ac:dyDescent="0.25">
      <c r="A69" s="680" t="s">
        <v>264</v>
      </c>
      <c r="B69" s="681"/>
      <c r="C69" s="681"/>
      <c r="D69" s="681"/>
      <c r="E69" s="681"/>
      <c r="F69" s="681"/>
    </row>
    <row r="70" spans="1:6" ht="13.8" thickBot="1" x14ac:dyDescent="0.3">
      <c r="A70" s="39"/>
    </row>
    <row r="71" spans="1:6" ht="13.5" customHeight="1" thickBot="1" x14ac:dyDescent="0.3">
      <c r="A71" s="675" t="s">
        <v>121</v>
      </c>
      <c r="B71" s="675" t="s">
        <v>122</v>
      </c>
      <c r="C71" s="675" t="s">
        <v>123</v>
      </c>
      <c r="D71" s="677" t="s">
        <v>124</v>
      </c>
      <c r="E71" s="678"/>
      <c r="F71" s="679"/>
    </row>
    <row r="72" spans="1:6" ht="14.4" thickBot="1" x14ac:dyDescent="0.3">
      <c r="A72" s="676"/>
      <c r="B72" s="676"/>
      <c r="C72" s="676"/>
      <c r="D72" s="400" t="s">
        <v>125</v>
      </c>
      <c r="E72" s="400" t="s">
        <v>126</v>
      </c>
      <c r="F72" s="400" t="s">
        <v>127</v>
      </c>
    </row>
    <row r="73" spans="1:6" ht="14.4" thickBot="1" x14ac:dyDescent="0.3">
      <c r="A73" s="401" t="s">
        <v>265</v>
      </c>
      <c r="B73" s="402" t="s">
        <v>266</v>
      </c>
      <c r="C73" s="400">
        <v>1</v>
      </c>
      <c r="D73" s="402" t="s">
        <v>267</v>
      </c>
      <c r="E73" s="402" t="s">
        <v>268</v>
      </c>
      <c r="F73" s="402" t="s">
        <v>269</v>
      </c>
    </row>
    <row r="74" spans="1:6" ht="14.4" thickBot="1" x14ac:dyDescent="0.3">
      <c r="A74" s="401" t="s">
        <v>270</v>
      </c>
      <c r="B74" s="402" t="s">
        <v>271</v>
      </c>
      <c r="C74" s="400">
        <v>2</v>
      </c>
      <c r="D74" s="402" t="s">
        <v>272</v>
      </c>
      <c r="E74" s="402" t="s">
        <v>273</v>
      </c>
      <c r="F74" s="402" t="s">
        <v>274</v>
      </c>
    </row>
    <row r="75" spans="1:6" ht="42" thickBot="1" x14ac:dyDescent="0.3">
      <c r="A75" s="401" t="s">
        <v>275</v>
      </c>
      <c r="B75" s="402" t="s">
        <v>276</v>
      </c>
      <c r="C75" s="400">
        <v>3</v>
      </c>
      <c r="D75" s="402" t="s">
        <v>277</v>
      </c>
      <c r="E75" s="402" t="s">
        <v>278</v>
      </c>
      <c r="F75" s="402" t="s">
        <v>279</v>
      </c>
    </row>
    <row r="76" spans="1:6" ht="14.4" thickBot="1" x14ac:dyDescent="0.3">
      <c r="A76" s="401" t="s">
        <v>280</v>
      </c>
      <c r="B76" s="402" t="s">
        <v>281</v>
      </c>
      <c r="C76" s="400">
        <v>4</v>
      </c>
      <c r="D76" s="402" t="s">
        <v>282</v>
      </c>
      <c r="E76" s="402" t="s">
        <v>283</v>
      </c>
      <c r="F76" s="402" t="s">
        <v>284</v>
      </c>
    </row>
    <row r="77" spans="1:6" ht="14.4" thickBot="1" x14ac:dyDescent="0.3">
      <c r="A77" s="401" t="s">
        <v>285</v>
      </c>
      <c r="B77" s="402" t="s">
        <v>286</v>
      </c>
      <c r="C77" s="400">
        <v>5</v>
      </c>
      <c r="D77" s="402" t="s">
        <v>287</v>
      </c>
      <c r="E77" s="402" t="s">
        <v>288</v>
      </c>
      <c r="F77" s="402" t="s">
        <v>289</v>
      </c>
    </row>
    <row r="78" spans="1:6" ht="14.4" thickBot="1" x14ac:dyDescent="0.3">
      <c r="A78" s="401" t="s">
        <v>290</v>
      </c>
      <c r="B78" s="402" t="s">
        <v>291</v>
      </c>
      <c r="C78" s="400">
        <v>6</v>
      </c>
      <c r="D78" s="402" t="s">
        <v>292</v>
      </c>
      <c r="E78" s="402" t="s">
        <v>293</v>
      </c>
      <c r="F78" s="402" t="s">
        <v>294</v>
      </c>
    </row>
    <row r="79" spans="1:6" ht="28.2" thickBot="1" x14ac:dyDescent="0.3">
      <c r="A79" s="401" t="s">
        <v>295</v>
      </c>
      <c r="B79" s="402" t="s">
        <v>296</v>
      </c>
      <c r="C79" s="400">
        <v>7</v>
      </c>
      <c r="D79" s="402" t="s">
        <v>297</v>
      </c>
      <c r="E79" s="402" t="s">
        <v>298</v>
      </c>
      <c r="F79" s="402"/>
    </row>
    <row r="80" spans="1:6" ht="15.6" x14ac:dyDescent="0.25">
      <c r="A80" s="403"/>
    </row>
    <row r="82" spans="1:6" ht="12.75" customHeight="1" x14ac:dyDescent="0.25">
      <c r="A82" s="680" t="s">
        <v>299</v>
      </c>
      <c r="B82" s="681"/>
      <c r="C82" s="681"/>
      <c r="D82" s="681"/>
      <c r="E82" s="681"/>
      <c r="F82" s="681"/>
    </row>
    <row r="83" spans="1:6" ht="13.8" thickBot="1" x14ac:dyDescent="0.3">
      <c r="A83" s="39"/>
    </row>
    <row r="84" spans="1:6" ht="13.5" customHeight="1" thickBot="1" x14ac:dyDescent="0.3">
      <c r="A84" s="675" t="s">
        <v>121</v>
      </c>
      <c r="B84" s="675" t="s">
        <v>122</v>
      </c>
      <c r="C84" s="675" t="s">
        <v>123</v>
      </c>
      <c r="D84" s="677" t="s">
        <v>124</v>
      </c>
      <c r="E84" s="678"/>
      <c r="F84" s="679"/>
    </row>
    <row r="85" spans="1:6" ht="14.4" thickBot="1" x14ac:dyDescent="0.3">
      <c r="A85" s="676"/>
      <c r="B85" s="676"/>
      <c r="C85" s="676"/>
      <c r="D85" s="400" t="s">
        <v>125</v>
      </c>
      <c r="E85" s="400" t="s">
        <v>126</v>
      </c>
      <c r="F85" s="400" t="s">
        <v>127</v>
      </c>
    </row>
    <row r="86" spans="1:6" ht="14.4" thickBot="1" x14ac:dyDescent="0.3">
      <c r="A86" s="401" t="s">
        <v>300</v>
      </c>
      <c r="B86" s="402" t="s">
        <v>301</v>
      </c>
      <c r="C86" s="400">
        <v>1</v>
      </c>
      <c r="D86" s="402" t="s">
        <v>302</v>
      </c>
      <c r="E86" s="402" t="s">
        <v>303</v>
      </c>
      <c r="F86" s="402"/>
    </row>
    <row r="87" spans="1:6" ht="14.4" thickBot="1" x14ac:dyDescent="0.3">
      <c r="A87" s="401" t="s">
        <v>304</v>
      </c>
      <c r="B87" s="402" t="s">
        <v>305</v>
      </c>
      <c r="C87" s="400">
        <v>2</v>
      </c>
      <c r="D87" s="402" t="s">
        <v>306</v>
      </c>
      <c r="E87" s="402" t="s">
        <v>307</v>
      </c>
      <c r="F87" s="402"/>
    </row>
    <row r="88" spans="1:6" ht="28.2" thickBot="1" x14ac:dyDescent="0.3">
      <c r="A88" s="401" t="s">
        <v>304</v>
      </c>
      <c r="B88" s="402" t="s">
        <v>308</v>
      </c>
      <c r="C88" s="400">
        <v>3</v>
      </c>
      <c r="D88" s="402" t="s">
        <v>309</v>
      </c>
      <c r="E88" s="402" t="s">
        <v>310</v>
      </c>
      <c r="F88" s="402"/>
    </row>
    <row r="89" spans="1:6" ht="14.4" thickBot="1" x14ac:dyDescent="0.3">
      <c r="A89" s="401" t="s">
        <v>311</v>
      </c>
      <c r="B89" s="402" t="s">
        <v>312</v>
      </c>
      <c r="C89" s="400">
        <v>4</v>
      </c>
      <c r="D89" s="402" t="s">
        <v>313</v>
      </c>
      <c r="E89" s="402" t="s">
        <v>314</v>
      </c>
      <c r="F89" s="402"/>
    </row>
    <row r="90" spans="1:6" ht="14.4" thickBot="1" x14ac:dyDescent="0.3">
      <c r="A90" s="401" t="s">
        <v>315</v>
      </c>
      <c r="B90" s="402" t="s">
        <v>316</v>
      </c>
      <c r="C90" s="400">
        <v>5</v>
      </c>
      <c r="D90" s="402" t="s">
        <v>317</v>
      </c>
      <c r="E90" s="402"/>
      <c r="F90" s="402"/>
    </row>
    <row r="91" spans="1:6" ht="14.4" thickBot="1" x14ac:dyDescent="0.3">
      <c r="A91" s="401" t="s">
        <v>318</v>
      </c>
      <c r="B91" s="402" t="s">
        <v>319</v>
      </c>
      <c r="C91" s="400">
        <v>6</v>
      </c>
      <c r="D91" s="402"/>
      <c r="E91" s="402" t="s">
        <v>320</v>
      </c>
      <c r="F91" s="402"/>
    </row>
    <row r="92" spans="1:6" ht="28.2" thickBot="1" x14ac:dyDescent="0.3">
      <c r="A92" s="401" t="s">
        <v>321</v>
      </c>
      <c r="B92" s="402" t="s">
        <v>322</v>
      </c>
      <c r="C92" s="400">
        <v>7</v>
      </c>
      <c r="D92" s="402"/>
      <c r="E92" s="402" t="s">
        <v>323</v>
      </c>
      <c r="F92" s="402"/>
    </row>
    <row r="93" spans="1:6" ht="12.75" customHeight="1" x14ac:dyDescent="0.25"/>
    <row r="94" spans="1:6" ht="12.75" customHeight="1" x14ac:dyDescent="0.25">
      <c r="A94" s="680" t="s">
        <v>324</v>
      </c>
      <c r="B94" s="681"/>
      <c r="C94" s="681"/>
      <c r="D94" s="681"/>
      <c r="E94" s="681"/>
      <c r="F94" s="681"/>
    </row>
    <row r="95" spans="1:6" ht="13.5" customHeight="1" thickBot="1" x14ac:dyDescent="0.3">
      <c r="A95" s="39"/>
    </row>
    <row r="96" spans="1:6" ht="13.5" customHeight="1" thickBot="1" x14ac:dyDescent="0.3">
      <c r="A96" s="675" t="s">
        <v>121</v>
      </c>
      <c r="B96" s="675" t="s">
        <v>122</v>
      </c>
      <c r="C96" s="675" t="s">
        <v>123</v>
      </c>
      <c r="D96" s="677" t="s">
        <v>124</v>
      </c>
      <c r="E96" s="678"/>
      <c r="F96" s="679"/>
    </row>
    <row r="97" spans="1:6" ht="14.4" thickBot="1" x14ac:dyDescent="0.3">
      <c r="A97" s="676"/>
      <c r="B97" s="676"/>
      <c r="C97" s="676"/>
      <c r="D97" s="400" t="s">
        <v>125</v>
      </c>
      <c r="E97" s="400" t="s">
        <v>126</v>
      </c>
      <c r="F97" s="400" t="s">
        <v>127</v>
      </c>
    </row>
    <row r="98" spans="1:6" ht="14.4" thickBot="1" x14ac:dyDescent="0.3">
      <c r="A98" s="401" t="s">
        <v>325</v>
      </c>
      <c r="B98" s="402" t="s">
        <v>326</v>
      </c>
      <c r="C98" s="400">
        <v>1</v>
      </c>
      <c r="D98" s="402" t="s">
        <v>327</v>
      </c>
      <c r="E98" s="402" t="s">
        <v>328</v>
      </c>
      <c r="F98" s="402"/>
    </row>
    <row r="99" spans="1:6" ht="14.4" thickBot="1" x14ac:dyDescent="0.3">
      <c r="A99" s="401" t="s">
        <v>329</v>
      </c>
      <c r="B99" s="402" t="s">
        <v>330</v>
      </c>
      <c r="C99" s="400">
        <v>2</v>
      </c>
      <c r="D99" s="402"/>
      <c r="E99" s="402" t="s">
        <v>331</v>
      </c>
      <c r="F99" s="402"/>
    </row>
    <row r="100" spans="1:6" ht="14.4" thickBot="1" x14ac:dyDescent="0.3">
      <c r="A100" s="401" t="s">
        <v>332</v>
      </c>
      <c r="B100" s="402" t="s">
        <v>333</v>
      </c>
      <c r="C100" s="400">
        <v>3</v>
      </c>
      <c r="D100" s="402" t="s">
        <v>334</v>
      </c>
      <c r="E100" s="402" t="s">
        <v>335</v>
      </c>
      <c r="F100" s="402"/>
    </row>
    <row r="101" spans="1:6" ht="28.2" thickBot="1" x14ac:dyDescent="0.3">
      <c r="A101" s="401" t="s">
        <v>336</v>
      </c>
      <c r="B101" s="402" t="s">
        <v>337</v>
      </c>
      <c r="C101" s="400">
        <v>4</v>
      </c>
      <c r="D101" s="402" t="s">
        <v>338</v>
      </c>
      <c r="E101" s="402" t="s">
        <v>339</v>
      </c>
      <c r="F101" s="402"/>
    </row>
    <row r="102" spans="1:6" ht="28.2" thickBot="1" x14ac:dyDescent="0.3">
      <c r="A102" s="401" t="s">
        <v>340</v>
      </c>
      <c r="B102" s="402" t="s">
        <v>341</v>
      </c>
      <c r="C102" s="400">
        <v>5</v>
      </c>
      <c r="D102" s="402" t="s">
        <v>342</v>
      </c>
      <c r="E102" s="402" t="s">
        <v>343</v>
      </c>
      <c r="F102" s="402"/>
    </row>
    <row r="103" spans="1:6" ht="14.4" thickBot="1" x14ac:dyDescent="0.3">
      <c r="A103" s="401" t="s">
        <v>340</v>
      </c>
      <c r="B103" s="402" t="s">
        <v>344</v>
      </c>
      <c r="C103" s="400">
        <v>6</v>
      </c>
      <c r="D103" s="402" t="s">
        <v>345</v>
      </c>
      <c r="E103" s="402" t="s">
        <v>346</v>
      </c>
      <c r="F103" s="402"/>
    </row>
    <row r="104" spans="1:6" ht="14.4" thickBot="1" x14ac:dyDescent="0.3">
      <c r="A104" s="401" t="s">
        <v>340</v>
      </c>
      <c r="B104" s="402" t="s">
        <v>347</v>
      </c>
      <c r="C104" s="400">
        <v>7</v>
      </c>
      <c r="D104" s="402" t="s">
        <v>348</v>
      </c>
      <c r="E104" s="402" t="s">
        <v>349</v>
      </c>
      <c r="F104" s="402"/>
    </row>
    <row r="105" spans="1:6" ht="28.2" thickBot="1" x14ac:dyDescent="0.3">
      <c r="A105" s="401" t="s">
        <v>340</v>
      </c>
      <c r="B105" s="402" t="s">
        <v>350</v>
      </c>
      <c r="C105" s="400">
        <v>8</v>
      </c>
      <c r="D105" s="402" t="s">
        <v>351</v>
      </c>
      <c r="E105" s="402" t="s">
        <v>352</v>
      </c>
      <c r="F105" s="402"/>
    </row>
    <row r="106" spans="1:6" ht="14.4" thickBot="1" x14ac:dyDescent="0.3">
      <c r="A106" s="401" t="s">
        <v>353</v>
      </c>
      <c r="B106" s="402" t="s">
        <v>68</v>
      </c>
      <c r="C106" s="400">
        <v>9</v>
      </c>
      <c r="D106" s="402" t="s">
        <v>354</v>
      </c>
      <c r="E106" s="402" t="s">
        <v>355</v>
      </c>
      <c r="F106" s="402"/>
    </row>
    <row r="107" spans="1:6" ht="28.2" thickBot="1" x14ac:dyDescent="0.3">
      <c r="A107" s="401" t="s">
        <v>356</v>
      </c>
      <c r="B107" s="402" t="s">
        <v>357</v>
      </c>
      <c r="C107" s="400">
        <v>10</v>
      </c>
      <c r="D107" s="402" t="s">
        <v>358</v>
      </c>
      <c r="E107" s="402" t="s">
        <v>359</v>
      </c>
      <c r="F107" s="402"/>
    </row>
    <row r="108" spans="1:6" ht="28.2" thickBot="1" x14ac:dyDescent="0.3">
      <c r="A108" s="401" t="s">
        <v>360</v>
      </c>
      <c r="B108" s="402" t="s">
        <v>361</v>
      </c>
      <c r="C108" s="400">
        <v>11</v>
      </c>
      <c r="D108" s="402" t="s">
        <v>362</v>
      </c>
      <c r="E108" s="404"/>
      <c r="F108" s="402"/>
    </row>
    <row r="109" spans="1:6" ht="15.6" x14ac:dyDescent="0.25">
      <c r="A109" s="403"/>
    </row>
  </sheetData>
  <mergeCells count="43">
    <mergeCell ref="A33:F33"/>
    <mergeCell ref="A35:A36"/>
    <mergeCell ref="A1:F1"/>
    <mergeCell ref="A2:F2"/>
    <mergeCell ref="A4:F4"/>
    <mergeCell ref="A7:F7"/>
    <mergeCell ref="A21:F21"/>
    <mergeCell ref="A9:A10"/>
    <mergeCell ref="B9:B10"/>
    <mergeCell ref="C9:C10"/>
    <mergeCell ref="D9:F9"/>
    <mergeCell ref="A23:A24"/>
    <mergeCell ref="B23:B24"/>
    <mergeCell ref="C23:C24"/>
    <mergeCell ref="D23:F23"/>
    <mergeCell ref="B35:B36"/>
    <mergeCell ref="C48:C49"/>
    <mergeCell ref="A96:A97"/>
    <mergeCell ref="B96:B97"/>
    <mergeCell ref="B84:B85"/>
    <mergeCell ref="C84:C85"/>
    <mergeCell ref="A82:F82"/>
    <mergeCell ref="D84:F84"/>
    <mergeCell ref="C96:C97"/>
    <mergeCell ref="D96:F96"/>
    <mergeCell ref="A94:F94"/>
    <mergeCell ref="A84:A85"/>
    <mergeCell ref="C35:C36"/>
    <mergeCell ref="D35:F35"/>
    <mergeCell ref="A69:F69"/>
    <mergeCell ref="A71:A72"/>
    <mergeCell ref="B71:B72"/>
    <mergeCell ref="C71:C72"/>
    <mergeCell ref="A46:F46"/>
    <mergeCell ref="A48:A49"/>
    <mergeCell ref="B48:B49"/>
    <mergeCell ref="D48:F48"/>
    <mergeCell ref="D71:F71"/>
    <mergeCell ref="A56:F56"/>
    <mergeCell ref="A58:A59"/>
    <mergeCell ref="B58:B59"/>
    <mergeCell ref="C58:C59"/>
    <mergeCell ref="D58:F58"/>
  </mergeCells>
  <phoneticPr fontId="2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F24"/>
  <sheetViews>
    <sheetView view="pageBreakPreview" zoomScale="47" zoomScaleSheetLayoutView="47" workbookViewId="0">
      <selection activeCell="B8" sqref="B8"/>
    </sheetView>
  </sheetViews>
  <sheetFormatPr defaultRowHeight="13.2" x14ac:dyDescent="0.25"/>
  <cols>
    <col min="1" max="1" width="50.33203125" customWidth="1"/>
    <col min="2" max="2" width="95.6640625" bestFit="1" customWidth="1"/>
  </cols>
  <sheetData>
    <row r="1" spans="1:6" ht="30.6" thickBot="1" x14ac:dyDescent="0.55000000000000004">
      <c r="A1" s="116" t="s">
        <v>363</v>
      </c>
      <c r="B1" s="117" t="str">
        <f>CONCATENATE(B4,"-М",B7,B17,B2)</f>
        <v>ХТ-М225</v>
      </c>
    </row>
    <row r="2" spans="1:6" ht="22.8" x14ac:dyDescent="0.25">
      <c r="A2" s="118" t="s">
        <v>364</v>
      </c>
      <c r="B2" s="119"/>
    </row>
    <row r="3" spans="1:6" ht="23.4" thickBot="1" x14ac:dyDescent="0.45">
      <c r="A3" s="120" t="s">
        <v>365</v>
      </c>
      <c r="B3" s="121" t="s">
        <v>687</v>
      </c>
    </row>
    <row r="4" spans="1:6" ht="23.4" thickBot="1" x14ac:dyDescent="0.3">
      <c r="A4" s="120" t="s">
        <v>366</v>
      </c>
      <c r="B4" s="122" t="s">
        <v>53</v>
      </c>
    </row>
    <row r="5" spans="1:6" ht="22.8" x14ac:dyDescent="0.4">
      <c r="A5" s="386"/>
      <c r="B5" s="123"/>
    </row>
    <row r="6" spans="1:6" ht="23.4" thickBot="1" x14ac:dyDescent="0.45">
      <c r="A6" s="387"/>
      <c r="B6" s="124"/>
      <c r="D6" s="128"/>
    </row>
    <row r="7" spans="1:6" ht="22.8" x14ac:dyDescent="0.25">
      <c r="A7" s="405" t="s">
        <v>367</v>
      </c>
      <c r="B7" s="467" t="s">
        <v>516</v>
      </c>
      <c r="D7" s="128"/>
    </row>
    <row r="8" spans="1:6" ht="41.4" customHeight="1" thickBot="1" x14ac:dyDescent="0.3">
      <c r="A8" s="406" t="s">
        <v>122</v>
      </c>
      <c r="B8" s="468" t="s">
        <v>688</v>
      </c>
      <c r="D8" s="128"/>
    </row>
    <row r="9" spans="1:6" ht="22.8" x14ac:dyDescent="0.4">
      <c r="A9" s="137" t="s">
        <v>368</v>
      </c>
      <c r="B9" s="469" t="s">
        <v>689</v>
      </c>
      <c r="D9" s="128"/>
    </row>
    <row r="10" spans="1:6" ht="23.4" thickBot="1" x14ac:dyDescent="0.45">
      <c r="A10" s="138" t="s">
        <v>369</v>
      </c>
      <c r="B10" s="470" t="s">
        <v>690</v>
      </c>
      <c r="D10" s="128"/>
    </row>
    <row r="11" spans="1:6" ht="22.8" x14ac:dyDescent="0.4">
      <c r="A11" s="136" t="s">
        <v>370</v>
      </c>
      <c r="B11" s="471" t="s">
        <v>691</v>
      </c>
    </row>
    <row r="12" spans="1:6" ht="23.4" thickBot="1" x14ac:dyDescent="0.45">
      <c r="A12" s="125" t="s">
        <v>371</v>
      </c>
      <c r="B12" s="472" t="s">
        <v>188</v>
      </c>
    </row>
    <row r="13" spans="1:6" ht="18.75" customHeight="1" thickBot="1" x14ac:dyDescent="0.45">
      <c r="A13" s="380" t="s">
        <v>372</v>
      </c>
      <c r="B13" s="473"/>
    </row>
    <row r="14" spans="1:6" ht="19.5" customHeight="1" thickBot="1" x14ac:dyDescent="0.45">
      <c r="A14" s="370" t="s">
        <v>373</v>
      </c>
      <c r="B14" s="474"/>
    </row>
    <row r="15" spans="1:6" ht="23.4" thickBot="1" x14ac:dyDescent="0.3">
      <c r="A15" s="329" t="s">
        <v>374</v>
      </c>
      <c r="B15" s="475" t="s">
        <v>375</v>
      </c>
      <c r="E15" s="128"/>
      <c r="F15" s="128"/>
    </row>
    <row r="16" spans="1:6" ht="51.75" customHeight="1" thickBot="1" x14ac:dyDescent="0.3">
      <c r="A16" s="330" t="s">
        <v>376</v>
      </c>
      <c r="B16" s="476" t="s">
        <v>692</v>
      </c>
    </row>
    <row r="17" spans="1:4" ht="23.4" thickBot="1" x14ac:dyDescent="0.45">
      <c r="A17" s="140" t="s">
        <v>377</v>
      </c>
      <c r="B17" s="477" t="s">
        <v>378</v>
      </c>
    </row>
    <row r="18" spans="1:4" ht="18.75" customHeight="1" thickBot="1" x14ac:dyDescent="0.45">
      <c r="A18" s="139"/>
      <c r="B18" s="126"/>
    </row>
    <row r="19" spans="1:4" ht="23.4" thickBot="1" x14ac:dyDescent="0.45">
      <c r="A19" s="141" t="s">
        <v>379</v>
      </c>
      <c r="B19" s="142" t="s">
        <v>693</v>
      </c>
    </row>
    <row r="20" spans="1:4" ht="22.8" x14ac:dyDescent="0.4">
      <c r="A20" s="127"/>
      <c r="B20" s="163"/>
    </row>
    <row r="21" spans="1:4" x14ac:dyDescent="0.25">
      <c r="A21" s="259" t="s">
        <v>380</v>
      </c>
      <c r="B21" s="164" t="s">
        <v>381</v>
      </c>
    </row>
    <row r="22" spans="1:4" ht="21" x14ac:dyDescent="0.4">
      <c r="A22" s="308"/>
      <c r="B22" s="397"/>
      <c r="C22" s="388">
        <v>1.4</v>
      </c>
      <c r="D22" s="388">
        <v>1.9</v>
      </c>
    </row>
    <row r="23" spans="1:4" x14ac:dyDescent="0.25">
      <c r="C23" s="388"/>
      <c r="D23" s="388"/>
    </row>
    <row r="24" spans="1:4" x14ac:dyDescent="0.25">
      <c r="C24" s="388"/>
      <c r="D24" s="388"/>
    </row>
  </sheetData>
  <sheetProtection algorithmName="SHA-512" hashValue="HUqK7jli2lBd/TygPFE2QpPXYf2VrVfoea7ad43QHq7Mkuviws8yDjTYwrJ8/FCZnfunFT4/jeBvT5nhUJpJ0Q==" saltValue="vXaCXU/clg0NdLa1R4zyJg==" spinCount="100000" sheet="1" formatCells="0" formatColumns="0" formatRows="0"/>
  <protectedRanges>
    <protectedRange sqref="B2 B17" name="данні для навчаних планів_1"/>
    <protectedRange sqref="B4 B6" name="данні для навчаних планів_1_2"/>
    <protectedRange sqref="B12:B13 B9:B10" name="данні для навчаних планів_1_3"/>
    <protectedRange sqref="B8" name="данні для навчаних планів_1_2_2_1_1"/>
  </protectedRanges>
  <phoneticPr fontId="28" type="noConversion"/>
  <pageMargins left="0.75" right="0.75" top="1" bottom="1" header="0.5" footer="0.5"/>
  <pageSetup paperSize="9" scale="5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N112"/>
  <sheetViews>
    <sheetView showZeros="0" view="pageBreakPreview" topLeftCell="A7" zoomScale="60" zoomScaleNormal="50" workbookViewId="0">
      <selection activeCell="F14" sqref="F14"/>
    </sheetView>
  </sheetViews>
  <sheetFormatPr defaultColWidth="10.109375" defaultRowHeight="13.2" x14ac:dyDescent="0.25"/>
  <cols>
    <col min="1" max="1" width="3.44140625" style="1" customWidth="1"/>
    <col min="2" max="2" width="5.6640625" style="1" customWidth="1"/>
    <col min="3" max="12" width="4.44140625" style="1" customWidth="1"/>
    <col min="13" max="14" width="4.44140625" style="33" customWidth="1"/>
    <col min="15" max="16" width="4.44140625" style="31" customWidth="1"/>
    <col min="17" max="20" width="4.44140625" style="1" customWidth="1"/>
    <col min="21" max="21" width="5.44140625" style="1" customWidth="1"/>
    <col min="22" max="22" width="4.44140625" style="1" customWidth="1"/>
    <col min="23" max="23" width="5.5546875" style="1" customWidth="1"/>
    <col min="24" max="24" width="5" style="1" customWidth="1"/>
    <col min="25" max="25" width="4.5546875" style="1" customWidth="1"/>
    <col min="26" max="27" width="4.44140625" style="1" customWidth="1"/>
    <col min="28" max="28" width="4" style="5" customWidth="1"/>
    <col min="29" max="29" width="5.109375" style="5" customWidth="1"/>
    <col min="30" max="30" width="4.44140625" style="5" customWidth="1"/>
    <col min="31" max="31" width="5.6640625" style="5" customWidth="1"/>
    <col min="32" max="43" width="4.44140625" style="1" customWidth="1"/>
    <col min="44" max="44" width="5.109375" style="1" customWidth="1"/>
    <col min="45" max="45" width="5.44140625" style="1" customWidth="1"/>
    <col min="46" max="48" width="4.44140625" style="1" customWidth="1"/>
    <col min="49" max="50" width="4.88671875" style="1" customWidth="1"/>
    <col min="51" max="52" width="4.44140625" style="1" customWidth="1"/>
    <col min="53" max="53" width="5.88671875" style="1" customWidth="1"/>
    <col min="54" max="54" width="19.44140625" style="1" customWidth="1"/>
    <col min="55" max="55" width="4.109375" style="1" customWidth="1"/>
    <col min="56" max="56" width="4.5546875" style="1" customWidth="1"/>
    <col min="57" max="58" width="3.44140625" style="1" customWidth="1"/>
    <col min="59" max="59" width="4.5546875" style="1" customWidth="1"/>
    <col min="60" max="62" width="3.44140625" style="1" customWidth="1"/>
    <col min="63" max="16384" width="10.109375" style="1"/>
  </cols>
  <sheetData>
    <row r="1" spans="1:66" ht="15.6" x14ac:dyDescent="0.3">
      <c r="A1" s="165"/>
      <c r="B1" s="307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6"/>
      <c r="N1" s="166"/>
      <c r="O1" s="167"/>
      <c r="P1" s="167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8"/>
      <c r="AC1" s="168"/>
      <c r="AD1" s="168"/>
      <c r="AE1" s="168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4"/>
      <c r="AS1" s="767" t="str">
        <f>'Основні дані'!B1</f>
        <v>ХТ-М225</v>
      </c>
      <c r="AT1" s="767"/>
      <c r="AU1" s="767"/>
      <c r="AV1" s="767"/>
      <c r="AW1" s="767"/>
      <c r="AX1" s="767"/>
      <c r="AY1" s="767"/>
      <c r="AZ1" s="767"/>
      <c r="BA1" s="164"/>
    </row>
    <row r="2" spans="1:66" ht="15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6"/>
      <c r="N2" s="166"/>
      <c r="O2" s="167"/>
      <c r="P2" s="167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8"/>
      <c r="AC2" s="168"/>
      <c r="AD2" s="168"/>
      <c r="AE2" s="168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90"/>
      <c r="AX2" s="190"/>
      <c r="AY2" s="190"/>
      <c r="AZ2" s="190"/>
      <c r="BA2" s="165"/>
    </row>
    <row r="3" spans="1:66" s="222" customFormat="1" ht="22.5" customHeight="1" x14ac:dyDescent="0.4">
      <c r="A3" s="778" t="s">
        <v>382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8"/>
      <c r="AJ3" s="778"/>
      <c r="AK3" s="778"/>
      <c r="AL3" s="778"/>
      <c r="AM3" s="778"/>
      <c r="AN3" s="778"/>
      <c r="AO3" s="778"/>
      <c r="AP3" s="778"/>
      <c r="AQ3" s="778"/>
      <c r="AR3" s="778"/>
      <c r="AS3" s="778"/>
      <c r="AT3" s="778"/>
      <c r="AU3" s="778"/>
      <c r="AV3" s="778"/>
      <c r="AW3" s="778"/>
      <c r="AX3" s="778"/>
      <c r="AY3" s="778"/>
      <c r="AZ3" s="778"/>
      <c r="BA3" s="778"/>
      <c r="BB3" s="215"/>
      <c r="BC3" s="215"/>
      <c r="BD3" s="215"/>
      <c r="BE3" s="215"/>
    </row>
    <row r="4" spans="1:66" s="224" customFormat="1" ht="31.5" customHeight="1" x14ac:dyDescent="0.4">
      <c r="A4" s="779" t="s">
        <v>383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79"/>
      <c r="AF4" s="779"/>
      <c r="AG4" s="779"/>
      <c r="AH4" s="779"/>
      <c r="AI4" s="779"/>
      <c r="AJ4" s="779"/>
      <c r="AK4" s="779"/>
      <c r="AL4" s="779"/>
      <c r="AM4" s="779"/>
      <c r="AN4" s="779"/>
      <c r="AO4" s="779"/>
      <c r="AP4" s="779"/>
      <c r="AQ4" s="779"/>
      <c r="AR4" s="779"/>
      <c r="AS4" s="779"/>
      <c r="AT4" s="779"/>
      <c r="AU4" s="779"/>
      <c r="AV4" s="779"/>
      <c r="AW4" s="779"/>
      <c r="AX4" s="779"/>
      <c r="AY4" s="779"/>
      <c r="AZ4" s="779"/>
      <c r="BA4" s="779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</row>
    <row r="5" spans="1:66" s="222" customFormat="1" ht="43.5" customHeight="1" x14ac:dyDescent="0.25">
      <c r="A5" s="780" t="s">
        <v>384</v>
      </c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0"/>
      <c r="P5" s="780"/>
      <c r="Q5" s="780"/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0"/>
      <c r="AD5" s="780"/>
      <c r="AE5" s="780"/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80"/>
      <c r="AQ5" s="780"/>
      <c r="AR5" s="780"/>
      <c r="AS5" s="780"/>
      <c r="AT5" s="780"/>
      <c r="AU5" s="780"/>
      <c r="AV5" s="780"/>
      <c r="AW5" s="780"/>
      <c r="AX5" s="780"/>
      <c r="AY5" s="780"/>
      <c r="AZ5" s="780"/>
      <c r="BA5" s="780"/>
      <c r="BB5" s="225"/>
      <c r="BC5" s="225"/>
      <c r="BD5" s="225"/>
      <c r="BE5" s="225"/>
      <c r="BF5" s="225"/>
      <c r="BG5" s="225"/>
      <c r="BH5" s="225"/>
      <c r="BI5" s="225"/>
      <c r="BJ5" s="225"/>
    </row>
    <row r="6" spans="1:66" s="222" customFormat="1" ht="28.5" customHeight="1" x14ac:dyDescent="0.4">
      <c r="B6" s="206" t="s">
        <v>385</v>
      </c>
      <c r="C6" s="207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353"/>
      <c r="R6" s="353"/>
      <c r="S6" s="353"/>
      <c r="T6" s="790" t="s">
        <v>386</v>
      </c>
      <c r="U6" s="790"/>
      <c r="V6" s="790"/>
      <c r="W6" s="790"/>
      <c r="X6" s="790"/>
      <c r="Y6" s="790"/>
      <c r="Z6" s="790"/>
      <c r="AA6" s="790"/>
      <c r="AB6" s="790"/>
      <c r="AC6" s="790"/>
      <c r="AD6" s="790"/>
      <c r="AE6" s="790"/>
      <c r="AF6" s="790"/>
      <c r="AG6" s="790"/>
      <c r="AH6" s="790"/>
      <c r="AI6" s="790"/>
      <c r="AJ6" s="212"/>
      <c r="AK6" s="212"/>
      <c r="AL6" s="212"/>
      <c r="AM6" s="212"/>
      <c r="AN6" s="212"/>
      <c r="AO6" s="212"/>
      <c r="AP6" s="212"/>
      <c r="AQ6" s="212"/>
      <c r="AR6" s="207"/>
      <c r="AS6" s="207"/>
      <c r="AT6" s="207"/>
      <c r="AU6" s="207"/>
      <c r="AV6" s="207"/>
      <c r="AW6" s="207"/>
      <c r="AX6" s="207"/>
      <c r="AY6" s="207"/>
      <c r="AZ6" s="207"/>
      <c r="BA6" s="207"/>
    </row>
    <row r="7" spans="1:66" s="222" customFormat="1" ht="25.5" customHeight="1" x14ac:dyDescent="0.4">
      <c r="B7" s="206"/>
      <c r="C7" s="207"/>
      <c r="D7" s="208"/>
      <c r="E7" s="208"/>
      <c r="F7" s="208"/>
      <c r="G7" s="208"/>
      <c r="H7" s="208"/>
      <c r="I7" s="208"/>
      <c r="J7" s="208"/>
      <c r="K7" s="208"/>
      <c r="L7" s="775" t="str">
        <f>'Основні дані'!B8</f>
        <v>Технології органічних речовин, харчових добавок та компонентів косметичних засобів</v>
      </c>
      <c r="M7" s="776"/>
      <c r="N7" s="776"/>
      <c r="O7" s="776"/>
      <c r="P7" s="776"/>
      <c r="Q7" s="776"/>
      <c r="R7" s="776"/>
      <c r="S7" s="776"/>
      <c r="T7" s="776"/>
      <c r="U7" s="776"/>
      <c r="V7" s="776"/>
      <c r="W7" s="776"/>
      <c r="X7" s="776"/>
      <c r="Y7" s="776"/>
      <c r="Z7" s="776"/>
      <c r="AA7" s="776"/>
      <c r="AB7" s="776"/>
      <c r="AC7" s="776"/>
      <c r="AD7" s="776"/>
      <c r="AE7" s="776"/>
      <c r="AF7" s="776"/>
      <c r="AG7" s="776"/>
      <c r="AH7" s="776"/>
      <c r="AI7" s="776"/>
      <c r="AJ7" s="776"/>
      <c r="AK7" s="776"/>
      <c r="AL7" s="776"/>
      <c r="AM7" s="776"/>
      <c r="AN7" s="776"/>
      <c r="AO7" s="776"/>
      <c r="AP7" s="776"/>
      <c r="AQ7" s="776"/>
      <c r="AR7" s="776"/>
      <c r="AS7" s="207"/>
      <c r="AT7" s="207"/>
      <c r="AU7" s="207"/>
      <c r="AV7" s="207"/>
      <c r="AW7" s="207"/>
      <c r="AX7" s="207"/>
      <c r="AY7" s="207"/>
      <c r="AZ7" s="207"/>
      <c r="BA7" s="207"/>
    </row>
    <row r="8" spans="1:66" s="222" customFormat="1" ht="34.5" customHeight="1" x14ac:dyDescent="0.3">
      <c r="A8" s="354"/>
      <c r="B8" s="209" t="s">
        <v>387</v>
      </c>
      <c r="C8" s="210"/>
      <c r="D8" s="210"/>
      <c r="E8" s="210"/>
      <c r="F8" s="210"/>
      <c r="G8" s="210"/>
      <c r="H8" s="207"/>
      <c r="I8" s="210"/>
      <c r="J8" s="347" t="s">
        <v>388</v>
      </c>
      <c r="L8" s="210"/>
      <c r="N8" s="791" t="str">
        <f>'Основні дані'!B15</f>
        <v>другого (магістерського) рівня</v>
      </c>
      <c r="O8" s="792"/>
      <c r="P8" s="792"/>
      <c r="Q8" s="792"/>
      <c r="R8" s="792"/>
      <c r="S8" s="792"/>
      <c r="T8" s="792"/>
      <c r="U8" s="792"/>
      <c r="V8" s="792"/>
      <c r="W8" s="792"/>
      <c r="X8" s="777" t="s">
        <v>389</v>
      </c>
      <c r="Y8" s="777"/>
      <c r="Z8" s="777"/>
      <c r="AA8" s="777"/>
      <c r="AB8" s="777"/>
      <c r="AC8" s="793" t="str">
        <f>'Основні дані'!B9</f>
        <v>G</v>
      </c>
      <c r="AD8" s="793"/>
      <c r="AE8" s="794" t="str">
        <f>'Основні дані'!B10</f>
        <v>Інженерія, виробництво та будівництво</v>
      </c>
      <c r="AF8" s="794"/>
      <c r="AG8" s="794"/>
      <c r="AH8" s="794"/>
      <c r="AI8" s="794"/>
      <c r="AJ8" s="794"/>
      <c r="AK8" s="794"/>
      <c r="AL8" s="794"/>
      <c r="AM8" s="794"/>
      <c r="AN8" s="794"/>
      <c r="AO8" s="794"/>
      <c r="AP8" s="794"/>
      <c r="AQ8" s="355"/>
      <c r="AR8" s="355"/>
      <c r="AS8" s="355"/>
      <c r="AT8" s="355"/>
      <c r="AU8" s="355"/>
      <c r="AV8" s="355"/>
      <c r="AW8" s="355"/>
      <c r="AX8" s="355"/>
      <c r="AY8" s="355"/>
      <c r="AZ8" s="355"/>
      <c r="BA8" s="355"/>
      <c r="BF8" s="226"/>
      <c r="BG8" s="226"/>
    </row>
    <row r="9" spans="1:66" s="222" customFormat="1" ht="17.399999999999999" x14ac:dyDescent="0.3"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9"/>
      <c r="N9" s="356"/>
      <c r="O9" s="357"/>
      <c r="P9" s="358" t="s">
        <v>390</v>
      </c>
      <c r="Q9" s="207"/>
      <c r="R9" s="207"/>
      <c r="S9" s="207"/>
      <c r="T9" s="358"/>
      <c r="U9" s="358"/>
      <c r="V9" s="358"/>
      <c r="W9" s="358"/>
      <c r="X9" s="358"/>
      <c r="Y9" s="358"/>
      <c r="Z9" s="358"/>
      <c r="AA9" s="358"/>
      <c r="AB9" s="207"/>
      <c r="AC9" s="207"/>
      <c r="AD9" s="358" t="s">
        <v>391</v>
      </c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359"/>
      <c r="AX9" s="359"/>
      <c r="AY9" s="359"/>
      <c r="AZ9" s="359"/>
      <c r="BA9" s="207"/>
      <c r="BF9" s="226"/>
      <c r="BG9" s="226"/>
    </row>
    <row r="10" spans="1:66" s="222" customFormat="1" ht="60.75" customHeight="1" x14ac:dyDescent="0.3">
      <c r="B10" s="211" t="s">
        <v>392</v>
      </c>
      <c r="C10" s="212"/>
      <c r="D10" s="212"/>
      <c r="E10" s="212"/>
      <c r="F10" s="796" t="s">
        <v>393</v>
      </c>
      <c r="G10" s="796"/>
      <c r="H10" s="796"/>
      <c r="I10" s="796"/>
      <c r="J10" s="796"/>
      <c r="K10" s="796"/>
      <c r="L10" s="796"/>
      <c r="M10" s="212"/>
      <c r="N10" s="347" t="s">
        <v>394</v>
      </c>
      <c r="O10" s="210"/>
      <c r="P10" s="210"/>
      <c r="Q10" s="207"/>
      <c r="R10" s="348"/>
      <c r="S10" s="349"/>
      <c r="T10" s="349"/>
      <c r="U10" s="349"/>
      <c r="V10" s="214"/>
      <c r="W10" s="214"/>
      <c r="X10" s="213" t="s">
        <v>395</v>
      </c>
      <c r="Y10" s="793" t="str">
        <f>'Основні дані'!B11</f>
        <v>G1</v>
      </c>
      <c r="Z10" s="802"/>
      <c r="AA10" s="802"/>
      <c r="AB10" s="802"/>
      <c r="AC10" s="794" t="str">
        <f>'Основні дані'!B12</f>
        <v>Хімічні технології та інженерія</v>
      </c>
      <c r="AD10" s="795"/>
      <c r="AE10" s="795"/>
      <c r="AF10" s="795"/>
      <c r="AG10" s="795"/>
      <c r="AH10" s="795"/>
      <c r="AI10" s="795"/>
      <c r="AJ10" s="795"/>
      <c r="AK10" s="795"/>
      <c r="AL10" s="795"/>
      <c r="AM10" s="795"/>
      <c r="AN10" s="795"/>
      <c r="AO10" s="207"/>
      <c r="AP10" s="761" t="s">
        <v>396</v>
      </c>
      <c r="AQ10" s="761"/>
      <c r="AR10" s="761"/>
      <c r="AS10" s="761"/>
      <c r="AT10" s="761"/>
      <c r="AU10" s="781" t="str">
        <f>'Основні дані'!B16</f>
        <v>магістр з хімічних технологій та інженерії</v>
      </c>
      <c r="AV10" s="782"/>
      <c r="AW10" s="782"/>
      <c r="AX10" s="782"/>
      <c r="AY10" s="782"/>
      <c r="AZ10" s="782"/>
      <c r="BA10" s="782"/>
      <c r="BF10" s="227"/>
      <c r="BG10" s="227"/>
    </row>
    <row r="11" spans="1:66" s="222" customFormat="1" ht="35.25" customHeight="1" x14ac:dyDescent="0.3"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13"/>
      <c r="M11" s="213"/>
      <c r="N11" s="347" t="s">
        <v>397</v>
      </c>
      <c r="O11" s="210"/>
      <c r="P11" s="210"/>
      <c r="Q11" s="207"/>
      <c r="R11" s="348"/>
      <c r="S11" s="349"/>
      <c r="T11" s="207"/>
      <c r="U11" s="360"/>
      <c r="V11" s="360"/>
      <c r="W11" s="360"/>
      <c r="X11" s="213"/>
      <c r="Y11" s="798">
        <f>'Основні дані'!B13</f>
        <v>0</v>
      </c>
      <c r="Z11" s="799"/>
      <c r="AA11" s="799"/>
      <c r="AB11" s="799"/>
      <c r="AC11" s="800">
        <f>'Основні дані'!B14</f>
        <v>0</v>
      </c>
      <c r="AD11" s="801"/>
      <c r="AE11" s="801"/>
      <c r="AF11" s="801"/>
      <c r="AG11" s="801"/>
      <c r="AH11" s="801"/>
      <c r="AI11" s="801"/>
      <c r="AJ11" s="801"/>
      <c r="AK11" s="801"/>
      <c r="AL11" s="801"/>
      <c r="AM11" s="801"/>
      <c r="AN11" s="801"/>
      <c r="AO11" s="361"/>
      <c r="AP11" s="347" t="s">
        <v>398</v>
      </c>
      <c r="AQ11" s="207"/>
      <c r="AR11" s="207"/>
      <c r="AS11" s="207"/>
      <c r="AT11" s="207"/>
      <c r="AU11" s="362"/>
      <c r="AV11" s="363" t="str">
        <f>IF('Основні дані'!B22=1.9,"1рік 9 місяців","1 рік 4 місяці")</f>
        <v>1 рік 4 місяці</v>
      </c>
      <c r="AW11" s="364"/>
      <c r="AX11" s="362"/>
      <c r="AY11" s="362"/>
      <c r="AZ11" s="362"/>
      <c r="BA11" s="362"/>
      <c r="BF11" s="228"/>
      <c r="BG11" s="228"/>
    </row>
    <row r="12" spans="1:66" s="222" customFormat="1" ht="30" customHeight="1" x14ac:dyDescent="0.4">
      <c r="B12" s="789" t="s">
        <v>730</v>
      </c>
      <c r="C12" s="789"/>
      <c r="D12" s="789"/>
      <c r="E12" s="789"/>
      <c r="F12" s="789"/>
      <c r="G12" s="584" t="str">
        <f>CONCATENATE("20",'Основні дані'!B17," р.")</f>
        <v>2025 р.</v>
      </c>
      <c r="H12" s="585"/>
      <c r="I12" s="585"/>
      <c r="J12" s="585"/>
      <c r="K12" s="585"/>
      <c r="L12" s="585"/>
      <c r="M12" s="213"/>
      <c r="N12" s="347"/>
      <c r="O12" s="365"/>
      <c r="P12" s="365"/>
      <c r="Q12" s="207"/>
      <c r="R12" s="365"/>
      <c r="S12" s="207"/>
      <c r="T12" s="207"/>
      <c r="U12" s="207"/>
      <c r="V12" s="366"/>
      <c r="W12" s="207"/>
      <c r="X12" s="213"/>
      <c r="Y12" s="367"/>
      <c r="Z12" s="361"/>
      <c r="AA12" s="361"/>
      <c r="AB12" s="361"/>
      <c r="AC12" s="361"/>
      <c r="AD12" s="361"/>
      <c r="AE12" s="361"/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47" t="s">
        <v>399</v>
      </c>
      <c r="AQ12" s="207"/>
      <c r="AR12" s="207"/>
      <c r="AS12" s="368" t="s">
        <v>400</v>
      </c>
      <c r="AT12" s="368"/>
      <c r="AU12" s="368"/>
      <c r="AV12" s="368"/>
      <c r="AW12" s="368"/>
      <c r="AX12" s="368"/>
      <c r="AY12" s="368"/>
      <c r="AZ12" s="368"/>
      <c r="BA12" s="368"/>
      <c r="BB12" s="228"/>
      <c r="BF12" s="228"/>
      <c r="BG12" s="228"/>
    </row>
    <row r="13" spans="1:66" s="222" customFormat="1" ht="21" customHeight="1" thickBot="1" x14ac:dyDescent="0.35">
      <c r="B13" s="214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359"/>
      <c r="O13" s="347" t="s">
        <v>401</v>
      </c>
      <c r="P13" s="207"/>
      <c r="Q13" s="207"/>
      <c r="R13" s="207"/>
      <c r="S13" s="207"/>
      <c r="T13" s="369"/>
      <c r="U13" s="762" t="s">
        <v>402</v>
      </c>
      <c r="V13" s="763"/>
      <c r="W13" s="359"/>
      <c r="X13" s="366"/>
      <c r="Y13" s="36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359"/>
      <c r="AX13" s="359"/>
      <c r="AY13" s="359"/>
      <c r="AZ13" s="359"/>
      <c r="BA13" s="359"/>
      <c r="BB13" s="228"/>
      <c r="BF13" s="228"/>
      <c r="BG13" s="228"/>
    </row>
    <row r="14" spans="1:66" ht="21" customHeight="1" x14ac:dyDescent="0.3">
      <c r="A14" s="222"/>
      <c r="B14" s="214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359"/>
      <c r="O14" s="209"/>
      <c r="P14" s="353"/>
      <c r="Q14" s="365"/>
      <c r="R14" s="365"/>
      <c r="S14" s="365"/>
      <c r="T14" s="365"/>
      <c r="U14" s="207"/>
      <c r="V14" s="207"/>
      <c r="W14" s="207"/>
      <c r="X14" s="366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14"/>
      <c r="BB14" s="290"/>
      <c r="BC14" s="291"/>
      <c r="BD14" s="291"/>
      <c r="BE14" s="291"/>
      <c r="BF14" s="292"/>
      <c r="BG14" s="292"/>
      <c r="BH14" s="291"/>
      <c r="BI14" s="291"/>
      <c r="BJ14" s="291"/>
      <c r="BK14" s="293"/>
    </row>
    <row r="15" spans="1:66" ht="21.6" thickBot="1" x14ac:dyDescent="0.35">
      <c r="A15" s="797" t="s">
        <v>403</v>
      </c>
      <c r="B15" s="797"/>
      <c r="C15" s="797"/>
      <c r="D15" s="797"/>
      <c r="E15" s="797"/>
      <c r="F15" s="797"/>
      <c r="G15" s="797"/>
      <c r="H15" s="797"/>
      <c r="I15" s="797"/>
      <c r="J15" s="797"/>
      <c r="K15" s="797"/>
      <c r="L15" s="797"/>
      <c r="M15" s="797"/>
      <c r="N15" s="797"/>
      <c r="O15" s="797"/>
      <c r="P15" s="797"/>
      <c r="Q15" s="797"/>
      <c r="R15" s="797"/>
      <c r="S15" s="797"/>
      <c r="T15" s="797"/>
      <c r="U15" s="797"/>
      <c r="V15" s="797"/>
      <c r="W15" s="797"/>
      <c r="X15" s="797"/>
      <c r="Y15" s="797"/>
      <c r="Z15" s="797"/>
      <c r="AA15" s="797"/>
      <c r="AB15" s="797"/>
      <c r="AC15" s="797"/>
      <c r="AD15" s="797"/>
      <c r="AE15" s="797"/>
      <c r="AF15" s="797"/>
      <c r="AG15" s="797"/>
      <c r="AH15" s="797"/>
      <c r="AI15" s="797"/>
      <c r="AJ15" s="797"/>
      <c r="AK15" s="797"/>
      <c r="AL15" s="797"/>
      <c r="AM15" s="797"/>
      <c r="AN15" s="797"/>
      <c r="AO15" s="797"/>
      <c r="AP15" s="797"/>
      <c r="AQ15" s="797"/>
      <c r="AR15" s="797"/>
      <c r="AS15" s="797"/>
      <c r="AT15" s="797"/>
      <c r="AU15" s="797"/>
      <c r="AV15" s="797"/>
      <c r="AW15" s="797"/>
      <c r="AX15" s="173"/>
      <c r="AY15" s="165"/>
      <c r="AZ15" s="165"/>
      <c r="BA15" s="165"/>
      <c r="BB15" s="294"/>
      <c r="BC15" s="165"/>
      <c r="BD15" s="165"/>
      <c r="BE15" s="165"/>
      <c r="BF15" s="165"/>
      <c r="BG15" s="165"/>
      <c r="BH15" s="165"/>
      <c r="BI15" s="165"/>
      <c r="BJ15" s="165"/>
      <c r="BK15" s="295"/>
    </row>
    <row r="16" spans="1:66" ht="17.399999999999999" customHeight="1" thickBot="1" x14ac:dyDescent="0.35">
      <c r="A16" s="165"/>
      <c r="B16" s="165"/>
      <c r="C16" s="165"/>
      <c r="D16" s="165"/>
      <c r="E16" s="165"/>
      <c r="F16" s="174"/>
      <c r="G16" s="174"/>
      <c r="H16" s="174"/>
      <c r="I16" s="174"/>
      <c r="J16" s="174"/>
      <c r="K16" s="174"/>
      <c r="L16" s="174"/>
      <c r="M16" s="174"/>
      <c r="N16" s="174"/>
      <c r="O16" s="175"/>
      <c r="P16" s="175"/>
      <c r="Q16" s="169"/>
      <c r="R16" s="169"/>
      <c r="S16" s="169"/>
      <c r="T16" s="169"/>
      <c r="U16" s="171"/>
      <c r="V16" s="171"/>
      <c r="W16" s="171"/>
      <c r="X16" s="171"/>
      <c r="Y16" s="165"/>
      <c r="Z16" s="165"/>
      <c r="AA16" s="165"/>
      <c r="AB16" s="172"/>
      <c r="AC16" s="168"/>
      <c r="AD16" s="168"/>
      <c r="AE16" s="168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73"/>
      <c r="AY16" s="165"/>
      <c r="AZ16" s="165"/>
      <c r="BA16" s="165"/>
      <c r="BB16" s="296"/>
      <c r="BC16" s="716">
        <f>SUM(BC17:BF17)</f>
        <v>69</v>
      </c>
      <c r="BD16" s="717"/>
      <c r="BE16" s="717"/>
      <c r="BF16" s="718"/>
      <c r="BG16" s="297"/>
      <c r="BH16" s="297"/>
      <c r="BI16" s="297"/>
      <c r="BJ16" s="165"/>
      <c r="BK16" s="295"/>
    </row>
    <row r="17" spans="1:63" s="10" customFormat="1" ht="21" customHeight="1" thickBot="1" x14ac:dyDescent="0.3">
      <c r="A17" s="743" t="s">
        <v>404</v>
      </c>
      <c r="B17" s="745" t="s">
        <v>405</v>
      </c>
      <c r="C17" s="746"/>
      <c r="D17" s="746"/>
      <c r="E17" s="747"/>
      <c r="F17" s="748" t="s">
        <v>406</v>
      </c>
      <c r="G17" s="749"/>
      <c r="H17" s="749"/>
      <c r="I17" s="749"/>
      <c r="J17" s="764" t="s">
        <v>407</v>
      </c>
      <c r="K17" s="765"/>
      <c r="L17" s="765"/>
      <c r="M17" s="765"/>
      <c r="N17" s="766"/>
      <c r="O17" s="764" t="s">
        <v>408</v>
      </c>
      <c r="P17" s="765"/>
      <c r="Q17" s="765"/>
      <c r="R17" s="766"/>
      <c r="S17" s="748" t="s">
        <v>409</v>
      </c>
      <c r="T17" s="749"/>
      <c r="U17" s="749"/>
      <c r="V17" s="749"/>
      <c r="W17" s="757"/>
      <c r="X17" s="748" t="s">
        <v>410</v>
      </c>
      <c r="Y17" s="749"/>
      <c r="Z17" s="749"/>
      <c r="AA17" s="757"/>
      <c r="AB17" s="748" t="s">
        <v>411</v>
      </c>
      <c r="AC17" s="749"/>
      <c r="AD17" s="749"/>
      <c r="AE17" s="757"/>
      <c r="AF17" s="748" t="s">
        <v>412</v>
      </c>
      <c r="AG17" s="749"/>
      <c r="AH17" s="749"/>
      <c r="AI17" s="757"/>
      <c r="AJ17" s="748" t="s">
        <v>413</v>
      </c>
      <c r="AK17" s="749"/>
      <c r="AL17" s="749"/>
      <c r="AM17" s="749"/>
      <c r="AN17" s="757"/>
      <c r="AO17" s="748" t="s">
        <v>414</v>
      </c>
      <c r="AP17" s="749"/>
      <c r="AQ17" s="749"/>
      <c r="AR17" s="757"/>
      <c r="AS17" s="748" t="s">
        <v>415</v>
      </c>
      <c r="AT17" s="749"/>
      <c r="AU17" s="749"/>
      <c r="AV17" s="749"/>
      <c r="AW17" s="757"/>
      <c r="AX17" s="758" t="s">
        <v>416</v>
      </c>
      <c r="AY17" s="759"/>
      <c r="AZ17" s="759"/>
      <c r="BA17" s="760"/>
      <c r="BB17" s="285"/>
      <c r="BC17" s="755">
        <f>SUM(BC19:BD24)</f>
        <v>52</v>
      </c>
      <c r="BD17" s="756"/>
      <c r="BE17" s="755">
        <f>SUM(BE19:BF24)</f>
        <v>17</v>
      </c>
      <c r="BF17" s="756"/>
      <c r="BG17" s="271"/>
      <c r="BH17" s="271"/>
      <c r="BI17" s="271"/>
      <c r="BJ17" s="269"/>
      <c r="BK17" s="298"/>
    </row>
    <row r="18" spans="1:63" s="11" customFormat="1" ht="27" customHeight="1" thickBot="1" x14ac:dyDescent="0.3">
      <c r="A18" s="744"/>
      <c r="B18" s="333">
        <v>1</v>
      </c>
      <c r="C18" s="334">
        <f t="shared" ref="C18:BA18" si="0">B18+1</f>
        <v>2</v>
      </c>
      <c r="D18" s="334">
        <f t="shared" si="0"/>
        <v>3</v>
      </c>
      <c r="E18" s="335">
        <f t="shared" si="0"/>
        <v>4</v>
      </c>
      <c r="F18" s="333">
        <f t="shared" si="0"/>
        <v>5</v>
      </c>
      <c r="G18" s="334">
        <f t="shared" si="0"/>
        <v>6</v>
      </c>
      <c r="H18" s="334">
        <f t="shared" si="0"/>
        <v>7</v>
      </c>
      <c r="I18" s="336">
        <f t="shared" si="0"/>
        <v>8</v>
      </c>
      <c r="J18" s="333">
        <f t="shared" si="0"/>
        <v>9</v>
      </c>
      <c r="K18" s="337">
        <f t="shared" si="0"/>
        <v>10</v>
      </c>
      <c r="L18" s="334">
        <f t="shared" si="0"/>
        <v>11</v>
      </c>
      <c r="M18" s="334">
        <f t="shared" si="0"/>
        <v>12</v>
      </c>
      <c r="N18" s="335">
        <f t="shared" si="0"/>
        <v>13</v>
      </c>
      <c r="O18" s="338">
        <f t="shared" si="0"/>
        <v>14</v>
      </c>
      <c r="P18" s="334">
        <f t="shared" si="0"/>
        <v>15</v>
      </c>
      <c r="Q18" s="334">
        <f t="shared" si="0"/>
        <v>16</v>
      </c>
      <c r="R18" s="335">
        <f t="shared" si="0"/>
        <v>17</v>
      </c>
      <c r="S18" s="333">
        <f t="shared" si="0"/>
        <v>18</v>
      </c>
      <c r="T18" s="337">
        <f t="shared" si="0"/>
        <v>19</v>
      </c>
      <c r="U18" s="334">
        <f t="shared" si="0"/>
        <v>20</v>
      </c>
      <c r="V18" s="334">
        <f t="shared" si="0"/>
        <v>21</v>
      </c>
      <c r="W18" s="335">
        <f t="shared" si="0"/>
        <v>22</v>
      </c>
      <c r="X18" s="333">
        <f t="shared" si="0"/>
        <v>23</v>
      </c>
      <c r="Y18" s="337">
        <f t="shared" si="0"/>
        <v>24</v>
      </c>
      <c r="Z18" s="334">
        <f t="shared" si="0"/>
        <v>25</v>
      </c>
      <c r="AA18" s="335">
        <f t="shared" si="0"/>
        <v>26</v>
      </c>
      <c r="AB18" s="333">
        <f t="shared" si="0"/>
        <v>27</v>
      </c>
      <c r="AC18" s="339">
        <f t="shared" si="0"/>
        <v>28</v>
      </c>
      <c r="AD18" s="334">
        <f t="shared" si="0"/>
        <v>29</v>
      </c>
      <c r="AE18" s="335">
        <f t="shared" si="0"/>
        <v>30</v>
      </c>
      <c r="AF18" s="333">
        <f t="shared" si="0"/>
        <v>31</v>
      </c>
      <c r="AG18" s="339">
        <f t="shared" si="0"/>
        <v>32</v>
      </c>
      <c r="AH18" s="334">
        <f t="shared" si="0"/>
        <v>33</v>
      </c>
      <c r="AI18" s="335">
        <f t="shared" si="0"/>
        <v>34</v>
      </c>
      <c r="AJ18" s="333">
        <f t="shared" si="0"/>
        <v>35</v>
      </c>
      <c r="AK18" s="339">
        <f t="shared" si="0"/>
        <v>36</v>
      </c>
      <c r="AL18" s="334">
        <f t="shared" si="0"/>
        <v>37</v>
      </c>
      <c r="AM18" s="334">
        <f t="shared" si="0"/>
        <v>38</v>
      </c>
      <c r="AN18" s="335">
        <f t="shared" si="0"/>
        <v>39</v>
      </c>
      <c r="AO18" s="338">
        <f t="shared" si="0"/>
        <v>40</v>
      </c>
      <c r="AP18" s="334">
        <f t="shared" si="0"/>
        <v>41</v>
      </c>
      <c r="AQ18" s="334">
        <f t="shared" si="0"/>
        <v>42</v>
      </c>
      <c r="AR18" s="335">
        <f t="shared" si="0"/>
        <v>43</v>
      </c>
      <c r="AS18" s="333">
        <f t="shared" si="0"/>
        <v>44</v>
      </c>
      <c r="AT18" s="339">
        <f t="shared" si="0"/>
        <v>45</v>
      </c>
      <c r="AU18" s="334">
        <f t="shared" si="0"/>
        <v>46</v>
      </c>
      <c r="AV18" s="334">
        <f t="shared" si="0"/>
        <v>47</v>
      </c>
      <c r="AW18" s="336">
        <f t="shared" si="0"/>
        <v>48</v>
      </c>
      <c r="AX18" s="333">
        <f t="shared" si="0"/>
        <v>49</v>
      </c>
      <c r="AY18" s="334">
        <f t="shared" si="0"/>
        <v>50</v>
      </c>
      <c r="AZ18" s="334">
        <f t="shared" si="0"/>
        <v>51</v>
      </c>
      <c r="BA18" s="335">
        <f t="shared" si="0"/>
        <v>52</v>
      </c>
      <c r="BB18" s="286"/>
      <c r="BC18" s="272">
        <v>1</v>
      </c>
      <c r="BD18" s="272">
        <v>2</v>
      </c>
      <c r="BE18" s="273">
        <v>3</v>
      </c>
      <c r="BF18" s="273">
        <v>4</v>
      </c>
      <c r="BG18" s="274" t="s">
        <v>417</v>
      </c>
      <c r="BH18" s="754" t="s">
        <v>418</v>
      </c>
      <c r="BI18" s="754"/>
      <c r="BJ18" s="270"/>
      <c r="BK18" s="299"/>
    </row>
    <row r="19" spans="1:63" s="13" customFormat="1" ht="20.25" customHeight="1" x14ac:dyDescent="0.3">
      <c r="A19" s="443">
        <v>1</v>
      </c>
      <c r="B19" s="540" t="s">
        <v>419</v>
      </c>
      <c r="C19" s="540" t="s">
        <v>419</v>
      </c>
      <c r="D19" s="540" t="s">
        <v>419</v>
      </c>
      <c r="E19" s="540" t="s">
        <v>419</v>
      </c>
      <c r="F19" s="540" t="s">
        <v>419</v>
      </c>
      <c r="G19" s="540" t="s">
        <v>419</v>
      </c>
      <c r="H19" s="540" t="s">
        <v>419</v>
      </c>
      <c r="I19" s="540" t="s">
        <v>419</v>
      </c>
      <c r="J19" s="540" t="s">
        <v>419</v>
      </c>
      <c r="K19" s="540" t="s">
        <v>419</v>
      </c>
      <c r="L19" s="540" t="s">
        <v>419</v>
      </c>
      <c r="M19" s="540" t="s">
        <v>419</v>
      </c>
      <c r="N19" s="540" t="s">
        <v>419</v>
      </c>
      <c r="O19" s="540" t="s">
        <v>419</v>
      </c>
      <c r="P19" s="540" t="s">
        <v>419</v>
      </c>
      <c r="Q19" s="541" t="s">
        <v>419</v>
      </c>
      <c r="R19" s="542" t="s">
        <v>420</v>
      </c>
      <c r="S19" s="542" t="s">
        <v>421</v>
      </c>
      <c r="T19" s="542" t="s">
        <v>421</v>
      </c>
      <c r="U19" s="542" t="s">
        <v>421</v>
      </c>
      <c r="V19" s="542" t="s">
        <v>422</v>
      </c>
      <c r="W19" s="542" t="s">
        <v>422</v>
      </c>
      <c r="X19" s="543" t="s">
        <v>422</v>
      </c>
      <c r="Y19" s="540" t="s">
        <v>419</v>
      </c>
      <c r="Z19" s="540" t="s">
        <v>419</v>
      </c>
      <c r="AA19" s="540" t="s">
        <v>419</v>
      </c>
      <c r="AB19" s="540" t="s">
        <v>419</v>
      </c>
      <c r="AC19" s="540" t="s">
        <v>419</v>
      </c>
      <c r="AD19" s="540" t="s">
        <v>419</v>
      </c>
      <c r="AE19" s="540" t="s">
        <v>419</v>
      </c>
      <c r="AF19" s="540" t="s">
        <v>419</v>
      </c>
      <c r="AG19" s="540" t="s">
        <v>419</v>
      </c>
      <c r="AH19" s="540" t="s">
        <v>419</v>
      </c>
      <c r="AI19" s="540" t="s">
        <v>419</v>
      </c>
      <c r="AJ19" s="540" t="s">
        <v>419</v>
      </c>
      <c r="AK19" s="540" t="s">
        <v>419</v>
      </c>
      <c r="AL19" s="540" t="s">
        <v>419</v>
      </c>
      <c r="AM19" s="540" t="s">
        <v>419</v>
      </c>
      <c r="AN19" s="540" t="s">
        <v>419</v>
      </c>
      <c r="AO19" s="542" t="s">
        <v>420</v>
      </c>
      <c r="AP19" s="542" t="s">
        <v>421</v>
      </c>
      <c r="AQ19" s="542" t="s">
        <v>421</v>
      </c>
      <c r="AR19" s="542" t="s">
        <v>421</v>
      </c>
      <c r="AS19" s="542" t="s">
        <v>422</v>
      </c>
      <c r="AT19" s="542" t="s">
        <v>422</v>
      </c>
      <c r="AU19" s="542" t="s">
        <v>422</v>
      </c>
      <c r="AV19" s="542" t="s">
        <v>422</v>
      </c>
      <c r="AW19" s="542" t="s">
        <v>422</v>
      </c>
      <c r="AX19" s="542" t="s">
        <v>422</v>
      </c>
      <c r="AY19" s="542" t="s">
        <v>422</v>
      </c>
      <c r="AZ19" s="542" t="s">
        <v>422</v>
      </c>
      <c r="BA19" s="544" t="s">
        <v>422</v>
      </c>
      <c r="BB19" s="331" t="s">
        <v>423</v>
      </c>
      <c r="BC19" s="275">
        <f>COUNTIF(B19:X19,BH19)</f>
        <v>16</v>
      </c>
      <c r="BD19" s="275">
        <f>COUNTIF(Y19:BA19,BH19)</f>
        <v>16</v>
      </c>
      <c r="BE19" s="275">
        <f>COUNTIF(B20:X20,BH19)</f>
        <v>4</v>
      </c>
      <c r="BF19" s="276">
        <f>COUNTIF(Y20:BA20,BH19)</f>
        <v>0</v>
      </c>
      <c r="BG19" s="277">
        <f t="shared" ref="BG19:BG24" si="1">SUM(BC19:BF19)</f>
        <v>36</v>
      </c>
      <c r="BH19" s="278" t="str">
        <f>E24</f>
        <v>Т</v>
      </c>
      <c r="BI19" s="275"/>
      <c r="BJ19" s="310"/>
      <c r="BK19" s="300"/>
    </row>
    <row r="20" spans="1:63" s="13" customFormat="1" ht="21" customHeight="1" x14ac:dyDescent="0.3">
      <c r="A20" s="444">
        <v>2</v>
      </c>
      <c r="B20" s="545" t="s">
        <v>419</v>
      </c>
      <c r="C20" s="545" t="s">
        <v>419</v>
      </c>
      <c r="D20" s="545" t="s">
        <v>419</v>
      </c>
      <c r="E20" s="545" t="s">
        <v>419</v>
      </c>
      <c r="F20" s="546" t="s">
        <v>424</v>
      </c>
      <c r="G20" s="546" t="s">
        <v>424</v>
      </c>
      <c r="H20" s="546" t="s">
        <v>424</v>
      </c>
      <c r="I20" s="546" t="s">
        <v>424</v>
      </c>
      <c r="J20" s="546" t="s">
        <v>424</v>
      </c>
      <c r="K20" s="546" t="s">
        <v>424</v>
      </c>
      <c r="L20" s="546" t="s">
        <v>424</v>
      </c>
      <c r="M20" s="546" t="s">
        <v>729</v>
      </c>
      <c r="N20" s="546" t="s">
        <v>425</v>
      </c>
      <c r="O20" s="546" t="s">
        <v>425</v>
      </c>
      <c r="P20" s="546" t="s">
        <v>425</v>
      </c>
      <c r="Q20" s="546" t="s">
        <v>425</v>
      </c>
      <c r="R20" s="546" t="s">
        <v>425</v>
      </c>
      <c r="S20" s="546"/>
      <c r="T20" s="546"/>
      <c r="U20" s="546"/>
      <c r="V20" s="546"/>
      <c r="W20" s="546"/>
      <c r="X20" s="547"/>
      <c r="Y20" s="546"/>
      <c r="Z20" s="546"/>
      <c r="AA20" s="546"/>
      <c r="AB20" s="546"/>
      <c r="AC20" s="546"/>
      <c r="AD20" s="546"/>
      <c r="AE20" s="546"/>
      <c r="AF20" s="546"/>
      <c r="AG20" s="546"/>
      <c r="AH20" s="546"/>
      <c r="AI20" s="546"/>
      <c r="AJ20" s="546"/>
      <c r="AK20" s="546"/>
      <c r="AL20" s="546"/>
      <c r="AM20" s="546"/>
      <c r="AN20" s="546"/>
      <c r="AO20" s="546"/>
      <c r="AP20" s="548"/>
      <c r="AQ20" s="548"/>
      <c r="AR20" s="546"/>
      <c r="AS20" s="546"/>
      <c r="AT20" s="546"/>
      <c r="AU20" s="546"/>
      <c r="AV20" s="546"/>
      <c r="AW20" s="546"/>
      <c r="AX20" s="546"/>
      <c r="AY20" s="546"/>
      <c r="AZ20" s="546"/>
      <c r="BA20" s="549"/>
      <c r="BB20" s="332" t="s">
        <v>426</v>
      </c>
      <c r="BC20" s="275">
        <f>COUNTIF(B19:X19,BH20)+COUNTIF(B19:X19,BI20)+COUNTIF(B19:X19,BJ20)</f>
        <v>4</v>
      </c>
      <c r="BD20" s="275">
        <f>COUNTIF(Y19:BA19,BH20)+COUNTIF(Y19:BA19,BI20)+COUNTIF(Y19:BA19,BJ20)</f>
        <v>4</v>
      </c>
      <c r="BE20" s="275">
        <f>COUNTIF(B20:X20,BH20)+COUNTIF(B20:X20,BI20)+COUNTIF(B20:X20,BJ20)</f>
        <v>1</v>
      </c>
      <c r="BF20" s="276">
        <f>COUNTIF(Y20:BA20,BH20)+COUNTIF(Y20:BA20,BI20)+COUNTIF(Y20:BA20,BJ20)</f>
        <v>0</v>
      </c>
      <c r="BG20" s="279">
        <f t="shared" si="1"/>
        <v>9</v>
      </c>
      <c r="BH20" s="278" t="str">
        <f>E26</f>
        <v>С</v>
      </c>
      <c r="BI20" s="275" t="str">
        <f>E25</f>
        <v>З</v>
      </c>
      <c r="BJ20" s="310">
        <f>N27</f>
        <v>0</v>
      </c>
      <c r="BK20" s="300"/>
    </row>
    <row r="21" spans="1:63" s="14" customFormat="1" ht="17.399999999999999" x14ac:dyDescent="0.25">
      <c r="A21" s="176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1"/>
      <c r="S21" s="261"/>
      <c r="T21" s="262"/>
      <c r="U21" s="262"/>
      <c r="V21" s="262"/>
      <c r="W21" s="261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2"/>
      <c r="AO21" s="262"/>
      <c r="AP21" s="262"/>
      <c r="AQ21" s="262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87" t="s">
        <v>427</v>
      </c>
      <c r="BC21" s="280">
        <f>COUNTIF(B19:X19,BH21)</f>
        <v>0</v>
      </c>
      <c r="BD21" s="280">
        <f>COUNTIF(Y19:BA19,BH21)</f>
        <v>0</v>
      </c>
      <c r="BE21" s="280">
        <f>COUNTIF(B20:Y20,BH21)</f>
        <v>7</v>
      </c>
      <c r="BF21" s="281">
        <f>COUNTIF(Y20:BA20,BH21)</f>
        <v>0</v>
      </c>
      <c r="BG21" s="279">
        <f t="shared" si="1"/>
        <v>7</v>
      </c>
      <c r="BH21" s="282" t="str">
        <f>N24</f>
        <v>П</v>
      </c>
      <c r="BI21" s="282"/>
      <c r="BJ21" s="311"/>
      <c r="BK21" s="301"/>
    </row>
    <row r="22" spans="1:63" s="16" customFormat="1" ht="15.75" customHeight="1" x14ac:dyDescent="0.25">
      <c r="A22" s="177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5"/>
      <c r="R22" s="266"/>
      <c r="S22" s="267"/>
      <c r="T22" s="266"/>
      <c r="U22" s="266"/>
      <c r="V22" s="266"/>
      <c r="W22" s="267"/>
      <c r="X22" s="264"/>
      <c r="Y22" s="264"/>
      <c r="Z22" s="264"/>
      <c r="AA22" s="264"/>
      <c r="AB22" s="264"/>
      <c r="AC22" s="264"/>
      <c r="AD22" s="264"/>
      <c r="AE22" s="264"/>
      <c r="AF22" s="264"/>
      <c r="AG22" s="268"/>
      <c r="AH22" s="268"/>
      <c r="AI22" s="268"/>
      <c r="AJ22" s="268"/>
      <c r="AK22" s="268"/>
      <c r="AL22" s="268"/>
      <c r="AM22" s="268"/>
      <c r="AN22" s="268"/>
      <c r="AO22" s="268"/>
      <c r="AP22" s="264"/>
      <c r="AQ22" s="264"/>
      <c r="AR22" s="260"/>
      <c r="AS22" s="263"/>
      <c r="AT22" s="263"/>
      <c r="AU22" s="263"/>
      <c r="AV22" s="263"/>
      <c r="AW22" s="263"/>
      <c r="AX22" s="263"/>
      <c r="AY22" s="263"/>
      <c r="AZ22" s="263"/>
      <c r="BA22" s="263"/>
      <c r="BB22" s="287" t="s">
        <v>428</v>
      </c>
      <c r="BC22" s="280">
        <f>COUNTIF(B19:X19,BH22)</f>
        <v>0</v>
      </c>
      <c r="BD22" s="280">
        <f>COUNTIF(Y19:BA19,BH22)</f>
        <v>0</v>
      </c>
      <c r="BE22" s="280">
        <f>COUNTIF(B20:Y20,BH22)</f>
        <v>0</v>
      </c>
      <c r="BF22" s="281">
        <f>COUNTIF(Y20:BA20,BH22)</f>
        <v>0</v>
      </c>
      <c r="BG22" s="279">
        <f t="shared" si="1"/>
        <v>0</v>
      </c>
      <c r="BH22" s="282">
        <f>N25</f>
        <v>0</v>
      </c>
      <c r="BI22" s="280"/>
      <c r="BJ22" s="312"/>
      <c r="BK22" s="302"/>
    </row>
    <row r="23" spans="1:63" s="16" customFormat="1" ht="15.75" customHeight="1" x14ac:dyDescent="0.3">
      <c r="A23" s="178" t="s">
        <v>429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5"/>
      <c r="R23" s="266"/>
      <c r="S23" s="267"/>
      <c r="T23" s="266"/>
      <c r="U23" s="266"/>
      <c r="V23" s="266"/>
      <c r="W23" s="267"/>
      <c r="X23" s="264"/>
      <c r="Y23" s="264"/>
      <c r="Z23" s="264"/>
      <c r="AA23" s="264"/>
      <c r="AB23" s="264"/>
      <c r="AC23" s="264"/>
      <c r="AD23" s="264"/>
      <c r="AE23" s="264"/>
      <c r="AF23" s="264"/>
      <c r="AG23" s="268"/>
      <c r="AH23" s="268"/>
      <c r="AI23" s="268"/>
      <c r="AJ23" s="268"/>
      <c r="AK23" s="268"/>
      <c r="AL23" s="268"/>
      <c r="AM23" s="268"/>
      <c r="AN23" s="268"/>
      <c r="AO23" s="268"/>
      <c r="AP23" s="264"/>
      <c r="AQ23" s="264"/>
      <c r="AR23" s="260"/>
      <c r="AS23" s="263"/>
      <c r="AT23" s="263"/>
      <c r="AU23" s="263"/>
      <c r="AV23" s="263"/>
      <c r="AW23" s="263"/>
      <c r="AX23" s="263"/>
      <c r="AY23" s="263"/>
      <c r="AZ23" s="263"/>
      <c r="BA23" s="263"/>
      <c r="BB23" s="287" t="s">
        <v>430</v>
      </c>
      <c r="BC23" s="280">
        <f>COUNTIF(B19:X19,BH23)</f>
        <v>3</v>
      </c>
      <c r="BD23" s="280">
        <f>COUNTIF(Y19:BA19,BH23)</f>
        <v>9</v>
      </c>
      <c r="BE23" s="280">
        <f>COUNTIF(B20:Y20,BH23)</f>
        <v>0</v>
      </c>
      <c r="BF23" s="281">
        <f>COUNTIF(Y20:BA20,BH23)</f>
        <v>0</v>
      </c>
      <c r="BG23" s="279">
        <f t="shared" si="1"/>
        <v>12</v>
      </c>
      <c r="BH23" s="282" t="str">
        <f>AK24</f>
        <v>К</v>
      </c>
      <c r="BI23" s="280"/>
      <c r="BJ23" s="312"/>
      <c r="BK23" s="302"/>
    </row>
    <row r="24" spans="1:63" s="16" customFormat="1" ht="18" thickBot="1" x14ac:dyDescent="0.35">
      <c r="A24" s="177"/>
      <c r="B24" s="177"/>
      <c r="C24" s="177"/>
      <c r="D24" s="177"/>
      <c r="E24" s="591" t="s">
        <v>419</v>
      </c>
      <c r="F24" s="176" t="s">
        <v>431</v>
      </c>
      <c r="G24" s="177"/>
      <c r="H24" s="177"/>
      <c r="I24" s="177"/>
      <c r="J24" s="177"/>
      <c r="K24" s="177"/>
      <c r="L24" s="177"/>
      <c r="M24" s="177"/>
      <c r="N24" s="445" t="s">
        <v>424</v>
      </c>
      <c r="O24" s="176" t="s">
        <v>427</v>
      </c>
      <c r="P24" s="177"/>
      <c r="Q24" s="177"/>
      <c r="R24" s="177"/>
      <c r="S24" s="177"/>
      <c r="T24" s="177"/>
      <c r="U24" s="177"/>
      <c r="V24" s="177"/>
      <c r="W24" s="177"/>
      <c r="X24" s="177"/>
      <c r="Y24" s="445" t="s">
        <v>425</v>
      </c>
      <c r="Z24" s="176" t="s">
        <v>432</v>
      </c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445" t="s">
        <v>422</v>
      </c>
      <c r="AL24" s="176" t="s">
        <v>433</v>
      </c>
      <c r="AM24" s="177"/>
      <c r="AN24" s="177"/>
      <c r="AO24" s="177"/>
      <c r="AP24" s="177"/>
      <c r="AQ24" s="177"/>
      <c r="AT24" s="177"/>
      <c r="AU24" s="177"/>
      <c r="AV24" s="177"/>
      <c r="AW24" s="177"/>
      <c r="AX24" s="177"/>
      <c r="AY24" s="177"/>
      <c r="AZ24" s="177"/>
      <c r="BA24" s="177"/>
      <c r="BB24" s="287" t="s">
        <v>432</v>
      </c>
      <c r="BC24" s="280">
        <f>COUNTIF(B19:X19,BH24)</f>
        <v>0</v>
      </c>
      <c r="BD24" s="280">
        <f>COUNTIF(Y19:BA19,BH24)</f>
        <v>0</v>
      </c>
      <c r="BE24" s="280">
        <f>COUNTIF(B20:Y20,BH24)+COUNTIF(B20:Y20,BI24)+COUNTIF(B20:Y20,BJ24)</f>
        <v>5</v>
      </c>
      <c r="BF24" s="281">
        <f>COUNTIF(Y20:BA20,BH24)+COUNTIF(Y20:BA20,BI24)+COUNTIF(Y20:BA20,BJ24)</f>
        <v>0</v>
      </c>
      <c r="BG24" s="283">
        <f t="shared" si="1"/>
        <v>5</v>
      </c>
      <c r="BH24" s="282" t="str">
        <f>Y24</f>
        <v>А</v>
      </c>
      <c r="BI24" s="280" t="s">
        <v>434</v>
      </c>
      <c r="BJ24" s="312" t="s">
        <v>435</v>
      </c>
      <c r="BK24" s="302"/>
    </row>
    <row r="25" spans="1:63" s="16" customFormat="1" ht="17.399999999999999" x14ac:dyDescent="0.3">
      <c r="B25" s="176"/>
      <c r="C25" s="176"/>
      <c r="D25" s="170"/>
      <c r="E25" s="445" t="s">
        <v>420</v>
      </c>
      <c r="F25" s="176" t="s">
        <v>436</v>
      </c>
      <c r="G25" s="170"/>
      <c r="H25" s="176"/>
      <c r="I25" s="176"/>
      <c r="J25" s="176"/>
      <c r="K25" s="176"/>
      <c r="L25" s="176"/>
      <c r="M25" s="176"/>
      <c r="N25" s="186"/>
      <c r="O25" s="170"/>
      <c r="P25" s="176"/>
      <c r="Q25" s="176"/>
      <c r="R25" s="170"/>
      <c r="S25" s="170"/>
      <c r="T25" s="176"/>
      <c r="U25" s="170"/>
      <c r="V25" s="170"/>
      <c r="W25" s="170"/>
      <c r="X25" s="176"/>
      <c r="Y25" s="186"/>
      <c r="Z25" s="170"/>
      <c r="AA25" s="170"/>
      <c r="AB25" s="186"/>
      <c r="AC25" s="176"/>
      <c r="AD25" s="176"/>
      <c r="AE25" s="176"/>
      <c r="AF25" s="176"/>
      <c r="AG25" s="170"/>
      <c r="AH25" s="170"/>
      <c r="AI25" s="170"/>
      <c r="AJ25" s="170"/>
      <c r="AK25" s="176"/>
      <c r="AL25" s="176"/>
      <c r="AM25" s="176"/>
      <c r="AN25" s="176"/>
      <c r="AR25" s="176"/>
      <c r="AU25" s="186"/>
      <c r="AW25" s="177"/>
      <c r="AX25" s="177"/>
      <c r="AY25" s="177"/>
      <c r="AZ25" s="177"/>
      <c r="BA25" s="177"/>
      <c r="BB25" s="288"/>
      <c r="BC25" s="284"/>
      <c r="BD25" s="284"/>
      <c r="BE25" s="284"/>
      <c r="BF25" s="284"/>
      <c r="BG25" s="284"/>
      <c r="BH25" s="284"/>
      <c r="BI25" s="284"/>
      <c r="BJ25" s="177"/>
      <c r="BK25" s="302"/>
    </row>
    <row r="26" spans="1:63" s="16" customFormat="1" ht="16.5" customHeight="1" x14ac:dyDescent="0.4">
      <c r="A26" s="177"/>
      <c r="B26" s="180"/>
      <c r="C26" s="180"/>
      <c r="D26" s="180"/>
      <c r="E26" s="445" t="s">
        <v>421</v>
      </c>
      <c r="F26" s="176" t="s">
        <v>437</v>
      </c>
      <c r="G26" s="180"/>
      <c r="H26" s="180"/>
      <c r="I26" s="180"/>
      <c r="J26" s="180"/>
      <c r="K26" s="180"/>
      <c r="L26" s="180"/>
      <c r="M26" s="180"/>
      <c r="N26" s="170"/>
      <c r="O26" s="170"/>
      <c r="P26" s="180"/>
      <c r="Q26" s="180"/>
      <c r="R26" s="180"/>
      <c r="S26" s="180"/>
      <c r="T26" s="180"/>
      <c r="U26" s="180"/>
      <c r="V26" s="180"/>
      <c r="W26" s="180"/>
      <c r="X26" s="180"/>
      <c r="Y26" s="186"/>
      <c r="Z26" s="17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70"/>
      <c r="AP26" s="170"/>
      <c r="AQ26" s="170"/>
      <c r="AR26" s="170"/>
      <c r="AS26" s="170"/>
      <c r="AT26" s="180"/>
      <c r="AU26" s="177"/>
      <c r="AV26" s="177"/>
      <c r="AW26" s="177"/>
      <c r="AX26" s="177"/>
      <c r="AY26" s="177"/>
      <c r="AZ26" s="177"/>
      <c r="BA26" s="177"/>
      <c r="BB26" s="289"/>
      <c r="BC26" s="177"/>
      <c r="BD26" s="177"/>
      <c r="BE26" s="177"/>
      <c r="BF26" s="177"/>
      <c r="BG26" s="177"/>
      <c r="BH26" s="177"/>
      <c r="BI26" s="177"/>
      <c r="BJ26" s="177"/>
      <c r="BK26" s="302"/>
    </row>
    <row r="27" spans="1:63" s="16" customFormat="1" ht="18" customHeight="1" thickBot="1" x14ac:dyDescent="0.35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341"/>
      <c r="O27" s="190"/>
      <c r="P27" s="165"/>
      <c r="Q27" s="165"/>
      <c r="R27" s="165"/>
      <c r="S27" s="165"/>
      <c r="T27" s="165"/>
      <c r="U27" s="165"/>
      <c r="V27" s="165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81"/>
      <c r="AO27" s="181"/>
      <c r="AP27" s="181"/>
      <c r="AQ27" s="181"/>
      <c r="AR27" s="181"/>
      <c r="AS27" s="170"/>
      <c r="AT27" s="170"/>
      <c r="AU27" s="170"/>
      <c r="AV27" s="170"/>
      <c r="AW27" s="170"/>
      <c r="AX27" s="170"/>
      <c r="AY27" s="170"/>
      <c r="AZ27" s="170"/>
      <c r="BA27" s="170"/>
      <c r="BB27" s="303"/>
      <c r="BC27" s="304"/>
      <c r="BD27" s="304"/>
      <c r="BE27" s="304"/>
      <c r="BF27" s="304"/>
      <c r="BG27" s="305"/>
      <c r="BH27" s="305"/>
      <c r="BI27" s="305"/>
      <c r="BJ27" s="305"/>
      <c r="BK27" s="306"/>
    </row>
    <row r="28" spans="1:63" s="16" customFormat="1" ht="15.75" customHeight="1" x14ac:dyDescent="0.25">
      <c r="A28" s="177"/>
      <c r="B28" s="177"/>
      <c r="C28" s="177"/>
      <c r="D28" s="177"/>
      <c r="E28" s="177"/>
      <c r="F28" s="177"/>
      <c r="G28" s="177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82"/>
      <c r="X28" s="170"/>
      <c r="Y28" s="170"/>
      <c r="Z28" s="170"/>
      <c r="AA28" s="170"/>
      <c r="AB28" s="170"/>
      <c r="AC28" s="170"/>
      <c r="AD28" s="170"/>
      <c r="AE28" s="170"/>
      <c r="AF28" s="170"/>
      <c r="AG28" s="183"/>
      <c r="AH28" s="183"/>
      <c r="AI28" s="183"/>
      <c r="AJ28" s="183"/>
      <c r="AK28" s="170"/>
      <c r="AL28" s="184"/>
      <c r="AM28" s="184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G28" s="15"/>
      <c r="BH28" s="15"/>
      <c r="BI28" s="15"/>
      <c r="BJ28" s="15"/>
    </row>
    <row r="29" spans="1:63" s="16" customFormat="1" ht="21" customHeight="1" x14ac:dyDescent="0.25">
      <c r="A29" s="177"/>
      <c r="B29" s="177"/>
      <c r="C29" s="177"/>
      <c r="D29" s="177"/>
      <c r="E29" s="177"/>
      <c r="F29" s="177"/>
      <c r="G29" s="177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83"/>
      <c r="AH29" s="183"/>
      <c r="AI29" s="183"/>
      <c r="AJ29" s="183"/>
      <c r="AK29" s="170"/>
      <c r="AL29" s="185"/>
      <c r="AM29" s="185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G29" s="15"/>
      <c r="BH29" s="15"/>
      <c r="BI29" s="15"/>
      <c r="BJ29" s="15"/>
    </row>
    <row r="30" spans="1:63" s="16" customFormat="1" ht="21" x14ac:dyDescent="0.4">
      <c r="A30" s="177"/>
      <c r="B30" s="177"/>
      <c r="C30" s="177"/>
      <c r="D30" s="177"/>
      <c r="E30" s="179" t="s">
        <v>438</v>
      </c>
      <c r="F30" s="177"/>
      <c r="G30" s="177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750" t="s">
        <v>439</v>
      </c>
      <c r="AD30" s="750"/>
      <c r="AE30" s="750"/>
      <c r="AF30" s="750"/>
      <c r="AG30" s="750"/>
      <c r="AH30" s="187"/>
      <c r="AI30" s="187"/>
      <c r="AJ30" s="187"/>
      <c r="AK30" s="170"/>
      <c r="AL30" s="185"/>
      <c r="AM30" s="185"/>
      <c r="AN30" s="170"/>
      <c r="AO30" s="170"/>
      <c r="AP30" s="170"/>
      <c r="AQ30" s="170"/>
      <c r="AR30" s="186" t="s">
        <v>440</v>
      </c>
      <c r="AS30" s="170"/>
      <c r="AT30" s="170"/>
      <c r="AU30" s="170"/>
      <c r="AV30" s="170"/>
      <c r="AW30" s="170"/>
      <c r="AX30" s="170"/>
      <c r="AY30" s="170"/>
      <c r="AZ30" s="170"/>
      <c r="BA30" s="170"/>
      <c r="BG30" s="15"/>
      <c r="BH30" s="15"/>
      <c r="BI30" s="15"/>
      <c r="BJ30" s="15"/>
    </row>
    <row r="31" spans="1:63" s="16" customFormat="1" ht="17.399999999999999" x14ac:dyDescent="0.3">
      <c r="A31" s="177"/>
      <c r="B31" s="177"/>
      <c r="C31" s="177"/>
      <c r="D31" s="177"/>
      <c r="E31" s="177"/>
      <c r="F31" s="177"/>
      <c r="G31" s="177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87"/>
      <c r="AH31" s="187"/>
      <c r="AI31" s="187"/>
      <c r="AJ31" s="187"/>
      <c r="AK31" s="185"/>
      <c r="AL31" s="185"/>
      <c r="AM31" s="185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81"/>
      <c r="AY31" s="177"/>
      <c r="AZ31" s="177"/>
      <c r="BA31" s="177"/>
      <c r="BB31" s="15"/>
      <c r="BC31" s="15"/>
      <c r="BD31" s="15"/>
      <c r="BE31" s="15"/>
      <c r="BF31" s="15"/>
      <c r="BG31" s="15"/>
      <c r="BH31" s="15"/>
      <c r="BI31" s="15"/>
      <c r="BJ31" s="15"/>
    </row>
    <row r="32" spans="1:63" s="16" customFormat="1" ht="18" thickBot="1" x14ac:dyDescent="0.35">
      <c r="A32" s="177"/>
      <c r="B32" s="177"/>
      <c r="C32" s="177"/>
      <c r="D32" s="177"/>
      <c r="E32" s="177"/>
      <c r="F32" s="177"/>
      <c r="G32" s="177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87"/>
      <c r="AH32" s="187"/>
      <c r="AI32" s="187"/>
      <c r="AJ32" s="187"/>
      <c r="AK32" s="177"/>
      <c r="AL32" s="177"/>
      <c r="AM32" s="177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77"/>
      <c r="AZ32" s="177"/>
      <c r="BA32" s="177"/>
      <c r="BB32" s="15"/>
      <c r="BC32" s="15"/>
      <c r="BD32" s="15"/>
      <c r="BE32" s="15"/>
      <c r="BF32" s="15"/>
      <c r="BG32" s="15"/>
      <c r="BH32" s="15"/>
      <c r="BI32" s="15"/>
      <c r="BJ32" s="15"/>
    </row>
    <row r="33" spans="1:62" s="16" customFormat="1" ht="27.75" customHeight="1" thickBot="1" x14ac:dyDescent="0.3">
      <c r="A33" s="704" t="s">
        <v>404</v>
      </c>
      <c r="B33" s="706"/>
      <c r="C33" s="734" t="s">
        <v>431</v>
      </c>
      <c r="D33" s="734"/>
      <c r="E33" s="734"/>
      <c r="F33" s="734"/>
      <c r="G33" s="734" t="s">
        <v>441</v>
      </c>
      <c r="H33" s="734"/>
      <c r="I33" s="734"/>
      <c r="J33" s="734" t="s">
        <v>427</v>
      </c>
      <c r="K33" s="734"/>
      <c r="L33" s="734"/>
      <c r="M33" s="734" t="s">
        <v>432</v>
      </c>
      <c r="N33" s="734"/>
      <c r="O33" s="734"/>
      <c r="P33" s="768" t="s">
        <v>433</v>
      </c>
      <c r="Q33" s="768"/>
      <c r="R33" s="768"/>
      <c r="S33" s="768" t="s">
        <v>442</v>
      </c>
      <c r="T33" s="768"/>
      <c r="U33" s="768"/>
      <c r="Z33" s="170"/>
      <c r="AA33" s="170"/>
      <c r="AB33" s="769" t="s">
        <v>443</v>
      </c>
      <c r="AC33" s="770"/>
      <c r="AD33" s="770"/>
      <c r="AE33" s="771"/>
      <c r="AF33" s="698" t="s">
        <v>444</v>
      </c>
      <c r="AG33" s="699"/>
      <c r="AH33" s="700"/>
      <c r="AI33" s="704" t="s">
        <v>445</v>
      </c>
      <c r="AJ33" s="705"/>
      <c r="AK33" s="706"/>
      <c r="AL33" s="177"/>
      <c r="AM33" s="177"/>
      <c r="AN33" s="698" t="s">
        <v>446</v>
      </c>
      <c r="AO33" s="699"/>
      <c r="AP33" s="699"/>
      <c r="AQ33" s="699"/>
      <c r="AR33" s="699"/>
      <c r="AS33" s="699"/>
      <c r="AT33" s="699"/>
      <c r="AU33" s="699"/>
      <c r="AV33" s="699"/>
      <c r="AW33" s="700"/>
      <c r="AX33" s="704" t="s">
        <v>445</v>
      </c>
      <c r="AY33" s="705"/>
      <c r="AZ33" s="706"/>
      <c r="BA33" s="170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6" customFormat="1" ht="45" customHeight="1" thickBot="1" x14ac:dyDescent="0.3">
      <c r="A34" s="707"/>
      <c r="B34" s="709"/>
      <c r="C34" s="735"/>
      <c r="D34" s="735"/>
      <c r="E34" s="735"/>
      <c r="F34" s="735"/>
      <c r="G34" s="735"/>
      <c r="H34" s="735"/>
      <c r="I34" s="735"/>
      <c r="J34" s="735"/>
      <c r="K34" s="735"/>
      <c r="L34" s="735"/>
      <c r="M34" s="735"/>
      <c r="N34" s="735"/>
      <c r="O34" s="735"/>
      <c r="P34" s="768"/>
      <c r="Q34" s="768"/>
      <c r="R34" s="768"/>
      <c r="S34" s="768"/>
      <c r="T34" s="768"/>
      <c r="U34" s="768"/>
      <c r="Z34" s="170"/>
      <c r="AA34" s="170"/>
      <c r="AB34" s="772"/>
      <c r="AC34" s="773"/>
      <c r="AD34" s="773"/>
      <c r="AE34" s="774"/>
      <c r="AF34" s="701"/>
      <c r="AG34" s="702"/>
      <c r="AH34" s="703"/>
      <c r="AI34" s="707"/>
      <c r="AJ34" s="708"/>
      <c r="AK34" s="709"/>
      <c r="AL34" s="177"/>
      <c r="AM34" s="177"/>
      <c r="AN34" s="701"/>
      <c r="AO34" s="702"/>
      <c r="AP34" s="702"/>
      <c r="AQ34" s="702"/>
      <c r="AR34" s="702"/>
      <c r="AS34" s="702"/>
      <c r="AT34" s="702"/>
      <c r="AU34" s="702"/>
      <c r="AV34" s="702"/>
      <c r="AW34" s="703"/>
      <c r="AX34" s="707"/>
      <c r="AY34" s="708"/>
      <c r="AZ34" s="709"/>
      <c r="BA34" s="170"/>
      <c r="BB34" s="15"/>
      <c r="BC34" s="15"/>
      <c r="BD34" s="15"/>
      <c r="BE34" s="15"/>
      <c r="BF34" s="15"/>
      <c r="BG34" s="15"/>
      <c r="BH34" s="15"/>
      <c r="BI34" s="15"/>
      <c r="BJ34" s="15"/>
    </row>
    <row r="35" spans="1:62" s="16" customFormat="1" ht="18.75" customHeight="1" thickBot="1" x14ac:dyDescent="0.35">
      <c r="A35" s="753">
        <f>A19</f>
        <v>1</v>
      </c>
      <c r="B35" s="753"/>
      <c r="C35" s="740">
        <f>BC19+BD19</f>
        <v>32</v>
      </c>
      <c r="D35" s="740"/>
      <c r="E35" s="740"/>
      <c r="F35" s="740"/>
      <c r="G35" s="740">
        <f>BC20+BD20</f>
        <v>8</v>
      </c>
      <c r="H35" s="740"/>
      <c r="I35" s="740"/>
      <c r="J35" s="740">
        <f>BC21+BD21</f>
        <v>0</v>
      </c>
      <c r="K35" s="740"/>
      <c r="L35" s="740"/>
      <c r="M35" s="740">
        <f>SUM(BC24:BD24)</f>
        <v>0</v>
      </c>
      <c r="N35" s="740"/>
      <c r="O35" s="740"/>
      <c r="P35" s="740">
        <f>SUM(BC23:BD23)</f>
        <v>12</v>
      </c>
      <c r="Q35" s="740"/>
      <c r="R35" s="740"/>
      <c r="S35" s="741">
        <f>SUM(C35:R35)</f>
        <v>52</v>
      </c>
      <c r="T35" s="741"/>
      <c r="U35" s="741"/>
      <c r="Z35" s="177"/>
      <c r="AA35" s="177"/>
      <c r="AB35" s="719" t="s">
        <v>447</v>
      </c>
      <c r="AC35" s="720"/>
      <c r="AD35" s="720"/>
      <c r="AE35" s="721"/>
      <c r="AF35" s="725">
        <v>7</v>
      </c>
      <c r="AG35" s="726"/>
      <c r="AH35" s="727"/>
      <c r="AI35" s="728">
        <v>3</v>
      </c>
      <c r="AJ35" s="729"/>
      <c r="AK35" s="730"/>
      <c r="AL35" s="550"/>
      <c r="AM35" s="550"/>
      <c r="AN35" s="689" t="s">
        <v>448</v>
      </c>
      <c r="AO35" s="690"/>
      <c r="AP35" s="690"/>
      <c r="AQ35" s="690"/>
      <c r="AR35" s="690"/>
      <c r="AS35" s="690"/>
      <c r="AT35" s="690"/>
      <c r="AU35" s="690"/>
      <c r="AV35" s="690"/>
      <c r="AW35" s="691"/>
      <c r="AX35" s="710">
        <v>3</v>
      </c>
      <c r="AY35" s="711"/>
      <c r="AZ35" s="712"/>
      <c r="BA35" s="177"/>
      <c r="BB35" s="15"/>
      <c r="BC35" s="15"/>
      <c r="BD35" s="15"/>
      <c r="BE35" s="15"/>
      <c r="BF35" s="15"/>
      <c r="BG35" s="15"/>
      <c r="BH35" s="15"/>
      <c r="BI35" s="15"/>
      <c r="BJ35" s="15"/>
    </row>
    <row r="36" spans="1:62" s="16" customFormat="1" ht="18" thickBot="1" x14ac:dyDescent="0.35">
      <c r="A36" s="753">
        <f>A20</f>
        <v>2</v>
      </c>
      <c r="B36" s="753"/>
      <c r="C36" s="740">
        <f>BE19+BF19</f>
        <v>4</v>
      </c>
      <c r="D36" s="740"/>
      <c r="E36" s="740"/>
      <c r="F36" s="740"/>
      <c r="G36" s="740">
        <f>BE20+BF20</f>
        <v>1</v>
      </c>
      <c r="H36" s="740"/>
      <c r="I36" s="740"/>
      <c r="J36" s="740">
        <f>SUM(BE21:BF21)</f>
        <v>7</v>
      </c>
      <c r="K36" s="740"/>
      <c r="L36" s="740"/>
      <c r="M36" s="740">
        <f>SUM(BE24:BF24)</f>
        <v>5</v>
      </c>
      <c r="N36" s="740"/>
      <c r="O36" s="740"/>
      <c r="P36" s="740">
        <f>SUM(BE23:BF23)</f>
        <v>0</v>
      </c>
      <c r="Q36" s="740"/>
      <c r="R36" s="740"/>
      <c r="S36" s="741">
        <f>SUM(C36:R36)</f>
        <v>17</v>
      </c>
      <c r="T36" s="741"/>
      <c r="U36" s="741"/>
      <c r="Z36" s="188"/>
      <c r="AA36" s="170"/>
      <c r="AB36" s="722"/>
      <c r="AC36" s="723"/>
      <c r="AD36" s="723"/>
      <c r="AE36" s="724"/>
      <c r="AF36" s="710"/>
      <c r="AG36" s="711"/>
      <c r="AH36" s="712"/>
      <c r="AI36" s="731"/>
      <c r="AJ36" s="732"/>
      <c r="AK36" s="733"/>
      <c r="AL36" s="551"/>
      <c r="AM36" s="552"/>
      <c r="AN36" s="686"/>
      <c r="AO36" s="687"/>
      <c r="AP36" s="687"/>
      <c r="AQ36" s="687"/>
      <c r="AR36" s="687"/>
      <c r="AS36" s="687"/>
      <c r="AT36" s="687"/>
      <c r="AU36" s="687"/>
      <c r="AV36" s="687"/>
      <c r="AW36" s="688"/>
      <c r="AX36" s="713"/>
      <c r="AY36" s="714"/>
      <c r="AZ36" s="715"/>
      <c r="BA36" s="177"/>
      <c r="BB36" s="15"/>
      <c r="BC36" s="15"/>
      <c r="BD36" s="15"/>
      <c r="BE36" s="15"/>
      <c r="BF36" s="15"/>
      <c r="BG36" s="15"/>
      <c r="BH36" s="15"/>
      <c r="BI36" s="15"/>
      <c r="BJ36" s="15"/>
    </row>
    <row r="37" spans="1:62" s="16" customFormat="1" ht="18" thickBot="1" x14ac:dyDescent="0.35">
      <c r="A37" s="751" t="s">
        <v>449</v>
      </c>
      <c r="B37" s="752"/>
      <c r="C37" s="737">
        <f>SUM(C33:F36)</f>
        <v>36</v>
      </c>
      <c r="D37" s="738"/>
      <c r="E37" s="738"/>
      <c r="F37" s="739"/>
      <c r="G37" s="737">
        <f>SUM(G33:I36)</f>
        <v>9</v>
      </c>
      <c r="H37" s="738"/>
      <c r="I37" s="739"/>
      <c r="J37" s="737">
        <f>SUM(J33:L36)</f>
        <v>7</v>
      </c>
      <c r="K37" s="738"/>
      <c r="L37" s="739"/>
      <c r="M37" s="737">
        <f>SUM(M33:O36)</f>
        <v>5</v>
      </c>
      <c r="N37" s="738"/>
      <c r="O37" s="739"/>
      <c r="P37" s="742">
        <f>SUM(P35:R36)</f>
        <v>12</v>
      </c>
      <c r="Q37" s="742"/>
      <c r="R37" s="742"/>
      <c r="S37" s="742">
        <f>SUM(S35:U36)</f>
        <v>69</v>
      </c>
      <c r="T37" s="742"/>
      <c r="U37" s="742"/>
      <c r="Z37" s="189"/>
      <c r="AA37" s="190"/>
      <c r="AB37" s="783"/>
      <c r="AC37" s="783"/>
      <c r="AD37" s="783"/>
      <c r="AE37" s="783"/>
      <c r="AF37" s="785"/>
      <c r="AG37" s="785"/>
      <c r="AH37" s="785"/>
      <c r="AI37" s="787"/>
      <c r="AJ37" s="787"/>
      <c r="AK37" s="787"/>
      <c r="AL37" s="551"/>
      <c r="AM37" s="552"/>
      <c r="AN37" s="686"/>
      <c r="AO37" s="687"/>
      <c r="AP37" s="687"/>
      <c r="AQ37" s="687"/>
      <c r="AR37" s="687"/>
      <c r="AS37" s="687"/>
      <c r="AT37" s="687"/>
      <c r="AU37" s="687"/>
      <c r="AV37" s="687"/>
      <c r="AW37" s="688"/>
      <c r="AX37" s="692"/>
      <c r="AY37" s="693"/>
      <c r="AZ37" s="694"/>
      <c r="BA37" s="177"/>
      <c r="BB37" s="15"/>
      <c r="BC37" s="15"/>
      <c r="BD37" s="15"/>
      <c r="BE37" s="15"/>
      <c r="BF37" s="15"/>
      <c r="BG37" s="15"/>
      <c r="BH37" s="15"/>
      <c r="BI37" s="15"/>
      <c r="BJ37" s="15"/>
    </row>
    <row r="38" spans="1:62" s="16" customFormat="1" ht="24" customHeight="1" thickBot="1" x14ac:dyDescent="0.3">
      <c r="A38" s="15"/>
      <c r="B38" s="15"/>
      <c r="C38" s="15"/>
      <c r="D38" s="15"/>
      <c r="E38" s="15"/>
      <c r="F38" s="15"/>
      <c r="G38" s="15"/>
      <c r="H38" s="15"/>
      <c r="I38" s="12"/>
      <c r="J38" s="12"/>
      <c r="K38" s="12"/>
      <c r="L38" s="12"/>
      <c r="M38" s="12"/>
      <c r="N38" s="12"/>
      <c r="O38" s="12"/>
      <c r="Q38" s="12"/>
      <c r="R38" s="12"/>
      <c r="S38" s="12"/>
      <c r="T38" s="12"/>
      <c r="U38" s="12"/>
      <c r="V38" s="12"/>
      <c r="W38" s="15"/>
      <c r="Z38" s="170"/>
      <c r="AA38" s="170"/>
      <c r="AB38" s="784"/>
      <c r="AC38" s="784"/>
      <c r="AD38" s="784"/>
      <c r="AE38" s="784"/>
      <c r="AF38" s="786"/>
      <c r="AG38" s="786"/>
      <c r="AH38" s="786"/>
      <c r="AI38" s="788"/>
      <c r="AJ38" s="788"/>
      <c r="AK38" s="788"/>
      <c r="AL38" s="552"/>
      <c r="AM38" s="552"/>
      <c r="AN38" s="689"/>
      <c r="AO38" s="690"/>
      <c r="AP38" s="690"/>
      <c r="AQ38" s="690"/>
      <c r="AR38" s="690"/>
      <c r="AS38" s="690"/>
      <c r="AT38" s="690"/>
      <c r="AU38" s="690"/>
      <c r="AV38" s="690"/>
      <c r="AW38" s="691"/>
      <c r="AX38" s="695"/>
      <c r="AY38" s="696"/>
      <c r="AZ38" s="697"/>
      <c r="BA38" s="177"/>
      <c r="BB38" s="15"/>
      <c r="BC38" s="15"/>
      <c r="BD38" s="15"/>
      <c r="BE38" s="15"/>
      <c r="BF38" s="15"/>
      <c r="BG38" s="15"/>
      <c r="BH38" s="15"/>
      <c r="BI38" s="15"/>
      <c r="BJ38" s="15"/>
    </row>
    <row r="39" spans="1:62" s="16" customFormat="1" ht="17.399999999999999" customHeight="1" x14ac:dyDescent="0.3">
      <c r="A39" s="750"/>
      <c r="B39" s="750"/>
      <c r="C39" s="736"/>
      <c r="D39" s="736"/>
      <c r="E39" s="736"/>
      <c r="F39" s="736"/>
      <c r="G39" s="736"/>
      <c r="H39" s="736"/>
      <c r="I39" s="736"/>
      <c r="J39" s="736"/>
      <c r="K39" s="736"/>
      <c r="L39" s="736"/>
      <c r="M39" s="736"/>
      <c r="N39" s="736"/>
      <c r="O39" s="736"/>
      <c r="P39" s="736"/>
      <c r="Q39" s="736"/>
      <c r="R39" s="736"/>
      <c r="S39" s="736"/>
      <c r="T39" s="736"/>
      <c r="U39" s="736"/>
      <c r="V39" s="736"/>
      <c r="W39" s="736"/>
      <c r="X39" s="736"/>
      <c r="Y39" s="736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480"/>
      <c r="AO39" s="480"/>
      <c r="AP39" s="480"/>
      <c r="AQ39" s="480"/>
      <c r="AR39" s="480"/>
      <c r="AS39" s="480"/>
      <c r="AT39" s="480"/>
      <c r="AU39" s="480"/>
      <c r="AV39" s="480"/>
      <c r="AW39" s="480"/>
      <c r="AX39" s="481"/>
      <c r="AY39" s="481"/>
      <c r="AZ39" s="481"/>
      <c r="BA39" s="177"/>
      <c r="BB39" s="15"/>
      <c r="BC39" s="15"/>
      <c r="BD39" s="15"/>
      <c r="BE39" s="15"/>
      <c r="BF39" s="15"/>
      <c r="BG39" s="15"/>
      <c r="BH39" s="15"/>
      <c r="BI39" s="15"/>
      <c r="BJ39" s="15"/>
    </row>
    <row r="40" spans="1:62" s="16" customFormat="1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2"/>
      <c r="J40" s="12"/>
      <c r="K40" s="12"/>
      <c r="L40" s="12"/>
      <c r="M40" s="12"/>
      <c r="N40" s="12"/>
      <c r="O40" s="12"/>
      <c r="Q40" s="12"/>
      <c r="R40" s="12"/>
      <c r="S40" s="12"/>
      <c r="T40" s="12"/>
      <c r="U40" s="12"/>
      <c r="V40" s="12"/>
      <c r="W40" s="15"/>
      <c r="AK40" s="15"/>
      <c r="AL40" s="15"/>
      <c r="AM40" s="15"/>
      <c r="AN40" s="479"/>
      <c r="AO40" s="479"/>
      <c r="AP40" s="479"/>
      <c r="AQ40" s="479"/>
      <c r="AR40" s="479"/>
      <c r="AS40" s="479"/>
      <c r="AT40" s="479"/>
      <c r="AU40" s="479"/>
      <c r="AV40" s="479"/>
      <c r="AW40" s="479"/>
      <c r="AX40" s="478"/>
      <c r="AY40" s="478"/>
      <c r="AZ40" s="478"/>
      <c r="BA40" s="15"/>
      <c r="BB40" s="15"/>
      <c r="BC40" s="15"/>
      <c r="BD40" s="15"/>
      <c r="BE40" s="15"/>
      <c r="BF40" s="15"/>
      <c r="BG40" s="15"/>
      <c r="BH40" s="15"/>
      <c r="BI40" s="15"/>
      <c r="BJ40" s="15"/>
    </row>
    <row r="41" spans="1:62" s="16" customFormat="1" ht="15" x14ac:dyDescent="0.25">
      <c r="A41" s="15"/>
      <c r="B41" s="15"/>
      <c r="C41" s="15"/>
      <c r="D41" s="15"/>
      <c r="E41" s="15"/>
      <c r="F41" s="15"/>
      <c r="G41" s="15"/>
      <c r="H41" s="15"/>
      <c r="I41" s="12"/>
      <c r="J41" s="12"/>
      <c r="K41" s="12"/>
      <c r="L41" s="12"/>
      <c r="M41" s="12"/>
      <c r="N41" s="12"/>
      <c r="O41" s="12"/>
      <c r="Q41" s="12"/>
      <c r="R41" s="12"/>
      <c r="S41" s="12"/>
      <c r="T41" s="12"/>
      <c r="U41" s="12"/>
      <c r="V41" s="12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</row>
    <row r="42" spans="1:62" s="16" customFormat="1" ht="15" x14ac:dyDescent="0.25">
      <c r="A42" s="15"/>
      <c r="B42" s="15"/>
      <c r="C42" s="15"/>
      <c r="D42" s="15"/>
      <c r="E42" s="15"/>
      <c r="F42" s="15"/>
      <c r="G42" s="15"/>
      <c r="H42" s="15"/>
      <c r="I42" s="12"/>
      <c r="J42" s="12"/>
      <c r="K42" s="12"/>
      <c r="L42" s="12"/>
      <c r="M42" s="12"/>
      <c r="N42" s="12"/>
      <c r="O42" s="12"/>
      <c r="Q42" s="12"/>
      <c r="R42" s="12"/>
      <c r="S42" s="12"/>
      <c r="T42" s="12"/>
      <c r="U42" s="12"/>
      <c r="V42" s="12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</row>
    <row r="43" spans="1:62" s="16" customFormat="1" ht="15" x14ac:dyDescent="0.25">
      <c r="A43" s="15"/>
      <c r="B43" s="15"/>
      <c r="C43" s="15"/>
      <c r="D43" s="15"/>
      <c r="E43" s="15"/>
      <c r="F43" s="15"/>
      <c r="G43" s="15"/>
      <c r="H43" s="15"/>
      <c r="I43" s="12"/>
      <c r="J43" s="12"/>
      <c r="K43" s="12"/>
      <c r="L43" s="12"/>
      <c r="M43" s="12"/>
      <c r="N43" s="12"/>
      <c r="O43" s="12"/>
      <c r="Q43" s="12"/>
      <c r="R43" s="12"/>
      <c r="S43" s="12"/>
      <c r="T43" s="12"/>
      <c r="U43" s="12"/>
      <c r="V43" s="12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</row>
    <row r="44" spans="1:62" s="16" customFormat="1" ht="2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</row>
    <row r="45" spans="1:62" s="17" customFormat="1" ht="17.39999999999999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9"/>
      <c r="N45" s="9"/>
      <c r="O45" s="9"/>
      <c r="P45" s="9"/>
      <c r="Q45" s="2"/>
      <c r="R45" s="2"/>
      <c r="S45" s="2"/>
      <c r="T45" s="2"/>
      <c r="U45" s="1"/>
      <c r="V45" s="1"/>
      <c r="W45" s="1"/>
      <c r="X45" s="1"/>
      <c r="Y45" s="1"/>
      <c r="Z45" s="1"/>
      <c r="AA45" s="1"/>
      <c r="AB45" s="7"/>
      <c r="AC45" s="5"/>
      <c r="AD45" s="5"/>
      <c r="AE45" s="5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</row>
    <row r="46" spans="1:62" s="17" customFormat="1" ht="16.5" customHeight="1" x14ac:dyDescent="0.25">
      <c r="A46" s="84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25"/>
      <c r="S46" s="25"/>
      <c r="T46" s="25"/>
      <c r="U46" s="25"/>
      <c r="V46" s="81"/>
      <c r="W46" s="81"/>
      <c r="X46" s="81"/>
      <c r="Y46" s="81"/>
      <c r="Z46" s="81"/>
      <c r="AA46" s="81"/>
      <c r="AB46" s="81"/>
      <c r="AC46" s="81"/>
      <c r="AD46" s="85"/>
      <c r="AE46" s="85"/>
      <c r="AF46" s="25"/>
      <c r="AG46" s="25"/>
      <c r="AH46" s="25"/>
      <c r="AI46" s="25"/>
      <c r="AJ46" s="25"/>
      <c r="AK46" s="25"/>
      <c r="AL46" s="25"/>
      <c r="AM46" s="25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25"/>
      <c r="BE46" s="25"/>
      <c r="BF46" s="25"/>
      <c r="BG46" s="25"/>
      <c r="BH46" s="25"/>
      <c r="BI46" s="25"/>
      <c r="BJ46" s="25"/>
    </row>
    <row r="47" spans="1:62" s="18" customFormat="1" ht="15.75" customHeight="1" x14ac:dyDescent="0.25">
      <c r="A47" s="84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87"/>
      <c r="S47" s="87"/>
      <c r="T47" s="87"/>
      <c r="U47" s="87"/>
      <c r="V47" s="88"/>
      <c r="W47" s="88"/>
      <c r="X47" s="86"/>
      <c r="Y47" s="86"/>
      <c r="Z47" s="86"/>
      <c r="AA47" s="86"/>
      <c r="AB47" s="86"/>
      <c r="AC47" s="86"/>
      <c r="AD47" s="85"/>
      <c r="AE47" s="85"/>
      <c r="AF47" s="88"/>
      <c r="AG47" s="88"/>
      <c r="AH47" s="88"/>
      <c r="AI47" s="88"/>
      <c r="AJ47" s="88"/>
      <c r="AK47" s="88"/>
      <c r="AL47" s="88"/>
      <c r="AM47" s="88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E47" s="42"/>
      <c r="BF47" s="42"/>
      <c r="BG47" s="42"/>
      <c r="BI47" s="42"/>
      <c r="BJ47" s="42"/>
    </row>
    <row r="48" spans="1:62" s="18" customFormat="1" ht="15.75" customHeight="1" x14ac:dyDescent="0.25">
      <c r="A48" s="84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87"/>
      <c r="S48" s="87"/>
      <c r="T48" s="87"/>
      <c r="U48" s="87"/>
      <c r="V48" s="88"/>
      <c r="W48" s="88"/>
      <c r="X48" s="85"/>
      <c r="Y48" s="85"/>
      <c r="Z48" s="85"/>
      <c r="AA48" s="85"/>
      <c r="AB48" s="85"/>
      <c r="AC48" s="85"/>
      <c r="AD48" s="85"/>
      <c r="AE48" s="85"/>
      <c r="AF48" s="88"/>
      <c r="AG48" s="88"/>
      <c r="AH48" s="88"/>
      <c r="AI48" s="88"/>
      <c r="AJ48" s="88"/>
      <c r="AK48" s="88"/>
      <c r="AL48" s="88"/>
      <c r="AM48" s="88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E48" s="43"/>
      <c r="BF48" s="43"/>
      <c r="BG48" s="43"/>
      <c r="BI48" s="43"/>
      <c r="BJ48" s="43"/>
    </row>
    <row r="49" spans="1:62" s="18" customFormat="1" ht="15" customHeight="1" x14ac:dyDescent="0.25">
      <c r="A49" s="84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87"/>
      <c r="S49" s="87"/>
      <c r="T49" s="87"/>
      <c r="U49" s="87"/>
      <c r="V49" s="88"/>
      <c r="W49" s="88"/>
      <c r="X49" s="85"/>
      <c r="Y49" s="85"/>
      <c r="Z49" s="85"/>
      <c r="AA49" s="85"/>
      <c r="AB49" s="85"/>
      <c r="AC49" s="85"/>
      <c r="AD49" s="85"/>
      <c r="AE49" s="85"/>
      <c r="AF49" s="88"/>
      <c r="AG49" s="88"/>
      <c r="AH49" s="88"/>
      <c r="AI49" s="88"/>
      <c r="AJ49" s="88"/>
      <c r="AK49" s="88"/>
      <c r="AL49" s="88"/>
      <c r="AM49" s="88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44"/>
      <c r="BE49" s="44"/>
      <c r="BF49" s="44"/>
      <c r="BG49" s="44"/>
      <c r="BH49" s="44"/>
      <c r="BI49" s="44"/>
      <c r="BJ49" s="44"/>
    </row>
    <row r="50" spans="1:62" s="25" customFormat="1" ht="21" customHeight="1" x14ac:dyDescent="0.25">
      <c r="A50" s="74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45"/>
      <c r="BE50" s="45"/>
      <c r="BF50" s="46"/>
      <c r="BG50" s="45"/>
      <c r="BH50" s="45"/>
      <c r="BI50" s="45"/>
      <c r="BJ50" s="45"/>
    </row>
    <row r="51" spans="1:62" s="19" customFormat="1" ht="21" customHeight="1" x14ac:dyDescent="0.4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47"/>
      <c r="BE51" s="47"/>
      <c r="BF51" s="47"/>
      <c r="BG51" s="47"/>
      <c r="BH51" s="47"/>
      <c r="BI51" s="47"/>
      <c r="BJ51" s="47"/>
    </row>
    <row r="52" spans="1:62" s="19" customFormat="1" ht="21" customHeight="1" x14ac:dyDescent="0.3">
      <c r="A52" s="75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9"/>
      <c r="S52" s="79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47"/>
      <c r="BE52" s="47"/>
      <c r="BF52" s="47"/>
      <c r="BG52" s="47"/>
      <c r="BH52" s="47"/>
      <c r="BI52" s="47"/>
      <c r="BJ52" s="47"/>
    </row>
    <row r="53" spans="1:62" s="19" customFormat="1" ht="21" customHeight="1" x14ac:dyDescent="0.3">
      <c r="A53" s="75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9"/>
      <c r="S53" s="79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47"/>
      <c r="BE53" s="47"/>
      <c r="BF53" s="47"/>
      <c r="BG53" s="47"/>
      <c r="BH53" s="47"/>
      <c r="BI53" s="47"/>
      <c r="BJ53" s="47"/>
    </row>
    <row r="54" spans="1:62" s="19" customFormat="1" ht="21" customHeight="1" x14ac:dyDescent="0.3">
      <c r="A54" s="75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9"/>
      <c r="S54" s="79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47"/>
      <c r="BE54" s="47"/>
      <c r="BF54" s="47"/>
      <c r="BG54" s="47"/>
      <c r="BH54" s="47"/>
      <c r="BI54" s="47"/>
      <c r="BJ54" s="47"/>
    </row>
    <row r="55" spans="1:62" s="19" customFormat="1" ht="21" customHeight="1" x14ac:dyDescent="0.3">
      <c r="A55" s="7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9"/>
      <c r="S55" s="79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3"/>
      <c r="AI55" s="3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47"/>
      <c r="BE55" s="47"/>
      <c r="BF55" s="47"/>
      <c r="BG55" s="47"/>
      <c r="BH55" s="47"/>
      <c r="BI55" s="47"/>
      <c r="BJ55" s="47"/>
    </row>
    <row r="56" spans="1:62" s="19" customFormat="1" ht="21" customHeight="1" x14ac:dyDescent="0.3">
      <c r="A56" s="75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9"/>
      <c r="S56" s="79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47"/>
      <c r="BE56" s="47"/>
      <c r="BF56" s="47"/>
      <c r="BG56" s="47"/>
      <c r="BH56" s="47"/>
      <c r="BI56" s="47"/>
      <c r="BJ56" s="47"/>
    </row>
    <row r="57" spans="1:62" s="50" customFormat="1" ht="21" customHeight="1" x14ac:dyDescent="0.4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89"/>
      <c r="S57" s="74"/>
      <c r="T57" s="89"/>
      <c r="U57" s="74"/>
      <c r="V57" s="89"/>
      <c r="W57" s="74"/>
      <c r="X57" s="89"/>
      <c r="Y57" s="74"/>
      <c r="Z57" s="89"/>
      <c r="AA57" s="74"/>
      <c r="AB57" s="89"/>
      <c r="AC57" s="74"/>
      <c r="AD57" s="89"/>
      <c r="AE57" s="74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67"/>
      <c r="BA57" s="67"/>
      <c r="BB57" s="67"/>
      <c r="BC57" s="67"/>
      <c r="BD57" s="48"/>
      <c r="BE57" s="48"/>
      <c r="BF57" s="48"/>
      <c r="BG57" s="48"/>
      <c r="BH57" s="48"/>
      <c r="BI57" s="48"/>
      <c r="BJ57" s="48"/>
    </row>
    <row r="58" spans="1:62" s="19" customFormat="1" ht="21" customHeight="1" x14ac:dyDescent="0.4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47"/>
      <c r="BE58" s="47"/>
      <c r="BF58" s="47"/>
      <c r="BG58" s="47"/>
      <c r="BH58" s="47"/>
      <c r="BI58" s="47"/>
      <c r="BJ58" s="47"/>
    </row>
    <row r="59" spans="1:62" s="19" customFormat="1" ht="21" customHeight="1" x14ac:dyDescent="0.3">
      <c r="A59" s="75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9"/>
      <c r="S59" s="79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47"/>
      <c r="BE59" s="47"/>
      <c r="BF59" s="47"/>
      <c r="BG59" s="47"/>
      <c r="BH59" s="47"/>
      <c r="BI59" s="47"/>
      <c r="BJ59" s="47"/>
    </row>
    <row r="60" spans="1:62" s="19" customFormat="1" ht="21" customHeight="1" x14ac:dyDescent="0.4">
      <c r="A60" s="77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79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82"/>
      <c r="BA60" s="82"/>
      <c r="BB60" s="82"/>
      <c r="BC60" s="82"/>
      <c r="BD60" s="47"/>
      <c r="BE60" s="47"/>
      <c r="BF60" s="47"/>
      <c r="BG60" s="47"/>
      <c r="BH60" s="47"/>
      <c r="BI60" s="47"/>
      <c r="BJ60" s="47"/>
    </row>
    <row r="61" spans="1:62" s="19" customFormat="1" ht="21" customHeight="1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47"/>
      <c r="BE61" s="47"/>
      <c r="BF61" s="47"/>
      <c r="BG61" s="47"/>
      <c r="BH61" s="47"/>
      <c r="BI61" s="47"/>
      <c r="BJ61" s="47"/>
    </row>
    <row r="62" spans="1:62" s="19" customFormat="1" ht="21" customHeight="1" x14ac:dyDescent="0.3">
      <c r="A62" s="75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9"/>
      <c r="S62" s="79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47"/>
      <c r="BE62" s="47"/>
      <c r="BF62" s="47"/>
      <c r="BG62" s="47"/>
      <c r="BH62" s="47"/>
      <c r="BI62" s="47"/>
      <c r="BJ62" s="47"/>
    </row>
    <row r="63" spans="1:62" s="19" customFormat="1" ht="21" customHeight="1" x14ac:dyDescent="0.3">
      <c r="A63" s="75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9"/>
      <c r="S63" s="79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47"/>
      <c r="BE63" s="47"/>
      <c r="BF63" s="47"/>
      <c r="BG63" s="47"/>
      <c r="BH63" s="47"/>
      <c r="BI63" s="47"/>
      <c r="BJ63" s="47"/>
    </row>
    <row r="64" spans="1:62" s="19" customFormat="1" ht="21" customHeight="1" x14ac:dyDescent="0.3">
      <c r="A64" s="7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9"/>
      <c r="S64" s="79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47"/>
      <c r="BE64" s="47"/>
      <c r="BF64" s="47"/>
      <c r="BG64" s="47"/>
      <c r="BH64" s="47"/>
      <c r="BI64" s="47"/>
      <c r="BJ64" s="47"/>
    </row>
    <row r="65" spans="1:66" s="19" customFormat="1" ht="21" customHeight="1" x14ac:dyDescent="0.3">
      <c r="A65" s="75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9"/>
      <c r="S65" s="79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47"/>
      <c r="BE65" s="47"/>
      <c r="BF65" s="47"/>
      <c r="BG65" s="47"/>
      <c r="BH65" s="47"/>
      <c r="BI65" s="47"/>
      <c r="BJ65" s="47"/>
    </row>
    <row r="66" spans="1:66" s="19" customFormat="1" ht="36.75" customHeight="1" x14ac:dyDescent="0.3">
      <c r="A66" s="75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9"/>
      <c r="S66" s="79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3"/>
      <c r="AK66" s="3"/>
      <c r="AL66" s="3"/>
      <c r="AM66" s="3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47"/>
      <c r="BE66" s="47"/>
      <c r="BF66" s="47"/>
      <c r="BG66" s="47"/>
      <c r="BH66" s="47"/>
      <c r="BI66" s="47"/>
      <c r="BJ66" s="47"/>
    </row>
    <row r="67" spans="1:66" s="19" customFormat="1" ht="21" customHeight="1" x14ac:dyDescent="0.3">
      <c r="A67" s="75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9"/>
      <c r="S67" s="79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3"/>
      <c r="AG67" s="3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47"/>
      <c r="BE67" s="47"/>
      <c r="BF67" s="47"/>
      <c r="BG67" s="47"/>
      <c r="BH67" s="47"/>
      <c r="BI67" s="47"/>
      <c r="BJ67" s="47"/>
    </row>
    <row r="68" spans="1:66" s="19" customFormat="1" ht="21" customHeight="1" x14ac:dyDescent="0.3">
      <c r="A68" s="75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9"/>
      <c r="S68" s="79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3"/>
      <c r="AG68" s="3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47"/>
      <c r="BE68" s="47"/>
      <c r="BF68" s="47"/>
      <c r="BG68" s="47"/>
      <c r="BH68" s="47"/>
      <c r="BI68" s="47"/>
      <c r="BJ68" s="47"/>
    </row>
    <row r="69" spans="1:66" s="19" customFormat="1" ht="35.25" customHeight="1" x14ac:dyDescent="0.3">
      <c r="A69" s="75"/>
      <c r="B69" s="78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79"/>
      <c r="S69" s="79"/>
      <c r="T69" s="67"/>
      <c r="U69" s="67"/>
      <c r="V69" s="67"/>
      <c r="W69" s="67"/>
      <c r="X69" s="67"/>
      <c r="Y69" s="73"/>
      <c r="Z69" s="67"/>
      <c r="AA69" s="73"/>
      <c r="AB69" s="67"/>
      <c r="AC69" s="73"/>
      <c r="AD69" s="67"/>
      <c r="AE69" s="73"/>
      <c r="AF69" s="67"/>
      <c r="AG69" s="73"/>
      <c r="AH69" s="67"/>
      <c r="AI69" s="73"/>
      <c r="AJ69" s="67"/>
      <c r="AK69" s="73"/>
      <c r="AL69" s="67"/>
      <c r="AM69" s="73"/>
      <c r="AN69" s="67"/>
      <c r="AO69" s="73"/>
      <c r="AP69" s="73"/>
      <c r="AQ69" s="73"/>
      <c r="AR69" s="67"/>
      <c r="AS69" s="73"/>
      <c r="AT69" s="73"/>
      <c r="AU69" s="73"/>
      <c r="AV69" s="67"/>
      <c r="AW69" s="73"/>
      <c r="AX69" s="73"/>
      <c r="AY69" s="73"/>
      <c r="AZ69" s="67"/>
      <c r="BA69" s="73"/>
      <c r="BB69" s="73"/>
      <c r="BC69" s="73"/>
      <c r="BD69" s="47"/>
      <c r="BE69" s="47"/>
      <c r="BF69" s="47"/>
      <c r="BG69" s="47"/>
      <c r="BH69" s="47"/>
      <c r="BI69" s="47"/>
      <c r="BJ69" s="47"/>
    </row>
    <row r="70" spans="1:66" s="19" customFormat="1" ht="21" customHeight="1" x14ac:dyDescent="0.3">
      <c r="A70" s="75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9"/>
      <c r="S70" s="79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47"/>
      <c r="BE70" s="47"/>
      <c r="BF70" s="47"/>
      <c r="BG70" s="47"/>
      <c r="BH70" s="47"/>
      <c r="BI70" s="47"/>
      <c r="BJ70" s="47"/>
    </row>
    <row r="71" spans="1:66" s="19" customFormat="1" ht="21" customHeight="1" x14ac:dyDescent="0.3">
      <c r="A71" s="75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  <c r="S71" s="79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47"/>
      <c r="BE71" s="47"/>
      <c r="BF71" s="47"/>
      <c r="BG71" s="47"/>
      <c r="BH71" s="47"/>
      <c r="BI71" s="47"/>
      <c r="BJ71" s="47"/>
    </row>
    <row r="72" spans="1:66" s="19" customFormat="1" ht="21" customHeight="1" x14ac:dyDescent="0.3">
      <c r="A72" s="75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9"/>
      <c r="S72" s="79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47"/>
      <c r="BE72" s="47"/>
      <c r="BF72" s="47"/>
      <c r="BG72" s="47"/>
      <c r="BH72" s="47"/>
      <c r="BI72" s="47"/>
      <c r="BJ72" s="47"/>
    </row>
    <row r="73" spans="1:66" s="19" customFormat="1" ht="21" customHeight="1" x14ac:dyDescent="0.3">
      <c r="A73" s="75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9"/>
      <c r="S73" s="79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47"/>
      <c r="BE73" s="47"/>
      <c r="BF73" s="47"/>
      <c r="BG73" s="47"/>
      <c r="BH73" s="47"/>
      <c r="BI73" s="47"/>
      <c r="BJ73" s="47"/>
    </row>
    <row r="74" spans="1:66" s="19" customFormat="1" ht="21" customHeight="1" x14ac:dyDescent="0.3">
      <c r="A74" s="75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9"/>
      <c r="S74" s="79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47"/>
      <c r="BE74" s="47"/>
      <c r="BF74" s="47"/>
      <c r="BG74" s="47"/>
      <c r="BH74" s="47"/>
      <c r="BI74" s="47"/>
      <c r="BJ74" s="47"/>
    </row>
    <row r="75" spans="1:66" s="19" customFormat="1" ht="21" customHeight="1" x14ac:dyDescent="0.3">
      <c r="A75" s="75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9"/>
      <c r="S75" s="79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47"/>
      <c r="BI75" s="47"/>
      <c r="BJ75" s="47"/>
      <c r="BK75" s="47"/>
      <c r="BL75" s="47"/>
      <c r="BM75" s="47"/>
      <c r="BN75" s="47"/>
    </row>
    <row r="76" spans="1:66" s="19" customFormat="1" ht="21" customHeight="1" x14ac:dyDescent="0.3">
      <c r="A76" s="75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9"/>
      <c r="S76" s="79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47"/>
      <c r="BE76" s="47"/>
      <c r="BF76" s="47"/>
      <c r="BG76" s="47"/>
      <c r="BH76" s="47"/>
      <c r="BI76" s="47"/>
      <c r="BJ76" s="47"/>
    </row>
    <row r="77" spans="1:66" s="50" customFormat="1" ht="21" customHeight="1" x14ac:dyDescent="0.4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90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48"/>
      <c r="BE77" s="48"/>
      <c r="BF77" s="48"/>
      <c r="BG77" s="48"/>
      <c r="BH77" s="48"/>
      <c r="BI77" s="48"/>
      <c r="BJ77" s="48"/>
    </row>
    <row r="78" spans="1:66" s="19" customFormat="1" ht="21" customHeight="1" x14ac:dyDescent="0.4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47"/>
      <c r="BE78" s="47"/>
      <c r="BF78" s="47"/>
      <c r="BG78" s="47"/>
      <c r="BH78" s="47"/>
      <c r="BI78" s="47"/>
      <c r="BJ78" s="47"/>
    </row>
    <row r="79" spans="1:66" s="19" customFormat="1" ht="21" customHeight="1" x14ac:dyDescent="0.3">
      <c r="A79" s="75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9"/>
      <c r="S79" s="79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47"/>
      <c r="BE79" s="47"/>
      <c r="BF79" s="47"/>
      <c r="BG79" s="47"/>
      <c r="BH79" s="47"/>
      <c r="BI79" s="47"/>
      <c r="BJ79" s="47"/>
    </row>
    <row r="80" spans="1:66" s="19" customFormat="1" ht="21" customHeight="1" x14ac:dyDescent="0.3">
      <c r="A80" s="7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9"/>
      <c r="S80" s="79"/>
      <c r="T80" s="67"/>
      <c r="U80" s="67"/>
      <c r="V80" s="67"/>
      <c r="W80" s="67"/>
      <c r="X80" s="73"/>
      <c r="Y80" s="73"/>
      <c r="Z80" s="73"/>
      <c r="AA80" s="73"/>
      <c r="AB80" s="73"/>
      <c r="AC80" s="73"/>
      <c r="AD80" s="73"/>
      <c r="AE80" s="73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47"/>
      <c r="BE80" s="47"/>
      <c r="BF80" s="47"/>
      <c r="BG80" s="47"/>
      <c r="BH80" s="47"/>
      <c r="BI80" s="47"/>
      <c r="BJ80" s="47"/>
    </row>
    <row r="81" spans="1:62" s="19" customFormat="1" ht="21" customHeight="1" x14ac:dyDescent="0.3">
      <c r="A81" s="75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9"/>
      <c r="S81" s="79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3"/>
      <c r="AI81" s="3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47"/>
      <c r="BE81" s="47"/>
      <c r="BF81" s="47"/>
      <c r="BG81" s="47"/>
      <c r="BH81" s="47"/>
      <c r="BI81" s="47"/>
      <c r="BJ81" s="47"/>
    </row>
    <row r="82" spans="1:62" s="19" customFormat="1" ht="21" customHeight="1" x14ac:dyDescent="0.35">
      <c r="A82" s="75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47"/>
      <c r="BE82" s="47"/>
      <c r="BF82" s="47"/>
      <c r="BG82" s="47"/>
      <c r="BH82" s="47"/>
      <c r="BI82" s="47"/>
      <c r="BJ82" s="47"/>
    </row>
    <row r="83" spans="1:62" s="19" customFormat="1" ht="21" customHeight="1" x14ac:dyDescent="0.35">
      <c r="A83" s="75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47"/>
      <c r="BE83" s="47"/>
      <c r="BF83" s="47"/>
      <c r="BG83" s="47"/>
      <c r="BH83" s="47"/>
      <c r="BI83" s="47"/>
      <c r="BJ83" s="47"/>
    </row>
    <row r="84" spans="1:62" s="50" customFormat="1" ht="21" customHeight="1" x14ac:dyDescent="0.4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90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48"/>
      <c r="BE84" s="48"/>
      <c r="BF84" s="48"/>
      <c r="BG84" s="48"/>
      <c r="BH84" s="48"/>
      <c r="BI84" s="48"/>
      <c r="BJ84" s="48"/>
    </row>
    <row r="85" spans="1:62" s="40" customFormat="1" ht="21" customHeight="1" x14ac:dyDescent="0.4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105"/>
      <c r="S85" s="45"/>
      <c r="T85" s="105"/>
      <c r="U85" s="45"/>
      <c r="V85" s="105"/>
      <c r="W85" s="45"/>
      <c r="X85" s="105"/>
      <c r="Y85" s="45"/>
      <c r="Z85" s="105"/>
      <c r="AA85" s="45"/>
      <c r="AB85" s="105"/>
      <c r="AC85" s="45"/>
      <c r="AD85" s="105"/>
      <c r="AE85" s="45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48"/>
      <c r="BE85" s="48"/>
      <c r="BF85" s="48"/>
      <c r="BG85" s="48"/>
      <c r="BH85" s="48"/>
      <c r="BI85" s="48"/>
      <c r="BJ85" s="48"/>
    </row>
    <row r="86" spans="1:62" s="19" customFormat="1" ht="21" customHeight="1" x14ac:dyDescent="0.25">
      <c r="A86" s="65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5"/>
      <c r="Z86" s="65"/>
      <c r="AA86" s="45"/>
      <c r="AB86" s="45"/>
      <c r="AC86" s="45"/>
      <c r="AD86" s="45"/>
      <c r="AE86" s="45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25"/>
      <c r="BE86" s="25"/>
      <c r="BF86" s="25"/>
      <c r="BG86" s="25"/>
      <c r="BH86" s="25"/>
      <c r="BI86" s="25"/>
      <c r="BJ86" s="25"/>
    </row>
    <row r="87" spans="1:62" s="19" customFormat="1" ht="21" customHeight="1" x14ac:dyDescent="0.25">
      <c r="A87" s="65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67"/>
      <c r="T87" s="67"/>
      <c r="U87" s="67"/>
      <c r="V87" s="67"/>
      <c r="W87" s="67"/>
      <c r="X87" s="67"/>
      <c r="Y87" s="65"/>
      <c r="Z87" s="65"/>
      <c r="AA87" s="45"/>
      <c r="AB87" s="45"/>
      <c r="AC87" s="45"/>
      <c r="AD87" s="45"/>
      <c r="AE87" s="45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25"/>
      <c r="BE87" s="25"/>
      <c r="BF87" s="25"/>
      <c r="BG87" s="25"/>
      <c r="BH87" s="25"/>
      <c r="BI87" s="25"/>
      <c r="BJ87" s="25"/>
    </row>
    <row r="88" spans="1:62" s="19" customFormat="1" ht="21" customHeight="1" x14ac:dyDescent="0.25">
      <c r="A88" s="65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67"/>
      <c r="T88" s="67"/>
      <c r="U88" s="67"/>
      <c r="V88" s="67"/>
      <c r="W88" s="67"/>
      <c r="X88" s="67"/>
      <c r="Y88" s="65"/>
      <c r="Z88" s="65"/>
      <c r="AA88" s="45"/>
      <c r="AB88" s="45"/>
      <c r="AC88" s="45"/>
      <c r="AD88" s="45"/>
      <c r="AE88" s="45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25"/>
      <c r="BE88" s="25"/>
      <c r="BF88" s="25"/>
      <c r="BG88" s="25"/>
      <c r="BH88" s="25"/>
      <c r="BI88" s="25"/>
      <c r="BJ88" s="25"/>
    </row>
    <row r="89" spans="1:62" s="20" customFormat="1" ht="21" customHeight="1" x14ac:dyDescent="0.35">
      <c r="A89" s="65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7"/>
      <c r="Q89" s="67"/>
      <c r="R89" s="67"/>
      <c r="S89" s="67"/>
      <c r="T89" s="67"/>
      <c r="U89" s="67"/>
      <c r="V89" s="67"/>
      <c r="W89" s="67"/>
      <c r="X89" s="67"/>
      <c r="Y89" s="65"/>
      <c r="Z89" s="65"/>
      <c r="AA89" s="45"/>
      <c r="AB89" s="45"/>
      <c r="AC89" s="45"/>
      <c r="AD89" s="45"/>
      <c r="AE89" s="45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25"/>
      <c r="BE89" s="25"/>
      <c r="BF89" s="25"/>
      <c r="BG89" s="25"/>
      <c r="BH89" s="25"/>
      <c r="BI89" s="25"/>
      <c r="BJ89" s="25"/>
    </row>
    <row r="90" spans="1:62" s="20" customFormat="1" ht="15.75" customHeight="1" x14ac:dyDescent="0.25"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AB90" s="21"/>
      <c r="AC90" s="21"/>
      <c r="AD90" s="21"/>
      <c r="AE90" s="21"/>
    </row>
    <row r="91" spans="1:62" s="19" customFormat="1" ht="15.75" customHeight="1" x14ac:dyDescent="0.3">
      <c r="A91" s="20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22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20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</row>
    <row r="92" spans="1:62" s="19" customFormat="1" ht="18.75" customHeight="1" x14ac:dyDescent="0.25">
      <c r="A92" s="23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24"/>
      <c r="V92" s="45"/>
      <c r="W92" s="106"/>
      <c r="X92" s="106"/>
      <c r="Y92" s="106"/>
      <c r="Z92" s="106"/>
      <c r="AA92" s="106"/>
      <c r="AB92" s="106"/>
      <c r="AC92" s="106"/>
      <c r="AD92" s="106"/>
      <c r="AE92" s="106"/>
      <c r="AF92" s="45"/>
      <c r="AG92" s="45"/>
      <c r="AH92" s="45"/>
      <c r="AI92" s="45"/>
      <c r="AJ92" s="45"/>
      <c r="AK92" s="81"/>
      <c r="AL92" s="81"/>
      <c r="AM92" s="81"/>
      <c r="AN92" s="107"/>
      <c r="AO92" s="107"/>
      <c r="AP92" s="107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</row>
    <row r="93" spans="1:62" s="19" customFormat="1" ht="18" customHeight="1" x14ac:dyDescent="0.3">
      <c r="A93" s="26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24"/>
      <c r="V93" s="100"/>
      <c r="W93" s="108"/>
      <c r="X93" s="108"/>
      <c r="Y93" s="108"/>
      <c r="Z93" s="108"/>
      <c r="AA93" s="108"/>
      <c r="AB93" s="108"/>
      <c r="AC93" s="108"/>
      <c r="AD93" s="108"/>
      <c r="AE93" s="108"/>
      <c r="AF93" s="109"/>
      <c r="AG93" s="109"/>
      <c r="AH93" s="109"/>
      <c r="AI93" s="109"/>
      <c r="AJ93" s="109"/>
      <c r="AK93" s="110"/>
      <c r="AL93" s="110"/>
      <c r="AM93" s="110"/>
      <c r="AN93" s="46"/>
      <c r="AO93" s="46"/>
      <c r="AP93" s="46"/>
      <c r="AS93" s="99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54"/>
      <c r="BF93" s="54"/>
      <c r="BG93" s="54"/>
      <c r="BH93" s="54"/>
      <c r="BI93" s="54"/>
    </row>
    <row r="94" spans="1:62" s="19" customFormat="1" ht="18" customHeight="1" x14ac:dyDescent="0.3">
      <c r="A94" s="26"/>
      <c r="S94" s="27"/>
      <c r="V94" s="101"/>
      <c r="W94" s="108"/>
      <c r="X94" s="108"/>
      <c r="Y94" s="108"/>
      <c r="Z94" s="108"/>
      <c r="AA94" s="108"/>
      <c r="AB94" s="108"/>
      <c r="AC94" s="108"/>
      <c r="AD94" s="108"/>
      <c r="AE94" s="108"/>
      <c r="AF94" s="109"/>
      <c r="AG94" s="109"/>
      <c r="AH94" s="109"/>
      <c r="AI94" s="109"/>
      <c r="AJ94" s="109"/>
      <c r="AK94" s="110"/>
      <c r="AL94" s="110"/>
      <c r="AM94" s="110"/>
      <c r="AN94" s="46"/>
      <c r="AO94" s="46"/>
      <c r="AP94" s="46"/>
      <c r="AS94" s="99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54"/>
      <c r="BF94" s="54"/>
      <c r="BG94" s="54"/>
      <c r="BH94" s="54"/>
      <c r="BI94" s="54"/>
    </row>
    <row r="95" spans="1:62" s="19" customFormat="1" ht="15.75" customHeight="1" x14ac:dyDescent="0.25">
      <c r="A95" s="26"/>
      <c r="S95" s="27"/>
      <c r="AS95" s="99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111"/>
      <c r="BF95" s="111"/>
      <c r="BG95" s="111"/>
      <c r="BH95" s="111"/>
      <c r="BI95" s="111"/>
    </row>
    <row r="96" spans="1:62" s="19" customFormat="1" ht="18" customHeight="1" x14ac:dyDescent="0.3">
      <c r="A96" s="26"/>
      <c r="B96" s="32"/>
      <c r="C96" s="52"/>
      <c r="D96" s="52"/>
      <c r="E96" s="52"/>
      <c r="F96" s="52"/>
      <c r="G96" s="52"/>
      <c r="H96" s="52"/>
      <c r="I96" s="52"/>
      <c r="J96" s="53"/>
      <c r="K96" s="53"/>
      <c r="L96" s="53"/>
      <c r="M96" s="53"/>
      <c r="N96" s="102"/>
      <c r="O96" s="32"/>
      <c r="P96" s="112"/>
      <c r="Q96" s="112"/>
      <c r="R96" s="112"/>
      <c r="S96" s="112"/>
      <c r="T96" s="103"/>
      <c r="U96" s="8"/>
      <c r="AS96" s="30"/>
      <c r="AT96" s="26"/>
      <c r="AU96" s="29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28"/>
      <c r="BH96" s="1"/>
      <c r="BI96" s="1"/>
      <c r="BJ96" s="1"/>
    </row>
    <row r="97" spans="1:62" s="19" customFormat="1" ht="16.5" customHeight="1" x14ac:dyDescent="0.3">
      <c r="A97" s="26"/>
      <c r="B97" s="32"/>
      <c r="C97" s="52"/>
      <c r="D97" s="52"/>
      <c r="E97" s="52"/>
      <c r="F97" s="53"/>
      <c r="G97" s="53"/>
      <c r="H97" s="53"/>
      <c r="I97" s="53"/>
      <c r="J97" s="53"/>
      <c r="K97" s="53"/>
      <c r="L97" s="54"/>
      <c r="M97" s="53"/>
      <c r="N97" s="55"/>
      <c r="O97" s="56"/>
      <c r="P97" s="8"/>
      <c r="Q97" s="8"/>
      <c r="R97" s="8"/>
      <c r="S97" s="57"/>
      <c r="T97" s="41"/>
      <c r="U97" s="8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</row>
    <row r="98" spans="1:62" s="19" customFormat="1" ht="15" customHeight="1" x14ac:dyDescent="0.3">
      <c r="A98" s="26"/>
      <c r="B98" s="58"/>
      <c r="C98" s="8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5"/>
      <c r="O98" s="8"/>
      <c r="P98" s="8"/>
      <c r="Q98" s="8"/>
      <c r="R98" s="8"/>
      <c r="S98" s="57"/>
      <c r="T98" s="49"/>
      <c r="U98" s="27"/>
      <c r="V98" s="27"/>
      <c r="W98" s="23"/>
      <c r="X98" s="23"/>
      <c r="Y98" s="34"/>
      <c r="Z98" s="28"/>
      <c r="AA98" s="28"/>
      <c r="AB98" s="28"/>
      <c r="AC98" s="28"/>
      <c r="AD98" s="28"/>
      <c r="AE98" s="28"/>
      <c r="AF98" s="28"/>
      <c r="AG98" s="28"/>
      <c r="AH98" s="28"/>
      <c r="AI98" s="36"/>
      <c r="AJ98" s="37"/>
      <c r="AK98" s="37"/>
      <c r="AL98" s="37"/>
      <c r="AM98" s="37"/>
      <c r="AN98" s="38"/>
      <c r="AO98" s="39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</row>
    <row r="99" spans="1:62" s="19" customFormat="1" ht="16.5" customHeight="1" x14ac:dyDescent="0.3">
      <c r="A99" s="26"/>
      <c r="B99" s="32"/>
      <c r="C99" s="52"/>
      <c r="D99" s="52"/>
      <c r="E99" s="52"/>
      <c r="F99" s="52"/>
      <c r="G99" s="52"/>
      <c r="H99" s="52"/>
      <c r="I99" s="52"/>
      <c r="J99" s="53"/>
      <c r="K99" s="53"/>
      <c r="L99" s="53"/>
      <c r="M99" s="53"/>
      <c r="N99" s="102"/>
      <c r="O99" s="32"/>
      <c r="P99" s="112"/>
      <c r="Q99" s="112"/>
      <c r="R99" s="112"/>
      <c r="S99" s="112"/>
      <c r="T99"/>
      <c r="U99" s="27"/>
      <c r="V99" s="27"/>
      <c r="W99" s="23"/>
      <c r="X99" s="23"/>
      <c r="Y99" s="34"/>
      <c r="Z99" s="28"/>
      <c r="AA99" s="28"/>
      <c r="AB99" s="28"/>
      <c r="AC99" s="28"/>
      <c r="AD99" s="28"/>
      <c r="AE99" s="28"/>
      <c r="AF99" s="28"/>
      <c r="AG99" s="28"/>
      <c r="AH99" s="28"/>
      <c r="AI99" s="36"/>
      <c r="AJ99" s="37"/>
      <c r="AK99" s="37"/>
      <c r="AL99" s="37"/>
      <c r="AM99" s="37"/>
      <c r="AN99" s="38"/>
      <c r="AO99" s="39"/>
      <c r="AQ99" s="8"/>
      <c r="AR99" s="8"/>
      <c r="AS99" s="58"/>
      <c r="AT99" s="58"/>
      <c r="AU99" s="58"/>
      <c r="AV99" s="58"/>
      <c r="AW99" s="58"/>
      <c r="AX99" s="58"/>
      <c r="AY99" s="61"/>
      <c r="AZ99" s="61"/>
      <c r="BA99" s="62"/>
      <c r="BB99" s="62"/>
      <c r="BC99" s="63"/>
      <c r="BD99" s="98"/>
      <c r="BE99" s="112"/>
      <c r="BF99" s="112"/>
      <c r="BG99" s="112"/>
      <c r="BH99" s="112"/>
      <c r="BI99" s="8"/>
      <c r="BJ99" s="8"/>
    </row>
    <row r="100" spans="1:62" s="19" customFormat="1" ht="16.5" customHeight="1" x14ac:dyDescent="0.3">
      <c r="A100" s="26"/>
      <c r="B100" s="32"/>
      <c r="C100" s="52"/>
      <c r="D100" s="52"/>
      <c r="E100" s="52"/>
      <c r="F100" s="53"/>
      <c r="G100" s="53"/>
      <c r="H100" s="53"/>
      <c r="I100" s="53"/>
      <c r="J100" s="53"/>
      <c r="K100" s="53"/>
      <c r="L100" s="54"/>
      <c r="M100" s="53"/>
      <c r="N100" s="55"/>
      <c r="O100" s="56"/>
      <c r="P100" s="8"/>
      <c r="Q100" s="8"/>
      <c r="R100" s="8"/>
      <c r="S100" s="8"/>
      <c r="T100" s="49"/>
      <c r="U100" s="27"/>
      <c r="V100" s="27"/>
      <c r="W100" s="23"/>
      <c r="X100" s="23"/>
      <c r="Y100" s="34"/>
      <c r="Z100" s="28"/>
      <c r="AA100" s="28"/>
      <c r="AB100" s="28"/>
      <c r="AC100" s="28"/>
      <c r="AD100" s="28"/>
      <c r="AE100" s="28"/>
      <c r="AF100" s="28"/>
      <c r="AG100" s="28"/>
      <c r="AH100" s="28"/>
      <c r="AI100" s="36"/>
      <c r="AJ100" s="37"/>
      <c r="AK100" s="37"/>
      <c r="AL100" s="37"/>
      <c r="AM100" s="37"/>
      <c r="AN100" s="38"/>
      <c r="AO100" s="39"/>
      <c r="AQ100" s="8"/>
      <c r="AR100" s="8"/>
      <c r="AS100" s="58"/>
      <c r="AT100" s="58"/>
      <c r="AU100" s="58"/>
      <c r="AV100" s="58"/>
      <c r="AW100" s="58"/>
      <c r="AX100" s="58"/>
      <c r="AY100" s="8"/>
      <c r="AZ100" s="8"/>
      <c r="BA100" s="54"/>
      <c r="BB100" s="8"/>
      <c r="BC100" s="8"/>
      <c r="BD100" s="8"/>
      <c r="BE100" s="8"/>
      <c r="BF100" s="8"/>
      <c r="BG100" s="8"/>
      <c r="BH100" s="41"/>
      <c r="BI100" s="8"/>
      <c r="BJ100" s="8"/>
    </row>
    <row r="101" spans="1:62" s="19" customFormat="1" ht="15" customHeight="1" x14ac:dyDescent="0.3">
      <c r="A101" s="26"/>
      <c r="B101" s="58"/>
      <c r="C101" s="8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5"/>
      <c r="O101" s="8"/>
      <c r="P101" s="8"/>
      <c r="Q101" s="8"/>
      <c r="R101" s="8"/>
      <c r="S101" s="8"/>
      <c r="T101" s="49"/>
      <c r="U101" s="27"/>
      <c r="V101" s="27"/>
      <c r="W101" s="23"/>
      <c r="X101" s="23"/>
      <c r="Y101" s="34"/>
      <c r="Z101" s="28"/>
      <c r="AA101" s="28"/>
      <c r="AB101" s="28"/>
      <c r="AC101" s="28"/>
      <c r="AD101" s="28"/>
      <c r="AE101" s="28"/>
      <c r="AF101" s="28"/>
      <c r="AG101" s="28"/>
      <c r="AH101" s="28"/>
      <c r="AI101" s="36"/>
      <c r="AJ101" s="37"/>
      <c r="AK101" s="37"/>
      <c r="AL101" s="37"/>
      <c r="AM101" s="37"/>
      <c r="AN101" s="38"/>
      <c r="AO101" s="39"/>
      <c r="AQ101" s="8"/>
      <c r="AR101" s="8"/>
      <c r="AS101" s="58"/>
      <c r="AT101" s="58"/>
      <c r="AU101" s="58"/>
      <c r="AV101" s="58"/>
      <c r="AW101" s="58"/>
      <c r="AX101" s="58"/>
      <c r="AY101" s="61"/>
      <c r="AZ101" s="61"/>
      <c r="BA101" s="62"/>
      <c r="BB101" s="62"/>
      <c r="BC101" s="63"/>
      <c r="BD101" s="62"/>
      <c r="BE101" s="62"/>
      <c r="BF101" s="63"/>
      <c r="BG101" s="8"/>
      <c r="BH101" s="41"/>
      <c r="BI101" s="8"/>
      <c r="BJ101" s="8"/>
    </row>
    <row r="102" spans="1:62" s="19" customFormat="1" ht="16.5" customHeight="1" x14ac:dyDescent="0.3">
      <c r="A102" s="26"/>
      <c r="B102" s="32"/>
      <c r="C102" s="52"/>
      <c r="D102" s="52"/>
      <c r="E102" s="52"/>
      <c r="F102" s="52"/>
      <c r="G102" s="52"/>
      <c r="H102" s="52"/>
      <c r="I102" s="52"/>
      <c r="J102" s="53"/>
      <c r="K102" s="53"/>
      <c r="L102" s="53"/>
      <c r="M102" s="53"/>
      <c r="N102" s="102"/>
      <c r="O102" s="32"/>
      <c r="P102" s="32"/>
      <c r="Q102" s="32"/>
      <c r="R102" s="102"/>
      <c r="S102" s="102"/>
      <c r="T102" s="104"/>
      <c r="U102" s="27"/>
      <c r="V102" s="27"/>
      <c r="W102" s="23"/>
      <c r="X102" s="23"/>
      <c r="Y102" s="34"/>
      <c r="Z102" s="28"/>
      <c r="AA102" s="28"/>
      <c r="AB102" s="28"/>
      <c r="AC102" s="28"/>
      <c r="AD102" s="28"/>
      <c r="AE102" s="28"/>
      <c r="AF102" s="28"/>
      <c r="AG102" s="28"/>
      <c r="AH102" s="28"/>
      <c r="AI102" s="36"/>
      <c r="AJ102" s="37"/>
      <c r="AK102" s="37"/>
      <c r="AL102" s="37"/>
      <c r="AM102" s="37"/>
      <c r="AN102" s="38"/>
      <c r="AO102" s="39"/>
      <c r="AQ102" s="8"/>
      <c r="AR102" s="8"/>
      <c r="AS102" s="32"/>
      <c r="AT102" s="52"/>
      <c r="AU102" s="52"/>
      <c r="AV102" s="52"/>
      <c r="AW102" s="52"/>
      <c r="AX102" s="52"/>
      <c r="AY102" s="8"/>
      <c r="AZ102" s="8"/>
      <c r="BA102" s="8"/>
      <c r="BB102" s="8"/>
      <c r="BC102" s="63"/>
      <c r="BD102" s="55"/>
      <c r="BE102" s="113"/>
      <c r="BF102" s="113"/>
      <c r="BG102" s="113"/>
      <c r="BH102" s="113"/>
      <c r="BI102" s="8"/>
      <c r="BJ102" s="8"/>
    </row>
    <row r="103" spans="1:62" s="19" customFormat="1" ht="15.75" customHeight="1" x14ac:dyDescent="0.3">
      <c r="A103" s="26"/>
      <c r="B103" s="59"/>
      <c r="C103" s="58"/>
      <c r="D103" s="53"/>
      <c r="E103" s="53"/>
      <c r="F103" s="53"/>
      <c r="G103" s="53"/>
      <c r="H103" s="53"/>
      <c r="I103" s="53"/>
      <c r="J103" s="53"/>
      <c r="K103" s="53"/>
      <c r="L103" s="54"/>
      <c r="M103" s="53"/>
      <c r="N103" s="56"/>
      <c r="O103" s="56"/>
      <c r="P103" s="8"/>
      <c r="Q103" s="8"/>
      <c r="R103" s="8"/>
      <c r="S103" s="8"/>
      <c r="T103" s="27"/>
      <c r="U103" s="27"/>
      <c r="V103" s="27"/>
      <c r="W103" s="23"/>
      <c r="X103" s="23"/>
      <c r="Y103" s="34"/>
      <c r="Z103" s="34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30"/>
      <c r="AM103" s="26"/>
      <c r="AN103" s="26"/>
      <c r="AO103" s="30"/>
      <c r="AQ103" s="8"/>
      <c r="AR103" s="8"/>
      <c r="AS103" s="8"/>
      <c r="AT103" s="64"/>
      <c r="AU103" s="8"/>
      <c r="AV103" s="8"/>
      <c r="AW103" s="54"/>
      <c r="AX103" s="8"/>
      <c r="AY103" s="8"/>
      <c r="AZ103" s="8"/>
      <c r="BA103" s="54"/>
      <c r="BB103" s="54"/>
      <c r="BC103" s="8"/>
      <c r="BD103" s="8"/>
      <c r="BE103" s="8"/>
      <c r="BF103" s="8"/>
      <c r="BG103" s="8"/>
      <c r="BH103" s="8"/>
      <c r="BI103" s="8"/>
      <c r="BJ103" s="8"/>
    </row>
    <row r="104" spans="1:62" ht="17.399999999999999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54"/>
      <c r="R104" s="54"/>
      <c r="S104" s="8"/>
      <c r="AQ104" s="8"/>
      <c r="AR104" s="8"/>
      <c r="AS104" s="8"/>
      <c r="AT104" s="8"/>
      <c r="AU104" s="8"/>
      <c r="AV104" s="8"/>
      <c r="AW104" s="32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</row>
    <row r="105" spans="1:62" ht="21" x14ac:dyDescent="0.4">
      <c r="B105" s="69"/>
      <c r="C105" s="70"/>
      <c r="D105" s="70"/>
      <c r="E105" s="70"/>
      <c r="F105" s="69"/>
      <c r="G105" s="69"/>
      <c r="H105" s="8"/>
      <c r="I105" s="8"/>
      <c r="J105" s="8"/>
      <c r="K105" s="8"/>
      <c r="L105" s="8"/>
      <c r="M105" s="8"/>
      <c r="N105" s="8"/>
      <c r="O105" s="60"/>
      <c r="P105" s="60"/>
      <c r="Q105" s="8"/>
      <c r="R105" s="8"/>
      <c r="S105" s="8"/>
      <c r="AB105" s="1"/>
      <c r="AC105" s="1"/>
      <c r="AD105" s="1"/>
      <c r="AP105" s="32"/>
      <c r="AW105" s="20"/>
      <c r="AX105" s="20"/>
      <c r="AY105" s="20"/>
      <c r="AZ105" s="20"/>
      <c r="BA105" s="20"/>
      <c r="BB105" s="20"/>
      <c r="BC105" s="20"/>
      <c r="BD105" s="20"/>
      <c r="BE105" s="20"/>
      <c r="BF105" s="4"/>
      <c r="BG105" s="20"/>
      <c r="BH105" s="20"/>
      <c r="BI105" s="20"/>
      <c r="BJ105" s="20"/>
    </row>
    <row r="106" spans="1:62" ht="17.399999999999999" x14ac:dyDescent="0.3">
      <c r="B106" s="32"/>
      <c r="C106" s="32"/>
      <c r="D106" s="32"/>
      <c r="E106" s="32"/>
      <c r="F106" s="32"/>
      <c r="G106" s="32"/>
      <c r="H106" s="32"/>
      <c r="I106" s="32"/>
      <c r="J106" s="8"/>
      <c r="K106" s="8"/>
      <c r="L106" s="8"/>
      <c r="M106" s="9"/>
      <c r="N106" s="9"/>
      <c r="O106" s="8"/>
      <c r="P106" s="8"/>
      <c r="Q106" s="8"/>
      <c r="R106" s="8"/>
      <c r="S106" s="8"/>
      <c r="AB106" s="1"/>
      <c r="AC106" s="1"/>
      <c r="AD106" s="1"/>
      <c r="AW106" s="8"/>
      <c r="AZ106" s="8"/>
      <c r="BC106" s="35"/>
      <c r="BF106" s="35"/>
      <c r="BG106" s="35"/>
      <c r="BH106" s="35"/>
      <c r="BJ106" s="35"/>
    </row>
    <row r="107" spans="1:62" ht="17.399999999999999" x14ac:dyDescent="0.3">
      <c r="B107" s="32"/>
      <c r="C107" s="32"/>
      <c r="D107" s="32"/>
      <c r="E107" s="32"/>
      <c r="F107" s="32"/>
      <c r="G107" s="32"/>
      <c r="H107" s="32"/>
      <c r="I107" s="32"/>
      <c r="J107" s="8"/>
      <c r="K107" s="8"/>
      <c r="L107" s="8"/>
      <c r="M107" s="32"/>
      <c r="N107" s="32"/>
      <c r="O107" s="8"/>
      <c r="P107" s="8"/>
      <c r="Q107" s="54"/>
      <c r="R107" s="54"/>
      <c r="S107" s="8"/>
    </row>
    <row r="108" spans="1:62" ht="17.399999999999999" x14ac:dyDescent="0.3">
      <c r="B108" s="53"/>
      <c r="C108" s="53"/>
      <c r="D108" s="53"/>
      <c r="E108" s="102"/>
      <c r="F108" s="8"/>
      <c r="G108" s="8"/>
      <c r="H108" s="8"/>
      <c r="I108" s="63"/>
      <c r="J108" s="63"/>
      <c r="K108" s="103"/>
      <c r="L108" s="8"/>
      <c r="M108" s="8"/>
      <c r="N108" s="8"/>
      <c r="O108" s="60"/>
      <c r="P108" s="60"/>
      <c r="Q108" s="8"/>
      <c r="R108" s="8"/>
      <c r="S108" s="8"/>
      <c r="AW108" s="32"/>
      <c r="AY108" s="6"/>
    </row>
    <row r="109" spans="1:62" ht="17.399999999999999" x14ac:dyDescent="0.3">
      <c r="B109" s="53"/>
      <c r="C109" s="54"/>
      <c r="D109" s="53"/>
      <c r="E109" s="56"/>
      <c r="F109" s="56"/>
      <c r="G109" s="8"/>
      <c r="H109" s="8"/>
      <c r="I109" s="8"/>
      <c r="J109" s="8"/>
      <c r="K109" s="57"/>
      <c r="L109" s="8"/>
      <c r="M109" s="9"/>
      <c r="N109" s="9"/>
      <c r="O109" s="60"/>
      <c r="P109" s="60"/>
      <c r="Q109" s="8"/>
      <c r="R109" s="8"/>
      <c r="S109" s="8"/>
      <c r="AY109" s="6"/>
      <c r="BF109" s="6"/>
    </row>
    <row r="110" spans="1:62" ht="17.399999999999999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9"/>
      <c r="N110" s="9"/>
      <c r="O110" s="60"/>
      <c r="P110" s="60"/>
      <c r="Q110" s="8"/>
      <c r="R110" s="8"/>
      <c r="S110" s="8"/>
    </row>
    <row r="112" spans="1:62" x14ac:dyDescent="0.25">
      <c r="AX112" s="6"/>
      <c r="AY112" s="6"/>
    </row>
  </sheetData>
  <sheetProtection algorithmName="SHA-512" hashValue="UuQhNVr/IHk7PwRJtKfuYCmoE9YE3aQ0qVWMBmMyYp9nSYG9iMCFJUy94iYYCpmw4TW19G6yYbB8ECLOJi16Fw==" saltValue="pDPIoyl/qhvLzO89JNLYsw==" spinCount="100000" sheet="1" objects="1" scenarios="1" formatCells="0" formatColumns="0" formatRows="0"/>
  <mergeCells count="91">
    <mergeCell ref="AB37:AE38"/>
    <mergeCell ref="AF37:AH38"/>
    <mergeCell ref="AI37:AK38"/>
    <mergeCell ref="B12:F12"/>
    <mergeCell ref="T6:AI6"/>
    <mergeCell ref="N8:W8"/>
    <mergeCell ref="AC8:AD8"/>
    <mergeCell ref="AE8:AP8"/>
    <mergeCell ref="AC10:AN10"/>
    <mergeCell ref="F10:L10"/>
    <mergeCell ref="A15:AW15"/>
    <mergeCell ref="AB17:AE17"/>
    <mergeCell ref="AF17:AI17"/>
    <mergeCell ref="Y11:AB11"/>
    <mergeCell ref="AC11:AN11"/>
    <mergeCell ref="Y10:AB10"/>
    <mergeCell ref="AS1:AZ1"/>
    <mergeCell ref="P35:R35"/>
    <mergeCell ref="S35:U35"/>
    <mergeCell ref="S33:U34"/>
    <mergeCell ref="AB33:AE34"/>
    <mergeCell ref="AC30:AG30"/>
    <mergeCell ref="P33:R34"/>
    <mergeCell ref="AJ17:AN17"/>
    <mergeCell ref="AO17:AR17"/>
    <mergeCell ref="L7:AR7"/>
    <mergeCell ref="X8:AB8"/>
    <mergeCell ref="M33:O34"/>
    <mergeCell ref="A3:BA3"/>
    <mergeCell ref="A4:BA4"/>
    <mergeCell ref="A5:BA5"/>
    <mergeCell ref="AU10:BA10"/>
    <mergeCell ref="X17:AA17"/>
    <mergeCell ref="AP10:AT10"/>
    <mergeCell ref="U13:V13"/>
    <mergeCell ref="J17:N17"/>
    <mergeCell ref="O17:R17"/>
    <mergeCell ref="S17:W17"/>
    <mergeCell ref="BH18:BI18"/>
    <mergeCell ref="BC17:BD17"/>
    <mergeCell ref="BE17:BF17"/>
    <mergeCell ref="AS17:AW17"/>
    <mergeCell ref="AX17:BA17"/>
    <mergeCell ref="A39:B39"/>
    <mergeCell ref="A37:B37"/>
    <mergeCell ref="A35:B35"/>
    <mergeCell ref="C35:F35"/>
    <mergeCell ref="G35:I35"/>
    <mergeCell ref="A36:B36"/>
    <mergeCell ref="C36:F36"/>
    <mergeCell ref="G36:I36"/>
    <mergeCell ref="C37:F37"/>
    <mergeCell ref="G37:I37"/>
    <mergeCell ref="C39:F39"/>
    <mergeCell ref="G39:I39"/>
    <mergeCell ref="C33:F34"/>
    <mergeCell ref="A17:A18"/>
    <mergeCell ref="G33:I34"/>
    <mergeCell ref="B17:E17"/>
    <mergeCell ref="F17:I17"/>
    <mergeCell ref="A33:B34"/>
    <mergeCell ref="T39:V39"/>
    <mergeCell ref="W39:Y39"/>
    <mergeCell ref="M37:O37"/>
    <mergeCell ref="S36:U36"/>
    <mergeCell ref="P37:R37"/>
    <mergeCell ref="P36:R36"/>
    <mergeCell ref="S37:U37"/>
    <mergeCell ref="M36:O36"/>
    <mergeCell ref="J33:L34"/>
    <mergeCell ref="J39:L39"/>
    <mergeCell ref="P39:S39"/>
    <mergeCell ref="M39:O39"/>
    <mergeCell ref="J37:L37"/>
    <mergeCell ref="J36:L36"/>
    <mergeCell ref="M35:O35"/>
    <mergeCell ref="J35:L35"/>
    <mergeCell ref="BC16:BF16"/>
    <mergeCell ref="AF33:AH34"/>
    <mergeCell ref="AB35:AE36"/>
    <mergeCell ref="AF35:AH36"/>
    <mergeCell ref="AI35:AK36"/>
    <mergeCell ref="AI33:AK34"/>
    <mergeCell ref="AN36:AW36"/>
    <mergeCell ref="AN37:AW38"/>
    <mergeCell ref="AX37:AZ38"/>
    <mergeCell ref="AN33:AW34"/>
    <mergeCell ref="AX33:AZ34"/>
    <mergeCell ref="AN35:AW35"/>
    <mergeCell ref="AX35:AZ35"/>
    <mergeCell ref="AX36:AZ36"/>
  </mergeCells>
  <phoneticPr fontId="0" type="noConversion"/>
  <conditionalFormatting sqref="AN34:AN35 AX34:AZ40 AN38:AN39">
    <cfRule type="cellIs" dxfId="0" priority="1" operator="equal">
      <formula>FALSE</formula>
    </cfRule>
  </conditionalFormatting>
  <pageMargins left="0.39370078740157483" right="0" top="0.39370078740157483" bottom="0.19685039370078741" header="0" footer="0"/>
  <pageSetup paperSize="9" scale="59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B165"/>
  <sheetViews>
    <sheetView showZeros="0" tabSelected="1" view="pageBreakPreview" topLeftCell="A6" zoomScale="30" zoomScaleNormal="30" zoomScaleSheetLayoutView="30" workbookViewId="0">
      <selection activeCell="B14" sqref="B14"/>
    </sheetView>
  </sheetViews>
  <sheetFormatPr defaultColWidth="5.88671875" defaultRowHeight="27.75" customHeight="1" x14ac:dyDescent="0.5"/>
  <cols>
    <col min="1" max="1" width="17.109375" style="114" customWidth="1"/>
    <col min="2" max="2" width="87.5546875" style="114" customWidth="1"/>
    <col min="3" max="12" width="16" style="114" customWidth="1"/>
    <col min="13" max="14" width="14.88671875" style="114" customWidth="1"/>
    <col min="15" max="15" width="16.88671875" style="114" customWidth="1"/>
    <col min="16" max="19" width="14.88671875" style="114" customWidth="1"/>
    <col min="20" max="20" width="22.6640625" style="160" bestFit="1" customWidth="1"/>
    <col min="21" max="16384" width="5.88671875" style="114"/>
  </cols>
  <sheetData>
    <row r="1" spans="1:24" ht="28.2" x14ac:dyDescent="0.5">
      <c r="A1" s="186"/>
      <c r="B1" s="150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810" t="str">
        <f>'Основні дані'!B1</f>
        <v>ХТ-М225</v>
      </c>
      <c r="Q1" s="810"/>
      <c r="R1" s="810"/>
      <c r="S1" s="810"/>
      <c r="T1" s="157"/>
      <c r="U1"/>
      <c r="V1"/>
      <c r="W1"/>
      <c r="X1"/>
    </row>
    <row r="2" spans="1:24" ht="27.75" customHeight="1" x14ac:dyDescent="0.6">
      <c r="A2" s="814" t="s">
        <v>450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157"/>
      <c r="U2"/>
      <c r="V2"/>
      <c r="W2"/>
      <c r="X2"/>
    </row>
    <row r="3" spans="1:24" s="135" customFormat="1" ht="27.75" customHeight="1" thickBot="1" x14ac:dyDescent="0.45">
      <c r="A3" s="151"/>
      <c r="B3" s="152"/>
      <c r="C3" s="152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/>
      <c r="V3"/>
      <c r="W3"/>
      <c r="X3"/>
    </row>
    <row r="4" spans="1:24" ht="54" customHeight="1" thickBot="1" x14ac:dyDescent="0.55000000000000004">
      <c r="A4" s="651" t="s">
        <v>451</v>
      </c>
      <c r="B4" s="654" t="s">
        <v>452</v>
      </c>
      <c r="C4" s="821" t="s">
        <v>453</v>
      </c>
      <c r="D4" s="822"/>
      <c r="E4" s="836"/>
      <c r="F4" s="811" t="s">
        <v>454</v>
      </c>
      <c r="G4" s="818" t="s">
        <v>455</v>
      </c>
      <c r="H4" s="819"/>
      <c r="I4" s="819"/>
      <c r="J4" s="819"/>
      <c r="K4" s="819"/>
      <c r="L4" s="820"/>
      <c r="M4" s="821" t="s">
        <v>456</v>
      </c>
      <c r="N4" s="822"/>
      <c r="O4" s="822"/>
      <c r="P4" s="822"/>
      <c r="Q4" s="822"/>
      <c r="R4" s="822"/>
      <c r="S4" s="811" t="s">
        <v>2</v>
      </c>
      <c r="T4" s="157"/>
    </row>
    <row r="5" spans="1:24" ht="33.75" customHeight="1" thickBot="1" x14ac:dyDescent="0.55000000000000004">
      <c r="A5" s="652"/>
      <c r="B5" s="655"/>
      <c r="C5" s="811" t="s">
        <v>457</v>
      </c>
      <c r="D5" s="811" t="s">
        <v>458</v>
      </c>
      <c r="E5" s="811" t="s">
        <v>459</v>
      </c>
      <c r="F5" s="812"/>
      <c r="G5" s="811" t="s">
        <v>460</v>
      </c>
      <c r="H5" s="818" t="s">
        <v>461</v>
      </c>
      <c r="I5" s="819"/>
      <c r="J5" s="819"/>
      <c r="K5" s="820"/>
      <c r="L5" s="811" t="s">
        <v>462</v>
      </c>
      <c r="M5" s="818" t="s">
        <v>463</v>
      </c>
      <c r="N5" s="819"/>
      <c r="O5" s="819"/>
      <c r="P5" s="820"/>
      <c r="Q5" s="818" t="s">
        <v>464</v>
      </c>
      <c r="R5" s="819"/>
      <c r="S5" s="812"/>
      <c r="T5" s="157"/>
    </row>
    <row r="6" spans="1:24" ht="31.5" customHeight="1" thickBot="1" x14ac:dyDescent="0.55000000000000004">
      <c r="A6" s="652"/>
      <c r="B6" s="655"/>
      <c r="C6" s="812"/>
      <c r="D6" s="812"/>
      <c r="E6" s="812"/>
      <c r="F6" s="812"/>
      <c r="G6" s="812"/>
      <c r="H6" s="811" t="s">
        <v>442</v>
      </c>
      <c r="I6" s="830" t="s">
        <v>465</v>
      </c>
      <c r="J6" s="831"/>
      <c r="K6" s="832"/>
      <c r="L6" s="812"/>
      <c r="M6" s="823" t="s">
        <v>466</v>
      </c>
      <c r="N6" s="824"/>
      <c r="O6" s="824"/>
      <c r="P6" s="825"/>
      <c r="Q6" s="823" t="s">
        <v>466</v>
      </c>
      <c r="R6" s="824"/>
      <c r="S6" s="812"/>
      <c r="T6" s="157"/>
    </row>
    <row r="7" spans="1:24" ht="31.5" customHeight="1" thickBot="1" x14ac:dyDescent="0.55000000000000004">
      <c r="A7" s="652"/>
      <c r="B7" s="655"/>
      <c r="C7" s="812"/>
      <c r="D7" s="812"/>
      <c r="E7" s="812"/>
      <c r="F7" s="812"/>
      <c r="G7" s="812"/>
      <c r="H7" s="812"/>
      <c r="I7" s="833"/>
      <c r="J7" s="834"/>
      <c r="K7" s="835"/>
      <c r="L7" s="812"/>
      <c r="M7" s="823">
        <v>1</v>
      </c>
      <c r="N7" s="825"/>
      <c r="O7" s="823">
        <v>2</v>
      </c>
      <c r="P7" s="825"/>
      <c r="Q7" s="823">
        <v>3</v>
      </c>
      <c r="R7" s="825"/>
      <c r="S7" s="812"/>
      <c r="T7" s="157"/>
    </row>
    <row r="8" spans="1:24" ht="30" customHeight="1" thickBot="1" x14ac:dyDescent="0.55000000000000004">
      <c r="A8" s="652"/>
      <c r="B8" s="655"/>
      <c r="C8" s="812"/>
      <c r="D8" s="812"/>
      <c r="E8" s="812"/>
      <c r="F8" s="812"/>
      <c r="G8" s="812"/>
      <c r="H8" s="812"/>
      <c r="I8" s="811" t="s">
        <v>467</v>
      </c>
      <c r="J8" s="815" t="s">
        <v>468</v>
      </c>
      <c r="K8" s="811" t="s">
        <v>469</v>
      </c>
      <c r="L8" s="812"/>
      <c r="M8" s="818" t="s">
        <v>470</v>
      </c>
      <c r="N8" s="819"/>
      <c r="O8" s="819"/>
      <c r="P8" s="819"/>
      <c r="Q8" s="819"/>
      <c r="R8" s="819"/>
      <c r="S8" s="812"/>
      <c r="T8" s="157"/>
    </row>
    <row r="9" spans="1:24" ht="33" customHeight="1" thickBot="1" x14ac:dyDescent="0.55000000000000004">
      <c r="A9" s="652"/>
      <c r="B9" s="655"/>
      <c r="C9" s="812"/>
      <c r="D9" s="812"/>
      <c r="E9" s="812"/>
      <c r="F9" s="812"/>
      <c r="G9" s="812"/>
      <c r="H9" s="812"/>
      <c r="I9" s="812"/>
      <c r="J9" s="816"/>
      <c r="K9" s="812"/>
      <c r="L9" s="812"/>
      <c r="M9" s="637">
        <v>20</v>
      </c>
      <c r="N9" s="638"/>
      <c r="O9" s="637">
        <v>20</v>
      </c>
      <c r="P9" s="638"/>
      <c r="Q9" s="637">
        <v>20</v>
      </c>
      <c r="R9" s="638"/>
      <c r="S9" s="812"/>
      <c r="T9" s="157"/>
    </row>
    <row r="10" spans="1:24" ht="104.25" customHeight="1" thickBot="1" x14ac:dyDescent="0.55000000000000004">
      <c r="A10" s="653"/>
      <c r="B10" s="656"/>
      <c r="C10" s="813"/>
      <c r="D10" s="813"/>
      <c r="E10" s="813"/>
      <c r="F10" s="813"/>
      <c r="G10" s="813"/>
      <c r="H10" s="813"/>
      <c r="I10" s="813"/>
      <c r="J10" s="817"/>
      <c r="K10" s="813"/>
      <c r="L10" s="813"/>
      <c r="M10" s="153" t="s">
        <v>471</v>
      </c>
      <c r="N10" s="153" t="s">
        <v>472</v>
      </c>
      <c r="O10" s="153" t="s">
        <v>471</v>
      </c>
      <c r="P10" s="153" t="s">
        <v>472</v>
      </c>
      <c r="Q10" s="153" t="s">
        <v>471</v>
      </c>
      <c r="R10" s="153" t="s">
        <v>472</v>
      </c>
      <c r="S10" s="813"/>
      <c r="T10" s="157"/>
    </row>
    <row r="11" spans="1:24" s="196" customFormat="1" ht="22.5" customHeight="1" thickBot="1" x14ac:dyDescent="0.45">
      <c r="A11" s="193">
        <v>1</v>
      </c>
      <c r="B11" s="193">
        <v>2</v>
      </c>
      <c r="C11" s="193">
        <v>3</v>
      </c>
      <c r="D11" s="193">
        <v>4</v>
      </c>
      <c r="E11" s="193">
        <v>5</v>
      </c>
      <c r="F11" s="193">
        <v>6</v>
      </c>
      <c r="G11" s="193">
        <v>7</v>
      </c>
      <c r="H11" s="193">
        <v>8</v>
      </c>
      <c r="I11" s="193">
        <v>9</v>
      </c>
      <c r="J11" s="193">
        <v>10</v>
      </c>
      <c r="K11" s="193">
        <v>11</v>
      </c>
      <c r="L11" s="193">
        <v>12</v>
      </c>
      <c r="M11" s="193">
        <v>13</v>
      </c>
      <c r="N11" s="193">
        <v>14</v>
      </c>
      <c r="O11" s="193">
        <v>15</v>
      </c>
      <c r="P11" s="193">
        <v>16</v>
      </c>
      <c r="Q11" s="193">
        <v>17</v>
      </c>
      <c r="R11" s="193">
        <v>18</v>
      </c>
      <c r="S11" s="194">
        <v>29</v>
      </c>
      <c r="T11" s="195"/>
    </row>
    <row r="12" spans="1:24" s="196" customFormat="1" ht="33" customHeight="1" thickBot="1" x14ac:dyDescent="0.5">
      <c r="A12" s="340">
        <v>1</v>
      </c>
      <c r="B12" s="203" t="s">
        <v>473</v>
      </c>
      <c r="C12" s="407"/>
      <c r="D12" s="407"/>
      <c r="E12" s="203"/>
      <c r="F12" s="221">
        <f>F13+F21</f>
        <v>36</v>
      </c>
      <c r="G12" s="221">
        <f t="shared" ref="G12:R12" si="0">G13+G21</f>
        <v>1080</v>
      </c>
      <c r="H12" s="221">
        <f t="shared" si="0"/>
        <v>432</v>
      </c>
      <c r="I12" s="221">
        <f t="shared" si="0"/>
        <v>224</v>
      </c>
      <c r="J12" s="221">
        <f t="shared" si="0"/>
        <v>64</v>
      </c>
      <c r="K12" s="221">
        <f t="shared" si="0"/>
        <v>144</v>
      </c>
      <c r="L12" s="221">
        <f t="shared" si="0"/>
        <v>648</v>
      </c>
      <c r="M12" s="221">
        <f t="shared" si="0"/>
        <v>23</v>
      </c>
      <c r="N12" s="221">
        <f t="shared" si="0"/>
        <v>30</v>
      </c>
      <c r="O12" s="221">
        <f t="shared" si="0"/>
        <v>4</v>
      </c>
      <c r="P12" s="221">
        <f t="shared" si="0"/>
        <v>6</v>
      </c>
      <c r="Q12" s="221">
        <f t="shared" si="0"/>
        <v>0</v>
      </c>
      <c r="R12" s="221">
        <f t="shared" si="0"/>
        <v>0</v>
      </c>
      <c r="S12" s="451"/>
      <c r="T12" s="155" t="str">
        <f>'Основні дані'!$B$1</f>
        <v>ХТ-М225</v>
      </c>
    </row>
    <row r="13" spans="1:24" s="129" customFormat="1" ht="28.8" thickBot="1" x14ac:dyDescent="0.5">
      <c r="A13" s="411" t="s">
        <v>474</v>
      </c>
      <c r="B13" s="408" t="s">
        <v>475</v>
      </c>
      <c r="C13" s="409"/>
      <c r="D13" s="409"/>
      <c r="E13" s="408"/>
      <c r="F13" s="410">
        <f t="shared" ref="F13:R13" si="1">SUM(F14:F20)</f>
        <v>8</v>
      </c>
      <c r="G13" s="410">
        <f t="shared" si="1"/>
        <v>240</v>
      </c>
      <c r="H13" s="410">
        <f t="shared" si="1"/>
        <v>96</v>
      </c>
      <c r="I13" s="410">
        <f t="shared" si="1"/>
        <v>32</v>
      </c>
      <c r="J13" s="410">
        <f t="shared" si="1"/>
        <v>32</v>
      </c>
      <c r="K13" s="410">
        <f t="shared" si="1"/>
        <v>32</v>
      </c>
      <c r="L13" s="410">
        <f t="shared" si="1"/>
        <v>144</v>
      </c>
      <c r="M13" s="410">
        <f t="shared" si="1"/>
        <v>6</v>
      </c>
      <c r="N13" s="410">
        <f t="shared" si="1"/>
        <v>8</v>
      </c>
      <c r="O13" s="410">
        <f t="shared" si="1"/>
        <v>0</v>
      </c>
      <c r="P13" s="410">
        <f t="shared" si="1"/>
        <v>0</v>
      </c>
      <c r="Q13" s="410">
        <f t="shared" si="1"/>
        <v>0</v>
      </c>
      <c r="R13" s="410">
        <f t="shared" si="1"/>
        <v>0</v>
      </c>
      <c r="S13" s="454"/>
      <c r="T13" s="155" t="str">
        <f>'Основні дані'!$B$1</f>
        <v>ХТ-М225</v>
      </c>
    </row>
    <row r="14" spans="1:24" s="129" customFormat="1" ht="55.8" customHeight="1" x14ac:dyDescent="0.45">
      <c r="A14" s="251" t="s">
        <v>476</v>
      </c>
      <c r="B14" s="616" t="s">
        <v>698</v>
      </c>
      <c r="C14" s="483"/>
      <c r="D14" s="484" t="s">
        <v>477</v>
      </c>
      <c r="E14" s="485" t="s">
        <v>478</v>
      </c>
      <c r="F14" s="216">
        <f>N14+P14+R14</f>
        <v>4</v>
      </c>
      <c r="G14" s="216">
        <f t="shared" ref="G14:G20" si="2">F14*30</f>
        <v>120</v>
      </c>
      <c r="H14" s="217">
        <f>(M14*Титул!BC$19)+(O14*Титул!BD$19)+(Q14*Титул!BE$19)</f>
        <v>48</v>
      </c>
      <c r="I14" s="489">
        <v>16</v>
      </c>
      <c r="J14" s="219">
        <v>16</v>
      </c>
      <c r="K14" s="219">
        <v>16</v>
      </c>
      <c r="L14" s="216">
        <f>IF(H14=I14+J14+K14,G14-H14,"!ПОМИЛКА!")</f>
        <v>72</v>
      </c>
      <c r="M14" s="218">
        <v>3</v>
      </c>
      <c r="N14" s="345">
        <v>4</v>
      </c>
      <c r="O14" s="345"/>
      <c r="P14" s="345"/>
      <c r="Q14" s="345"/>
      <c r="R14" s="219"/>
      <c r="S14" s="490">
        <v>184</v>
      </c>
      <c r="T14" s="155" t="str">
        <f>'Основні дані'!$B$1</f>
        <v>ХТ-М225</v>
      </c>
    </row>
    <row r="15" spans="1:24" s="129" customFormat="1" ht="81.599999999999994" customHeight="1" thickBot="1" x14ac:dyDescent="0.5">
      <c r="A15" s="251" t="s">
        <v>479</v>
      </c>
      <c r="B15" s="616" t="s">
        <v>695</v>
      </c>
      <c r="C15" s="483" t="s">
        <v>477</v>
      </c>
      <c r="D15" s="484"/>
      <c r="E15" s="485" t="s">
        <v>478</v>
      </c>
      <c r="F15" s="217">
        <f t="shared" ref="F15:F20" si="3">N15+P15+R15</f>
        <v>4</v>
      </c>
      <c r="G15" s="217">
        <f t="shared" si="2"/>
        <v>120</v>
      </c>
      <c r="H15" s="217">
        <f>(M15*Титул!BC$19)+(O15*Титул!BD$19)+(Q15*Титул!BE$19)</f>
        <v>48</v>
      </c>
      <c r="I15" s="309">
        <v>16</v>
      </c>
      <c r="J15" s="219">
        <v>16</v>
      </c>
      <c r="K15" s="219">
        <v>16</v>
      </c>
      <c r="L15" s="217">
        <f t="shared" ref="L15:L20" si="4">IF(H15=I15+J15+K15,G15-H15,"!ПОМИЛКА!")</f>
        <v>72</v>
      </c>
      <c r="M15" s="218">
        <v>3</v>
      </c>
      <c r="N15" s="345">
        <v>4</v>
      </c>
      <c r="O15" s="345"/>
      <c r="P15" s="345"/>
      <c r="Q15" s="345"/>
      <c r="R15" s="219"/>
      <c r="S15" s="490">
        <v>184</v>
      </c>
      <c r="T15" s="155" t="str">
        <f>'Основні дані'!$B$1</f>
        <v>ХТ-М225</v>
      </c>
    </row>
    <row r="16" spans="1:24" s="129" customFormat="1" ht="27.6" hidden="1" thickBot="1" x14ac:dyDescent="0.5">
      <c r="A16" s="251"/>
      <c r="B16" s="616"/>
      <c r="C16" s="486"/>
      <c r="D16" s="434"/>
      <c r="E16" s="485"/>
      <c r="F16" s="217">
        <f t="shared" si="3"/>
        <v>0</v>
      </c>
      <c r="G16" s="217">
        <f t="shared" si="2"/>
        <v>0</v>
      </c>
      <c r="H16" s="217">
        <f>(M16*Титул!BC$19)+(O16*Титул!BD$19)+(Q16*Титул!BE$19)</f>
        <v>0</v>
      </c>
      <c r="I16" s="309"/>
      <c r="J16" s="219"/>
      <c r="K16" s="219"/>
      <c r="L16" s="217">
        <f t="shared" si="4"/>
        <v>0</v>
      </c>
      <c r="M16" s="437"/>
      <c r="N16" s="437"/>
      <c r="O16" s="437"/>
      <c r="P16" s="437"/>
      <c r="Q16" s="437"/>
      <c r="R16" s="220"/>
      <c r="S16" s="490"/>
      <c r="T16" s="155" t="str">
        <f>'Основні дані'!$B$1</f>
        <v>ХТ-М225</v>
      </c>
    </row>
    <row r="17" spans="1:20" s="129" customFormat="1" ht="27" hidden="1" x14ac:dyDescent="0.45">
      <c r="A17" s="251" t="s">
        <v>480</v>
      </c>
      <c r="B17" s="487"/>
      <c r="C17" s="434"/>
      <c r="D17" s="434"/>
      <c r="E17" s="434"/>
      <c r="F17" s="217">
        <f t="shared" si="3"/>
        <v>0</v>
      </c>
      <c r="G17" s="217">
        <f t="shared" si="2"/>
        <v>0</v>
      </c>
      <c r="H17" s="217">
        <f>(M17*Титул!BC$19)+(O17*Титул!BD$19)+(Q17*Титул!BE$19)</f>
        <v>0</v>
      </c>
      <c r="I17" s="309"/>
      <c r="J17" s="219"/>
      <c r="K17" s="219"/>
      <c r="L17" s="217">
        <f t="shared" si="4"/>
        <v>0</v>
      </c>
      <c r="M17" s="218"/>
      <c r="N17" s="345"/>
      <c r="O17" s="345"/>
      <c r="P17" s="345"/>
      <c r="Q17" s="345"/>
      <c r="R17" s="219"/>
      <c r="S17" s="490"/>
      <c r="T17" s="155" t="str">
        <f>'Основні дані'!$B$1</f>
        <v>ХТ-М225</v>
      </c>
    </row>
    <row r="18" spans="1:20" s="129" customFormat="1" ht="27" hidden="1" x14ac:dyDescent="0.45">
      <c r="A18" s="251" t="s">
        <v>481</v>
      </c>
      <c r="B18" s="487"/>
      <c r="C18" s="434"/>
      <c r="D18" s="434"/>
      <c r="E18" s="434"/>
      <c r="F18" s="217">
        <f t="shared" si="3"/>
        <v>0</v>
      </c>
      <c r="G18" s="217">
        <f t="shared" si="2"/>
        <v>0</v>
      </c>
      <c r="H18" s="217">
        <f>(M18*Титул!BC$19)+(O18*Титул!BD$19)+(Q18*Титул!BE$19)</f>
        <v>0</v>
      </c>
      <c r="I18" s="309"/>
      <c r="J18" s="219"/>
      <c r="K18" s="219"/>
      <c r="L18" s="217">
        <f t="shared" si="4"/>
        <v>0</v>
      </c>
      <c r="M18" s="218"/>
      <c r="N18" s="345"/>
      <c r="O18" s="345"/>
      <c r="P18" s="345"/>
      <c r="Q18" s="345"/>
      <c r="R18" s="219"/>
      <c r="S18" s="490"/>
      <c r="T18" s="155" t="str">
        <f>'Основні дані'!$B$1</f>
        <v>ХТ-М225</v>
      </c>
    </row>
    <row r="19" spans="1:20" s="129" customFormat="1" ht="27" hidden="1" x14ac:dyDescent="0.45">
      <c r="A19" s="251" t="s">
        <v>482</v>
      </c>
      <c r="B19" s="487"/>
      <c r="C19" s="488"/>
      <c r="D19" s="488"/>
      <c r="E19" s="488"/>
      <c r="F19" s="217">
        <f t="shared" si="3"/>
        <v>0</v>
      </c>
      <c r="G19" s="217">
        <f t="shared" si="2"/>
        <v>0</v>
      </c>
      <c r="H19" s="217">
        <f>(M19*Титул!BC$19)+(O19*Титул!BD$19)+(Q19*Титул!BE$19)</f>
        <v>0</v>
      </c>
      <c r="I19" s="309"/>
      <c r="J19" s="219"/>
      <c r="K19" s="219"/>
      <c r="L19" s="217">
        <f t="shared" si="4"/>
        <v>0</v>
      </c>
      <c r="M19" s="218"/>
      <c r="N19" s="345"/>
      <c r="O19" s="345"/>
      <c r="P19" s="345"/>
      <c r="Q19" s="345"/>
      <c r="R19" s="219"/>
      <c r="S19" s="490"/>
      <c r="T19" s="155" t="str">
        <f>'Основні дані'!$B$1</f>
        <v>ХТ-М225</v>
      </c>
    </row>
    <row r="20" spans="1:20" s="129" customFormat="1" ht="12" hidden="1" customHeight="1" thickBot="1" x14ac:dyDescent="0.5">
      <c r="A20" s="251" t="s">
        <v>483</v>
      </c>
      <c r="B20" s="487"/>
      <c r="C20" s="434"/>
      <c r="D20" s="434"/>
      <c r="E20" s="434"/>
      <c r="F20" s="217">
        <f t="shared" si="3"/>
        <v>0</v>
      </c>
      <c r="G20" s="217">
        <f t="shared" si="2"/>
        <v>0</v>
      </c>
      <c r="H20" s="217">
        <f>(M20*Титул!BC$19)+(O20*Титул!BD$19)+(Q20*Титул!BE$19)</f>
        <v>0</v>
      </c>
      <c r="I20" s="309"/>
      <c r="J20" s="219"/>
      <c r="K20" s="219"/>
      <c r="L20" s="217">
        <f t="shared" si="4"/>
        <v>0</v>
      </c>
      <c r="M20" s="218"/>
      <c r="N20" s="219"/>
      <c r="O20" s="219"/>
      <c r="P20" s="219"/>
      <c r="Q20" s="219"/>
      <c r="R20" s="219"/>
      <c r="S20" s="490"/>
      <c r="T20" s="155" t="str">
        <f>'Основні дані'!$B$1</f>
        <v>ХТ-М225</v>
      </c>
    </row>
    <row r="21" spans="1:20" s="129" customFormat="1" ht="28.8" thickBot="1" x14ac:dyDescent="0.5">
      <c r="A21" s="411" t="s">
        <v>484</v>
      </c>
      <c r="B21" s="408" t="s">
        <v>485</v>
      </c>
      <c r="C21" s="409"/>
      <c r="D21" s="409"/>
      <c r="E21" s="408"/>
      <c r="F21" s="412">
        <f t="shared" ref="F21:R21" si="5">SUM(F22:F36)</f>
        <v>28</v>
      </c>
      <c r="G21" s="412">
        <f t="shared" si="5"/>
        <v>840</v>
      </c>
      <c r="H21" s="412">
        <f t="shared" si="5"/>
        <v>336</v>
      </c>
      <c r="I21" s="412">
        <f t="shared" si="5"/>
        <v>192</v>
      </c>
      <c r="J21" s="412">
        <f t="shared" si="5"/>
        <v>32</v>
      </c>
      <c r="K21" s="412">
        <f t="shared" si="5"/>
        <v>112</v>
      </c>
      <c r="L21" s="412">
        <f t="shared" si="5"/>
        <v>504</v>
      </c>
      <c r="M21" s="412">
        <f t="shared" si="5"/>
        <v>17</v>
      </c>
      <c r="N21" s="412">
        <f t="shared" si="5"/>
        <v>22</v>
      </c>
      <c r="O21" s="412">
        <f t="shared" si="5"/>
        <v>4</v>
      </c>
      <c r="P21" s="412">
        <f t="shared" si="5"/>
        <v>6</v>
      </c>
      <c r="Q21" s="412">
        <f t="shared" si="5"/>
        <v>0</v>
      </c>
      <c r="R21" s="412">
        <f t="shared" si="5"/>
        <v>0</v>
      </c>
      <c r="S21" s="455"/>
      <c r="T21" s="155" t="str">
        <f>'Основні дані'!$B$1</f>
        <v>ХТ-М225</v>
      </c>
    </row>
    <row r="22" spans="1:20" s="129" customFormat="1" ht="42" customHeight="1" x14ac:dyDescent="0.45">
      <c r="A22" s="251" t="s">
        <v>486</v>
      </c>
      <c r="B22" s="616" t="s">
        <v>697</v>
      </c>
      <c r="C22" s="434"/>
      <c r="D22" s="434" t="s">
        <v>477</v>
      </c>
      <c r="E22" s="434" t="s">
        <v>544</v>
      </c>
      <c r="F22" s="217">
        <f t="shared" ref="F22:F36" si="6">N22+P22+R22</f>
        <v>4</v>
      </c>
      <c r="G22" s="217">
        <f>F22*30</f>
        <v>120</v>
      </c>
      <c r="H22" s="217">
        <f>(M22*Титул!BC$19)+(O22*Титул!BD$19)+(Q22*Титул!BE$19)</f>
        <v>48</v>
      </c>
      <c r="I22" s="309">
        <v>32</v>
      </c>
      <c r="J22" s="219"/>
      <c r="K22" s="219">
        <v>16</v>
      </c>
      <c r="L22" s="217">
        <f>IF(H22=I22+J22+K22,G22-H22,"!ПОМИЛКА!")</f>
        <v>72</v>
      </c>
      <c r="M22" s="218">
        <v>3</v>
      </c>
      <c r="N22" s="219">
        <v>4</v>
      </c>
      <c r="O22" s="219"/>
      <c r="P22" s="219"/>
      <c r="Q22" s="219"/>
      <c r="R22" s="219"/>
      <c r="S22" s="435">
        <v>184</v>
      </c>
      <c r="T22" s="155" t="str">
        <f>'Основні дані'!$B$1</f>
        <v>ХТ-М225</v>
      </c>
    </row>
    <row r="23" spans="1:20" s="129" customFormat="1" ht="88.2" customHeight="1" x14ac:dyDescent="0.45">
      <c r="A23" s="251" t="s">
        <v>487</v>
      </c>
      <c r="B23" s="616" t="s">
        <v>725</v>
      </c>
      <c r="C23" s="434" t="s">
        <v>477</v>
      </c>
      <c r="D23" s="434"/>
      <c r="E23" s="434" t="s">
        <v>478</v>
      </c>
      <c r="F23" s="217">
        <f t="shared" si="6"/>
        <v>4</v>
      </c>
      <c r="G23" s="217">
        <f>F23*30</f>
        <v>120</v>
      </c>
      <c r="H23" s="217">
        <f>(M23*Титул!BC$19)+(O23*Титул!BD$19)+(Q23*Титул!BE$19)</f>
        <v>48</v>
      </c>
      <c r="I23" s="309">
        <v>32</v>
      </c>
      <c r="J23" s="219"/>
      <c r="K23" s="219">
        <v>16</v>
      </c>
      <c r="L23" s="217">
        <f t="shared" ref="L23:L36" si="7">IF(H23=I23+J23+K23,G23-H23,"!ПОМИЛКА!")</f>
        <v>72</v>
      </c>
      <c r="M23" s="218">
        <v>3</v>
      </c>
      <c r="N23" s="219">
        <v>4</v>
      </c>
      <c r="O23" s="219"/>
      <c r="P23" s="219"/>
      <c r="Q23" s="219"/>
      <c r="R23" s="219"/>
      <c r="S23" s="435">
        <v>184</v>
      </c>
      <c r="T23" s="155" t="str">
        <f>'Основні дані'!$B$1</f>
        <v>ХТ-М225</v>
      </c>
    </row>
    <row r="24" spans="1:20" s="129" customFormat="1" ht="63" customHeight="1" x14ac:dyDescent="0.45">
      <c r="A24" s="251" t="s">
        <v>488</v>
      </c>
      <c r="B24" s="616" t="s">
        <v>694</v>
      </c>
      <c r="C24" s="484" t="s">
        <v>477</v>
      </c>
      <c r="D24" s="484"/>
      <c r="E24" s="492" t="s">
        <v>478</v>
      </c>
      <c r="F24" s="217">
        <f t="shared" si="6"/>
        <v>4</v>
      </c>
      <c r="G24" s="217">
        <f>F24*30</f>
        <v>120</v>
      </c>
      <c r="H24" s="217">
        <f>(M24*Титул!BC$19)+(O24*Титул!BD$19)+(Q24*Титул!BE$19)</f>
        <v>48</v>
      </c>
      <c r="I24" s="219">
        <v>32</v>
      </c>
      <c r="J24" s="219"/>
      <c r="K24" s="220">
        <v>16</v>
      </c>
      <c r="L24" s="217">
        <f t="shared" si="7"/>
        <v>72</v>
      </c>
      <c r="M24" s="218">
        <v>3</v>
      </c>
      <c r="N24" s="219">
        <v>4</v>
      </c>
      <c r="O24" s="219"/>
      <c r="P24" s="219"/>
      <c r="Q24" s="219"/>
      <c r="R24" s="219"/>
      <c r="S24" s="435">
        <v>184</v>
      </c>
      <c r="T24" s="155" t="str">
        <f>'Основні дані'!$B$1</f>
        <v>ХТ-М225</v>
      </c>
    </row>
    <row r="25" spans="1:20" s="129" customFormat="1" ht="58.2" customHeight="1" x14ac:dyDescent="0.45">
      <c r="A25" s="251" t="s">
        <v>489</v>
      </c>
      <c r="B25" s="616" t="s">
        <v>699</v>
      </c>
      <c r="C25" s="434" t="s">
        <v>477</v>
      </c>
      <c r="D25" s="434"/>
      <c r="E25" s="434" t="s">
        <v>552</v>
      </c>
      <c r="F25" s="217">
        <f t="shared" si="6"/>
        <v>5</v>
      </c>
      <c r="G25" s="217">
        <f t="shared" ref="G25:G36" si="8">F25*30</f>
        <v>150</v>
      </c>
      <c r="H25" s="217">
        <f>(M25*Титул!BC$19)+(O25*Титул!BD$19)+(Q25*Титул!BE$19)</f>
        <v>64</v>
      </c>
      <c r="I25" s="496">
        <v>32</v>
      </c>
      <c r="J25" s="345">
        <v>16</v>
      </c>
      <c r="K25" s="345">
        <v>16</v>
      </c>
      <c r="L25" s="217">
        <f t="shared" si="7"/>
        <v>86</v>
      </c>
      <c r="M25" s="218">
        <v>4</v>
      </c>
      <c r="N25" s="345">
        <v>5</v>
      </c>
      <c r="O25" s="345"/>
      <c r="P25" s="345"/>
      <c r="Q25" s="345"/>
      <c r="R25" s="219"/>
      <c r="S25" s="435">
        <v>184</v>
      </c>
      <c r="T25" s="155" t="str">
        <f>'Основні дані'!$B$1</f>
        <v>ХТ-М225</v>
      </c>
    </row>
    <row r="26" spans="1:20" s="129" customFormat="1" ht="63" customHeight="1" x14ac:dyDescent="0.45">
      <c r="A26" s="251" t="s">
        <v>490</v>
      </c>
      <c r="B26" s="616" t="s">
        <v>696</v>
      </c>
      <c r="C26" s="434" t="s">
        <v>477</v>
      </c>
      <c r="D26" s="434"/>
      <c r="E26" s="434" t="s">
        <v>478</v>
      </c>
      <c r="F26" s="217">
        <f t="shared" si="6"/>
        <v>5</v>
      </c>
      <c r="G26" s="217">
        <f t="shared" si="8"/>
        <v>150</v>
      </c>
      <c r="H26" s="217">
        <f>(M26*Титул!BC$19)+(O26*Титул!BD$19)+(Q26*Титул!BE$19)</f>
        <v>64</v>
      </c>
      <c r="I26" s="497">
        <v>32</v>
      </c>
      <c r="J26" s="498">
        <v>16</v>
      </c>
      <c r="K26" s="498">
        <v>16</v>
      </c>
      <c r="L26" s="217">
        <f t="shared" si="7"/>
        <v>86</v>
      </c>
      <c r="M26" s="218">
        <v>4</v>
      </c>
      <c r="N26" s="345">
        <v>5</v>
      </c>
      <c r="O26" s="345"/>
      <c r="P26" s="345"/>
      <c r="Q26" s="345"/>
      <c r="R26" s="219"/>
      <c r="S26" s="435">
        <v>184</v>
      </c>
      <c r="T26" s="155" t="str">
        <f>'Основні дані'!$B$1</f>
        <v>ХТ-М225</v>
      </c>
    </row>
    <row r="27" spans="1:20" s="129" customFormat="1" ht="48.6" hidden="1" customHeight="1" x14ac:dyDescent="0.45">
      <c r="A27" s="251"/>
      <c r="B27" s="620"/>
      <c r="C27" s="484"/>
      <c r="D27" s="484"/>
      <c r="E27" s="492"/>
      <c r="F27" s="217">
        <f t="shared" si="6"/>
        <v>0</v>
      </c>
      <c r="G27" s="217">
        <f t="shared" si="8"/>
        <v>0</v>
      </c>
      <c r="H27" s="217">
        <f>(M27*Титул!BC$19)+(O27*Титул!BD$19)+(Q27*Титул!BE$19)</f>
        <v>0</v>
      </c>
      <c r="I27" s="499"/>
      <c r="J27" s="219"/>
      <c r="K27" s="500"/>
      <c r="L27" s="217">
        <f t="shared" si="7"/>
        <v>0</v>
      </c>
      <c r="M27" s="218"/>
      <c r="N27" s="345"/>
      <c r="O27" s="345"/>
      <c r="P27" s="345"/>
      <c r="Q27" s="345"/>
      <c r="R27" s="219"/>
      <c r="S27" s="435"/>
      <c r="T27" s="155" t="str">
        <f>'Основні дані'!$B$1</f>
        <v>ХТ-М225</v>
      </c>
    </row>
    <row r="28" spans="1:20" s="129" customFormat="1" ht="77.400000000000006" customHeight="1" x14ac:dyDescent="0.45">
      <c r="A28" s="251" t="s">
        <v>491</v>
      </c>
      <c r="B28" s="487" t="s">
        <v>726</v>
      </c>
      <c r="C28" s="484" t="s">
        <v>516</v>
      </c>
      <c r="D28" s="484"/>
      <c r="E28" s="484" t="s">
        <v>544</v>
      </c>
      <c r="F28" s="217">
        <f t="shared" si="6"/>
        <v>3</v>
      </c>
      <c r="G28" s="217">
        <f t="shared" si="8"/>
        <v>90</v>
      </c>
      <c r="H28" s="217">
        <f>(M28*Титул!BC$19)+(O28*Титул!BD$19)+(Q28*Титул!BE$19)</f>
        <v>32</v>
      </c>
      <c r="I28" s="309">
        <v>16</v>
      </c>
      <c r="J28" s="219"/>
      <c r="K28" s="219">
        <v>16</v>
      </c>
      <c r="L28" s="217">
        <f t="shared" si="7"/>
        <v>58</v>
      </c>
      <c r="M28" s="436"/>
      <c r="N28" s="437"/>
      <c r="O28" s="437">
        <v>2</v>
      </c>
      <c r="P28" s="437">
        <v>3</v>
      </c>
      <c r="Q28" s="437"/>
      <c r="R28" s="220"/>
      <c r="S28" s="435">
        <v>184</v>
      </c>
      <c r="T28" s="155" t="str">
        <f>'Основні дані'!$B$1</f>
        <v>ХТ-М225</v>
      </c>
    </row>
    <row r="29" spans="1:20" s="129" customFormat="1" ht="45" customHeight="1" thickBot="1" x14ac:dyDescent="0.5">
      <c r="A29" s="251" t="s">
        <v>492</v>
      </c>
      <c r="B29" s="623" t="s">
        <v>722</v>
      </c>
      <c r="C29" s="434"/>
      <c r="D29" s="434" t="s">
        <v>516</v>
      </c>
      <c r="E29" s="434" t="s">
        <v>544</v>
      </c>
      <c r="F29" s="217">
        <f t="shared" si="6"/>
        <v>3</v>
      </c>
      <c r="G29" s="217">
        <f t="shared" si="8"/>
        <v>90</v>
      </c>
      <c r="H29" s="217">
        <f>(M29*Титул!BC$19)+(O29*Титул!BD$19)+(Q29*Титул!BE$19)</f>
        <v>32</v>
      </c>
      <c r="I29" s="497">
        <v>16</v>
      </c>
      <c r="J29" s="498"/>
      <c r="K29" s="498">
        <v>16</v>
      </c>
      <c r="L29" s="217">
        <f t="shared" si="7"/>
        <v>58</v>
      </c>
      <c r="M29" s="218"/>
      <c r="N29" s="345"/>
      <c r="O29" s="345">
        <v>2</v>
      </c>
      <c r="P29" s="345">
        <v>3</v>
      </c>
      <c r="Q29" s="345"/>
      <c r="R29" s="219"/>
      <c r="S29" s="435">
        <v>202</v>
      </c>
      <c r="T29" s="155" t="str">
        <f>'Основні дані'!$B$1</f>
        <v>ХТ-М225</v>
      </c>
    </row>
    <row r="30" spans="1:20" s="129" customFormat="1" ht="87" hidden="1" customHeight="1" x14ac:dyDescent="0.45">
      <c r="A30" s="251" t="s">
        <v>493</v>
      </c>
      <c r="B30" s="487"/>
      <c r="C30" s="484"/>
      <c r="D30" s="484"/>
      <c r="E30" s="492"/>
      <c r="F30" s="217">
        <f t="shared" si="6"/>
        <v>0</v>
      </c>
      <c r="G30" s="217">
        <f t="shared" si="8"/>
        <v>0</v>
      </c>
      <c r="H30" s="217">
        <f>(M30*Титул!BC$19)+(O30*Титул!BD$19)+(Q30*Титул!BE$19)</f>
        <v>0</v>
      </c>
      <c r="I30" s="499"/>
      <c r="J30" s="219"/>
      <c r="K30" s="500"/>
      <c r="L30" s="217">
        <f t="shared" si="7"/>
        <v>0</v>
      </c>
      <c r="M30" s="218"/>
      <c r="N30" s="345"/>
      <c r="O30" s="345"/>
      <c r="P30" s="345"/>
      <c r="Q30" s="345"/>
      <c r="R30" s="219"/>
      <c r="S30" s="435"/>
      <c r="T30" s="155" t="str">
        <f>'Основні дані'!$B$1</f>
        <v>ХТ-М225</v>
      </c>
    </row>
    <row r="31" spans="1:20" s="129" customFormat="1" ht="27" hidden="1" x14ac:dyDescent="0.45">
      <c r="A31" s="251" t="s">
        <v>494</v>
      </c>
      <c r="B31" s="487"/>
      <c r="C31" s="484"/>
      <c r="D31" s="484"/>
      <c r="E31" s="484"/>
      <c r="F31" s="217">
        <f t="shared" si="6"/>
        <v>0</v>
      </c>
      <c r="G31" s="217">
        <f t="shared" si="8"/>
        <v>0</v>
      </c>
      <c r="H31" s="217">
        <f>(M31*Титул!BC$19)+(O31*Титул!BD$19)+(Q31*Титул!BE$19)</f>
        <v>0</v>
      </c>
      <c r="I31" s="309"/>
      <c r="J31" s="219"/>
      <c r="K31" s="219"/>
      <c r="L31" s="217">
        <f t="shared" si="7"/>
        <v>0</v>
      </c>
      <c r="M31" s="436"/>
      <c r="N31" s="437"/>
      <c r="O31" s="437"/>
      <c r="P31" s="437"/>
      <c r="Q31" s="437"/>
      <c r="R31" s="220"/>
      <c r="S31" s="435"/>
      <c r="T31" s="155" t="str">
        <f>'Основні дані'!$B$1</f>
        <v>ХТ-М225</v>
      </c>
    </row>
    <row r="32" spans="1:20" s="129" customFormat="1" ht="27.6" hidden="1" x14ac:dyDescent="0.45">
      <c r="A32" s="251" t="s">
        <v>495</v>
      </c>
      <c r="B32" s="491"/>
      <c r="C32" s="434"/>
      <c r="D32" s="434"/>
      <c r="E32" s="434"/>
      <c r="F32" s="217">
        <f t="shared" si="6"/>
        <v>0</v>
      </c>
      <c r="G32" s="217">
        <f t="shared" si="8"/>
        <v>0</v>
      </c>
      <c r="H32" s="217">
        <f>(M32*Титул!BC$19)+(O32*Титул!BD$19)+(Q32*Титул!BE$19)</f>
        <v>0</v>
      </c>
      <c r="I32" s="497"/>
      <c r="J32" s="219"/>
      <c r="K32" s="498"/>
      <c r="L32" s="217">
        <f t="shared" si="7"/>
        <v>0</v>
      </c>
      <c r="M32" s="218"/>
      <c r="N32" s="345"/>
      <c r="O32" s="345"/>
      <c r="P32" s="345"/>
      <c r="Q32" s="345"/>
      <c r="R32" s="219"/>
      <c r="S32" s="435"/>
      <c r="T32" s="155" t="str">
        <f>'Основні дані'!$B$1</f>
        <v>ХТ-М225</v>
      </c>
    </row>
    <row r="33" spans="1:20" s="129" customFormat="1" ht="67.8" hidden="1" customHeight="1" x14ac:dyDescent="0.45">
      <c r="A33" s="251" t="s">
        <v>496</v>
      </c>
      <c r="B33" s="491"/>
      <c r="C33" s="484"/>
      <c r="D33" s="484"/>
      <c r="E33" s="492"/>
      <c r="F33" s="217">
        <f t="shared" si="6"/>
        <v>0</v>
      </c>
      <c r="G33" s="217">
        <f t="shared" si="8"/>
        <v>0</v>
      </c>
      <c r="H33" s="217">
        <f>(M33*Титул!BC$19)+(O33*Титул!BD$19)+(Q33*Титул!BE$19)</f>
        <v>0</v>
      </c>
      <c r="I33" s="499"/>
      <c r="J33" s="219"/>
      <c r="K33" s="500"/>
      <c r="L33" s="217">
        <f t="shared" si="7"/>
        <v>0</v>
      </c>
      <c r="M33" s="218"/>
      <c r="N33" s="345"/>
      <c r="O33" s="345"/>
      <c r="P33" s="345"/>
      <c r="Q33" s="345"/>
      <c r="R33" s="219"/>
      <c r="S33" s="435"/>
      <c r="T33" s="155" t="str">
        <f>'Основні дані'!$B$1</f>
        <v>ХТ-М225</v>
      </c>
    </row>
    <row r="34" spans="1:20" s="129" customFormat="1" ht="27.6" hidden="1" x14ac:dyDescent="0.45">
      <c r="A34" s="251" t="s">
        <v>497</v>
      </c>
      <c r="B34" s="491"/>
      <c r="C34" s="484"/>
      <c r="D34" s="484"/>
      <c r="E34" s="484"/>
      <c r="F34" s="588">
        <f t="shared" si="6"/>
        <v>0</v>
      </c>
      <c r="G34" s="217">
        <f t="shared" si="8"/>
        <v>0</v>
      </c>
      <c r="H34" s="217">
        <f>(M34*Титул!BC$19)+(O34*Титул!BD$19)+(Q34*Титул!BE$19)</f>
        <v>0</v>
      </c>
      <c r="I34" s="309"/>
      <c r="J34" s="219"/>
      <c r="K34" s="219"/>
      <c r="L34" s="217">
        <f t="shared" si="7"/>
        <v>0</v>
      </c>
      <c r="M34" s="436"/>
      <c r="N34" s="437"/>
      <c r="O34" s="437"/>
      <c r="P34" s="437"/>
      <c r="Q34" s="437"/>
      <c r="R34" s="220"/>
      <c r="S34" s="435"/>
      <c r="T34" s="155" t="str">
        <f>'Основні дані'!$B$1</f>
        <v>ХТ-М225</v>
      </c>
    </row>
    <row r="35" spans="1:20" s="129" customFormat="1" ht="27" hidden="1" x14ac:dyDescent="0.45">
      <c r="A35" s="251" t="s">
        <v>498</v>
      </c>
      <c r="B35" s="493"/>
      <c r="C35" s="434"/>
      <c r="D35" s="434"/>
      <c r="E35" s="434"/>
      <c r="F35" s="439">
        <f t="shared" si="6"/>
        <v>0</v>
      </c>
      <c r="G35" s="217">
        <f t="shared" si="8"/>
        <v>0</v>
      </c>
      <c r="H35" s="439">
        <f>(M35*Титул!BC$19)+(O35*Титул!BD$19)+(Q35*Титул!BE$19)</f>
        <v>0</v>
      </c>
      <c r="I35" s="309"/>
      <c r="J35" s="219"/>
      <c r="K35" s="218"/>
      <c r="L35" s="217">
        <f t="shared" si="7"/>
        <v>0</v>
      </c>
      <c r="M35" s="218"/>
      <c r="N35" s="504"/>
      <c r="O35" s="504"/>
      <c r="P35" s="504"/>
      <c r="Q35" s="504"/>
      <c r="R35" s="218"/>
      <c r="S35" s="505"/>
      <c r="T35" s="155" t="str">
        <f>'Основні дані'!$B$1</f>
        <v>ХТ-М225</v>
      </c>
    </row>
    <row r="36" spans="1:20" s="129" customFormat="1" ht="27.6" hidden="1" thickBot="1" x14ac:dyDescent="0.5">
      <c r="A36" s="251" t="s">
        <v>499</v>
      </c>
      <c r="B36" s="494"/>
      <c r="C36" s="495"/>
      <c r="D36" s="495"/>
      <c r="E36" s="495"/>
      <c r="F36" s="438">
        <f t="shared" si="6"/>
        <v>0</v>
      </c>
      <c r="G36" s="217">
        <f t="shared" si="8"/>
        <v>0</v>
      </c>
      <c r="H36" s="438">
        <f>(M36*Титул!BC$19)+(O36*Титул!BD$19)+(Q36*Титул!BE$19)</f>
        <v>0</v>
      </c>
      <c r="I36" s="501"/>
      <c r="J36" s="502"/>
      <c r="K36" s="503"/>
      <c r="L36" s="217">
        <f t="shared" si="7"/>
        <v>0</v>
      </c>
      <c r="M36" s="503"/>
      <c r="N36" s="506"/>
      <c r="O36" s="506"/>
      <c r="P36" s="506"/>
      <c r="Q36" s="506"/>
      <c r="R36" s="503"/>
      <c r="S36" s="507"/>
      <c r="T36" s="155" t="str">
        <f>'Основні дані'!$B$1</f>
        <v>ХТ-М225</v>
      </c>
    </row>
    <row r="37" spans="1:20" s="129" customFormat="1" ht="30.6" thickBot="1" x14ac:dyDescent="0.5">
      <c r="A37" s="596" t="s">
        <v>500</v>
      </c>
      <c r="B37" s="595" t="s">
        <v>501</v>
      </c>
      <c r="C37" s="597"/>
      <c r="D37" s="597"/>
      <c r="E37" s="598"/>
      <c r="F37" s="599">
        <f>SUM(F38:F43)</f>
        <v>11</v>
      </c>
      <c r="G37" s="599">
        <f t="shared" ref="G37:Q37" si="9">SUM(G38:G43)</f>
        <v>330</v>
      </c>
      <c r="H37" s="599">
        <f t="shared" si="9"/>
        <v>0</v>
      </c>
      <c r="I37" s="599">
        <f t="shared" si="9"/>
        <v>0</v>
      </c>
      <c r="J37" s="599">
        <f t="shared" si="9"/>
        <v>0</v>
      </c>
      <c r="K37" s="599">
        <f t="shared" si="9"/>
        <v>0</v>
      </c>
      <c r="L37" s="599">
        <f t="shared" si="9"/>
        <v>330</v>
      </c>
      <c r="M37" s="599">
        <f t="shared" si="9"/>
        <v>0</v>
      </c>
      <c r="N37" s="599">
        <f t="shared" si="9"/>
        <v>0</v>
      </c>
      <c r="O37" s="599">
        <f t="shared" si="9"/>
        <v>0</v>
      </c>
      <c r="P37" s="599">
        <f t="shared" si="9"/>
        <v>0</v>
      </c>
      <c r="Q37" s="599">
        <f t="shared" si="9"/>
        <v>0</v>
      </c>
      <c r="R37" s="599">
        <f>SUM(R38:R43)</f>
        <v>11</v>
      </c>
      <c r="S37" s="600"/>
      <c r="T37" s="155" t="str">
        <f>'Основні дані'!$B$1</f>
        <v>ХТ-М225</v>
      </c>
    </row>
    <row r="38" spans="1:20" s="129" customFormat="1" ht="28.2" thickBot="1" x14ac:dyDescent="0.5">
      <c r="A38" s="513" t="s">
        <v>502</v>
      </c>
      <c r="B38" s="508" t="s">
        <v>503</v>
      </c>
      <c r="C38" s="509"/>
      <c r="D38" s="510" t="s">
        <v>504</v>
      </c>
      <c r="E38" s="511"/>
      <c r="F38" s="594">
        <f>N38+P38+R38</f>
        <v>11</v>
      </c>
      <c r="G38" s="589">
        <f t="shared" ref="G38:G46" si="10">F38*30</f>
        <v>330</v>
      </c>
      <c r="H38" s="589">
        <f>(M38*Титул!BC$19)+(O38*Титул!BD$19)+(Q38*Титул!BE$19)</f>
        <v>0</v>
      </c>
      <c r="I38" s="512"/>
      <c r="J38" s="512"/>
      <c r="K38" s="512"/>
      <c r="L38" s="589">
        <f t="shared" ref="L38:L46" si="11">IF(H38=I38+J38+K38,G38-H38,"!ОШИБКА!")</f>
        <v>330</v>
      </c>
      <c r="M38" s="512"/>
      <c r="N38" s="512"/>
      <c r="O38" s="512"/>
      <c r="P38" s="512"/>
      <c r="Q38" s="512"/>
      <c r="R38" s="512">
        <v>11</v>
      </c>
      <c r="S38" s="505">
        <v>184</v>
      </c>
      <c r="T38" s="155" t="str">
        <f>'Основні дані'!$B$1</f>
        <v>ХТ-М225</v>
      </c>
    </row>
    <row r="39" spans="1:20" s="129" customFormat="1" ht="27.6" hidden="1" x14ac:dyDescent="0.45">
      <c r="A39" s="513" t="s">
        <v>505</v>
      </c>
      <c r="B39" s="508"/>
      <c r="C39" s="509"/>
      <c r="D39" s="510"/>
      <c r="E39" s="511"/>
      <c r="F39" s="594">
        <f t="shared" ref="F39:F43" si="12">N39+P39+R39</f>
        <v>0</v>
      </c>
      <c r="G39" s="589">
        <f t="shared" si="10"/>
        <v>0</v>
      </c>
      <c r="H39" s="589">
        <f>(M39*Титул!BC$19)+(O39*Титул!BD$19)+(Q39*Титул!BE$19)</f>
        <v>0</v>
      </c>
      <c r="I39" s="512"/>
      <c r="J39" s="512"/>
      <c r="K39" s="512"/>
      <c r="L39" s="589">
        <f t="shared" si="11"/>
        <v>0</v>
      </c>
      <c r="M39" s="512"/>
      <c r="N39" s="512"/>
      <c r="O39" s="512"/>
      <c r="P39" s="512"/>
      <c r="Q39" s="512"/>
      <c r="R39" s="512"/>
      <c r="S39" s="505"/>
      <c r="T39" s="155" t="str">
        <f>'Основні дані'!$B$1</f>
        <v>ХТ-М225</v>
      </c>
    </row>
    <row r="40" spans="1:20" s="129" customFormat="1" ht="27.6" hidden="1" x14ac:dyDescent="0.45">
      <c r="A40" s="513" t="s">
        <v>506</v>
      </c>
      <c r="B40" s="508"/>
      <c r="C40" s="509"/>
      <c r="D40" s="510"/>
      <c r="E40" s="511"/>
      <c r="F40" s="594">
        <f t="shared" si="12"/>
        <v>0</v>
      </c>
      <c r="G40" s="589">
        <f t="shared" si="10"/>
        <v>0</v>
      </c>
      <c r="H40" s="589">
        <f>(M40*Титул!BC$19)+(O40*Титул!BD$19)+(Q40*Титул!BE$19)</f>
        <v>0</v>
      </c>
      <c r="I40" s="512"/>
      <c r="J40" s="512"/>
      <c r="K40" s="512"/>
      <c r="L40" s="589">
        <f t="shared" si="11"/>
        <v>0</v>
      </c>
      <c r="M40" s="512"/>
      <c r="N40" s="512"/>
      <c r="O40" s="512"/>
      <c r="P40" s="512"/>
      <c r="Q40" s="512"/>
      <c r="R40" s="512"/>
      <c r="S40" s="505"/>
      <c r="T40" s="155" t="str">
        <f>'Основні дані'!$B$1</f>
        <v>ХТ-М225</v>
      </c>
    </row>
    <row r="41" spans="1:20" s="129" customFormat="1" ht="27.6" hidden="1" x14ac:dyDescent="0.45">
      <c r="A41" s="513" t="s">
        <v>507</v>
      </c>
      <c r="B41" s="508"/>
      <c r="C41" s="509"/>
      <c r="D41" s="510"/>
      <c r="E41" s="511"/>
      <c r="F41" s="594">
        <f t="shared" si="12"/>
        <v>0</v>
      </c>
      <c r="G41" s="589">
        <f t="shared" si="10"/>
        <v>0</v>
      </c>
      <c r="H41" s="589">
        <f>(M41*Титул!BC$19)+(O41*Титул!BD$19)+(Q41*Титул!BE$19)</f>
        <v>0</v>
      </c>
      <c r="I41" s="512"/>
      <c r="J41" s="512"/>
      <c r="K41" s="512"/>
      <c r="L41" s="589">
        <f t="shared" si="11"/>
        <v>0</v>
      </c>
      <c r="M41" s="512"/>
      <c r="N41" s="512"/>
      <c r="O41" s="512"/>
      <c r="P41" s="512"/>
      <c r="Q41" s="512"/>
      <c r="R41" s="512"/>
      <c r="S41" s="505"/>
      <c r="T41" s="155" t="str">
        <f>'Основні дані'!$B$1</f>
        <v>ХТ-М225</v>
      </c>
    </row>
    <row r="42" spans="1:20" s="129" customFormat="1" ht="27.6" hidden="1" x14ac:dyDescent="0.45">
      <c r="A42" s="513" t="s">
        <v>508</v>
      </c>
      <c r="B42" s="508"/>
      <c r="C42" s="509"/>
      <c r="D42" s="510"/>
      <c r="E42" s="511"/>
      <c r="F42" s="594">
        <f t="shared" si="12"/>
        <v>0</v>
      </c>
      <c r="G42" s="589">
        <f t="shared" si="10"/>
        <v>0</v>
      </c>
      <c r="H42" s="589">
        <f>(M42*Титул!BC$19)+(O42*Титул!BD$19)+(Q42*Титул!BE$19)</f>
        <v>0</v>
      </c>
      <c r="I42" s="512"/>
      <c r="J42" s="512"/>
      <c r="K42" s="512"/>
      <c r="L42" s="589">
        <f t="shared" si="11"/>
        <v>0</v>
      </c>
      <c r="M42" s="512"/>
      <c r="N42" s="512"/>
      <c r="O42" s="512"/>
      <c r="P42" s="512"/>
      <c r="Q42" s="512"/>
      <c r="R42" s="512"/>
      <c r="S42" s="505"/>
      <c r="T42" s="155" t="str">
        <f>'Основні дані'!$B$1</f>
        <v>ХТ-М225</v>
      </c>
    </row>
    <row r="43" spans="1:20" s="129" customFormat="1" ht="28.2" hidden="1" thickBot="1" x14ac:dyDescent="0.5">
      <c r="A43" s="513" t="s">
        <v>509</v>
      </c>
      <c r="B43" s="508"/>
      <c r="C43" s="509"/>
      <c r="D43" s="510"/>
      <c r="E43" s="603"/>
      <c r="F43" s="604">
        <f t="shared" si="12"/>
        <v>0</v>
      </c>
      <c r="G43" s="605">
        <f t="shared" si="10"/>
        <v>0</v>
      </c>
      <c r="H43" s="605">
        <f>(M43*Титул!BC$19)+(O43*Титул!BD$19)+(Q43*Титул!BE$19)</f>
        <v>0</v>
      </c>
      <c r="I43" s="606"/>
      <c r="J43" s="606"/>
      <c r="K43" s="606"/>
      <c r="L43" s="605">
        <f t="shared" si="11"/>
        <v>0</v>
      </c>
      <c r="M43" s="512"/>
      <c r="N43" s="512"/>
      <c r="O43" s="512"/>
      <c r="P43" s="512"/>
      <c r="Q43" s="512"/>
      <c r="R43" s="512"/>
      <c r="S43" s="505"/>
      <c r="T43" s="155" t="str">
        <f>'Основні дані'!$B$1</f>
        <v>ХТ-М225</v>
      </c>
    </row>
    <row r="44" spans="1:20" s="129" customFormat="1" ht="30.6" thickBot="1" x14ac:dyDescent="0.5">
      <c r="A44" s="413" t="s">
        <v>510</v>
      </c>
      <c r="B44" s="595" t="s">
        <v>432</v>
      </c>
      <c r="C44" s="611" t="s">
        <v>504</v>
      </c>
      <c r="D44" s="611"/>
      <c r="E44" s="601"/>
      <c r="F44" s="599">
        <f t="shared" ref="F44" si="13">N44+P44+R44</f>
        <v>11</v>
      </c>
      <c r="G44" s="613">
        <f t="shared" ref="G44" si="14">F44*30</f>
        <v>330</v>
      </c>
      <c r="H44" s="613">
        <f>(M44*Титул!BC$19)+(O44*Титул!BD$19)+(Q44*Титул!BE$19)</f>
        <v>0</v>
      </c>
      <c r="I44" s="602"/>
      <c r="J44" s="602"/>
      <c r="K44" s="602"/>
      <c r="L44" s="610">
        <f t="shared" si="11"/>
        <v>330</v>
      </c>
      <c r="M44" s="612"/>
      <c r="N44" s="612"/>
      <c r="O44" s="612"/>
      <c r="P44" s="612"/>
      <c r="Q44" s="612"/>
      <c r="R44" s="612">
        <v>11</v>
      </c>
      <c r="S44" s="505">
        <v>184</v>
      </c>
      <c r="T44" s="155" t="str">
        <f>'Основні дані'!$B$1</f>
        <v>ХТ-М225</v>
      </c>
    </row>
    <row r="45" spans="1:20" s="129" customFormat="1" ht="30" hidden="1" customHeight="1" x14ac:dyDescent="0.45">
      <c r="A45" s="553" t="s">
        <v>511</v>
      </c>
      <c r="B45" s="592" t="s">
        <v>512</v>
      </c>
      <c r="C45" s="514"/>
      <c r="D45" s="514"/>
      <c r="E45" s="607"/>
      <c r="F45" s="608">
        <f>N45+P45+R45</f>
        <v>0</v>
      </c>
      <c r="G45" s="608">
        <f t="shared" si="10"/>
        <v>0</v>
      </c>
      <c r="H45" s="453">
        <f>(M45*Титул!BC$19)+(O45*Титул!BD$19)+(Q45*Титул!BE$19)</f>
        <v>0</v>
      </c>
      <c r="I45" s="609"/>
      <c r="J45" s="609"/>
      <c r="K45" s="609"/>
      <c r="L45" s="608">
        <f t="shared" si="11"/>
        <v>0</v>
      </c>
      <c r="M45" s="517"/>
      <c r="N45" s="517"/>
      <c r="O45" s="517"/>
      <c r="P45" s="517"/>
      <c r="Q45" s="517"/>
      <c r="R45" s="517"/>
      <c r="S45" s="519"/>
      <c r="T45" s="155"/>
    </row>
    <row r="46" spans="1:20" s="129" customFormat="1" ht="30" hidden="1" x14ac:dyDescent="0.45">
      <c r="A46" s="560" t="s">
        <v>513</v>
      </c>
      <c r="B46" s="593" t="s">
        <v>512</v>
      </c>
      <c r="C46" s="510"/>
      <c r="D46" s="510"/>
      <c r="E46" s="554"/>
      <c r="F46" s="555">
        <f t="shared" ref="F46" si="15">N46+P46+R46</f>
        <v>0</v>
      </c>
      <c r="G46" s="556">
        <f t="shared" si="10"/>
        <v>0</v>
      </c>
      <c r="H46" s="557">
        <f>(M46*Титул!BC$19)+(O46*Титул!BD$19)+(Q46*Титул!BE$19)</f>
        <v>0</v>
      </c>
      <c r="I46" s="558"/>
      <c r="J46" s="558"/>
      <c r="K46" s="558"/>
      <c r="L46" s="555">
        <f t="shared" si="11"/>
        <v>0</v>
      </c>
      <c r="M46" s="558"/>
      <c r="N46" s="558"/>
      <c r="O46" s="558"/>
      <c r="P46" s="558"/>
      <c r="Q46" s="558"/>
      <c r="R46" s="558"/>
      <c r="S46" s="559"/>
      <c r="T46" s="155"/>
    </row>
    <row r="47" spans="1:20" s="129" customFormat="1" ht="30" hidden="1" x14ac:dyDescent="0.45">
      <c r="A47" s="560" t="s">
        <v>514</v>
      </c>
      <c r="B47" s="593" t="s">
        <v>512</v>
      </c>
      <c r="C47" s="510"/>
      <c r="D47" s="510"/>
      <c r="E47" s="554"/>
      <c r="F47" s="555">
        <f t="shared" ref="F47:F48" si="16">N47+P47+R47</f>
        <v>0</v>
      </c>
      <c r="G47" s="556">
        <f t="shared" ref="G47:G48" si="17">F47*30</f>
        <v>0</v>
      </c>
      <c r="H47" s="557">
        <f>(M47*Титул!BC$19)+(O47*Титул!BD$19)+(Q47*Титул!BE$19)</f>
        <v>0</v>
      </c>
      <c r="I47" s="558"/>
      <c r="J47" s="558"/>
      <c r="K47" s="558"/>
      <c r="L47" s="555">
        <f t="shared" ref="L47:L60" si="18">IF(H47=I47+J47+K47,G47-H47,"!ОШИБКА!")</f>
        <v>0</v>
      </c>
      <c r="M47" s="558"/>
      <c r="N47" s="558"/>
      <c r="O47" s="558"/>
      <c r="P47" s="558"/>
      <c r="Q47" s="558"/>
      <c r="R47" s="558"/>
      <c r="S47" s="559"/>
      <c r="T47" s="155"/>
    </row>
    <row r="48" spans="1:20" s="129" customFormat="1" ht="30.6" hidden="1" thickBot="1" x14ac:dyDescent="0.5">
      <c r="A48" s="561" t="s">
        <v>515</v>
      </c>
      <c r="B48" s="593" t="s">
        <v>512</v>
      </c>
      <c r="C48" s="515"/>
      <c r="D48" s="515"/>
      <c r="E48" s="516"/>
      <c r="F48" s="457">
        <f t="shared" si="16"/>
        <v>0</v>
      </c>
      <c r="G48" s="458">
        <f t="shared" si="17"/>
        <v>0</v>
      </c>
      <c r="H48" s="452">
        <f>(M48*Титул!BC$19)+(O48*Титул!BD$19)+(Q48*Титул!BE$19)</f>
        <v>0</v>
      </c>
      <c r="I48" s="518"/>
      <c r="J48" s="518"/>
      <c r="K48" s="518"/>
      <c r="L48" s="457">
        <f t="shared" si="18"/>
        <v>0</v>
      </c>
      <c r="M48" s="518"/>
      <c r="N48" s="518"/>
      <c r="O48" s="518"/>
      <c r="P48" s="518"/>
      <c r="Q48" s="518"/>
      <c r="R48" s="518"/>
      <c r="S48" s="520"/>
      <c r="T48" s="155"/>
    </row>
    <row r="49" spans="1:23" s="129" customFormat="1" ht="30.6" thickBot="1" x14ac:dyDescent="0.5">
      <c r="A49" s="413" t="s">
        <v>516</v>
      </c>
      <c r="B49" s="203" t="s">
        <v>517</v>
      </c>
      <c r="C49" s="230"/>
      <c r="D49" s="230"/>
      <c r="E49" s="247"/>
      <c r="F49" s="221">
        <f>F50+F58</f>
        <v>32</v>
      </c>
      <c r="G49" s="221">
        <f t="shared" ref="G49:R49" si="19">G50+G58</f>
        <v>960</v>
      </c>
      <c r="H49" s="221">
        <f t="shared" si="19"/>
        <v>384</v>
      </c>
      <c r="I49" s="221">
        <f t="shared" si="19"/>
        <v>160</v>
      </c>
      <c r="J49" s="221">
        <f t="shared" si="19"/>
        <v>0</v>
      </c>
      <c r="K49" s="221">
        <f t="shared" si="19"/>
        <v>224</v>
      </c>
      <c r="L49" s="221">
        <f t="shared" si="19"/>
        <v>576</v>
      </c>
      <c r="M49" s="221">
        <f t="shared" si="19"/>
        <v>0</v>
      </c>
      <c r="N49" s="221">
        <f t="shared" si="19"/>
        <v>0</v>
      </c>
      <c r="O49" s="221">
        <f t="shared" si="19"/>
        <v>18</v>
      </c>
      <c r="P49" s="221">
        <f t="shared" si="19"/>
        <v>24</v>
      </c>
      <c r="Q49" s="221">
        <f t="shared" si="19"/>
        <v>24</v>
      </c>
      <c r="R49" s="221">
        <f t="shared" si="19"/>
        <v>8</v>
      </c>
      <c r="S49" s="451"/>
      <c r="T49" s="155" t="str">
        <f>'Основні дані'!$B$1</f>
        <v>ХТ-М225</v>
      </c>
    </row>
    <row r="50" spans="1:23" s="129" customFormat="1" ht="93" customHeight="1" x14ac:dyDescent="0.45">
      <c r="A50" s="414" t="s">
        <v>518</v>
      </c>
      <c r="B50" s="415" t="s">
        <v>519</v>
      </c>
      <c r="C50" s="416"/>
      <c r="D50" s="416"/>
      <c r="E50" s="416"/>
      <c r="F50" s="417">
        <f t="shared" ref="F50:M50" si="20">SUM(F51:F57)</f>
        <v>24</v>
      </c>
      <c r="G50" s="417">
        <f t="shared" si="20"/>
        <v>720</v>
      </c>
      <c r="H50" s="417">
        <f t="shared" si="20"/>
        <v>288</v>
      </c>
      <c r="I50" s="622">
        <f t="shared" si="20"/>
        <v>96</v>
      </c>
      <c r="J50" s="417">
        <f t="shared" si="20"/>
        <v>0</v>
      </c>
      <c r="K50" s="622">
        <f t="shared" si="20"/>
        <v>192</v>
      </c>
      <c r="L50" s="417">
        <f t="shared" si="20"/>
        <v>432</v>
      </c>
      <c r="M50" s="417">
        <f t="shared" si="20"/>
        <v>0</v>
      </c>
      <c r="N50" s="417">
        <f t="shared" ref="N50:R50" si="21">SUM(N51:N57)</f>
        <v>0</v>
      </c>
      <c r="O50" s="417">
        <f>SUM(O51:O57)</f>
        <v>18</v>
      </c>
      <c r="P50" s="417">
        <f t="shared" si="21"/>
        <v>24</v>
      </c>
      <c r="Q50" s="417">
        <f t="shared" si="21"/>
        <v>0</v>
      </c>
      <c r="R50" s="417">
        <f t="shared" si="21"/>
        <v>0</v>
      </c>
      <c r="S50" s="456"/>
      <c r="T50" s="155" t="str">
        <f>'Основні дані'!$B$1</f>
        <v>ХТ-М225</v>
      </c>
      <c r="V50" s="155"/>
    </row>
    <row r="51" spans="1:23" s="129" customFormat="1" ht="50.4" customHeight="1" x14ac:dyDescent="0.45">
      <c r="A51" s="251" t="s">
        <v>520</v>
      </c>
      <c r="B51" s="521" t="s">
        <v>521</v>
      </c>
      <c r="C51" s="434"/>
      <c r="D51" s="434" t="s">
        <v>516</v>
      </c>
      <c r="E51" s="434"/>
      <c r="F51" s="217">
        <f t="shared" ref="F51:F57" si="22">N51+P51+R51</f>
        <v>4</v>
      </c>
      <c r="G51" s="217">
        <f t="shared" ref="G51:G57" si="23">F51*30</f>
        <v>120</v>
      </c>
      <c r="H51" s="217">
        <f>(M51*Титул!BC$19)+(O51*Титул!BD$19)+(Q51*Титул!BE$19)</f>
        <v>48</v>
      </c>
      <c r="I51" s="614">
        <v>16</v>
      </c>
      <c r="J51" s="619"/>
      <c r="K51" s="619">
        <v>32</v>
      </c>
      <c r="L51" s="589">
        <f t="shared" si="18"/>
        <v>72</v>
      </c>
      <c r="M51" s="434"/>
      <c r="N51" s="434"/>
      <c r="O51" s="345">
        <v>3</v>
      </c>
      <c r="P51" s="219">
        <v>4</v>
      </c>
      <c r="Q51" s="345"/>
      <c r="R51" s="345"/>
      <c r="S51" s="522">
        <v>777</v>
      </c>
      <c r="T51" s="155" t="str">
        <f>'Основні дані'!$B$1</f>
        <v>ХТ-М225</v>
      </c>
    </row>
    <row r="52" spans="1:23" s="129" customFormat="1" ht="42" customHeight="1" x14ac:dyDescent="0.45">
      <c r="A52" s="251" t="s">
        <v>522</v>
      </c>
      <c r="B52" s="521" t="s">
        <v>523</v>
      </c>
      <c r="C52" s="434"/>
      <c r="D52" s="434" t="s">
        <v>516</v>
      </c>
      <c r="E52" s="434"/>
      <c r="F52" s="217">
        <f t="shared" si="22"/>
        <v>4</v>
      </c>
      <c r="G52" s="217">
        <f t="shared" si="23"/>
        <v>120</v>
      </c>
      <c r="H52" s="217">
        <f>(M52*Титул!BC$19)+(O52*Титул!BD$19)+(Q52*Титул!BE$19)</f>
        <v>48</v>
      </c>
      <c r="I52" s="614">
        <v>16</v>
      </c>
      <c r="J52" s="619"/>
      <c r="K52" s="619">
        <v>32</v>
      </c>
      <c r="L52" s="589">
        <f t="shared" si="18"/>
        <v>72</v>
      </c>
      <c r="M52" s="434"/>
      <c r="N52" s="434"/>
      <c r="O52" s="345">
        <v>3</v>
      </c>
      <c r="P52" s="345">
        <v>4</v>
      </c>
      <c r="Q52" s="345"/>
      <c r="R52" s="345"/>
      <c r="S52" s="522">
        <v>777</v>
      </c>
      <c r="T52" s="155" t="str">
        <f>'Основні дані'!$B$1</f>
        <v>ХТ-М225</v>
      </c>
    </row>
    <row r="53" spans="1:23" s="129" customFormat="1" ht="50.4" customHeight="1" x14ac:dyDescent="0.45">
      <c r="A53" s="251" t="s">
        <v>524</v>
      </c>
      <c r="B53" s="521" t="s">
        <v>525</v>
      </c>
      <c r="C53" s="434"/>
      <c r="D53" s="434" t="s">
        <v>516</v>
      </c>
      <c r="E53" s="434"/>
      <c r="F53" s="217">
        <f t="shared" si="22"/>
        <v>4</v>
      </c>
      <c r="G53" s="217">
        <f t="shared" si="23"/>
        <v>120</v>
      </c>
      <c r="H53" s="217">
        <f>(M53*Титул!BC$19)+(O53*Титул!BD$19)+(Q53*Титул!BE$19)</f>
        <v>48</v>
      </c>
      <c r="I53" s="614">
        <v>16</v>
      </c>
      <c r="J53" s="619"/>
      <c r="K53" s="619">
        <v>32</v>
      </c>
      <c r="L53" s="589">
        <f t="shared" si="18"/>
        <v>72</v>
      </c>
      <c r="M53" s="434"/>
      <c r="N53" s="434"/>
      <c r="O53" s="345">
        <v>3</v>
      </c>
      <c r="P53" s="345">
        <v>4</v>
      </c>
      <c r="Q53" s="345"/>
      <c r="R53" s="345"/>
      <c r="S53" s="522">
        <v>777</v>
      </c>
      <c r="T53" s="155" t="str">
        <f>'Основні дані'!$B$1</f>
        <v>ХТ-М225</v>
      </c>
    </row>
    <row r="54" spans="1:23" s="129" customFormat="1" ht="42" customHeight="1" x14ac:dyDescent="0.45">
      <c r="A54" s="251" t="s">
        <v>526</v>
      </c>
      <c r="B54" s="521" t="s">
        <v>527</v>
      </c>
      <c r="C54" s="434"/>
      <c r="D54" s="434" t="s">
        <v>516</v>
      </c>
      <c r="E54" s="434"/>
      <c r="F54" s="217">
        <f t="shared" si="22"/>
        <v>4</v>
      </c>
      <c r="G54" s="217">
        <f t="shared" si="23"/>
        <v>120</v>
      </c>
      <c r="H54" s="588">
        <f>(M54*Титул!BC$19)+(O54*Титул!BD$19)+(Q54*Титул!BE$19)</f>
        <v>48</v>
      </c>
      <c r="I54" s="614">
        <v>16</v>
      </c>
      <c r="J54" s="619"/>
      <c r="K54" s="619">
        <v>32</v>
      </c>
      <c r="L54" s="589">
        <f t="shared" si="18"/>
        <v>72</v>
      </c>
      <c r="M54" s="434"/>
      <c r="N54" s="434"/>
      <c r="O54" s="345">
        <v>3</v>
      </c>
      <c r="P54" s="219">
        <v>4</v>
      </c>
      <c r="Q54" s="345"/>
      <c r="R54" s="345"/>
      <c r="S54" s="522">
        <v>777</v>
      </c>
      <c r="T54" s="155" t="str">
        <f>'Основні дані'!$B$1</f>
        <v>ХТ-М225</v>
      </c>
    </row>
    <row r="55" spans="1:23" s="129" customFormat="1" ht="40.200000000000003" customHeight="1" x14ac:dyDescent="0.45">
      <c r="A55" s="251" t="s">
        <v>528</v>
      </c>
      <c r="B55" s="521" t="s">
        <v>529</v>
      </c>
      <c r="C55" s="434"/>
      <c r="D55" s="434" t="s">
        <v>516</v>
      </c>
      <c r="E55" s="434"/>
      <c r="F55" s="217">
        <f t="shared" si="22"/>
        <v>4</v>
      </c>
      <c r="G55" s="217">
        <f t="shared" si="23"/>
        <v>120</v>
      </c>
      <c r="H55" s="217">
        <f>(M55*Титул!BC$19)+(O55*Титул!BD$19)+(Q55*Титул!BE$19)</f>
        <v>48</v>
      </c>
      <c r="I55" s="614">
        <v>16</v>
      </c>
      <c r="J55" s="619"/>
      <c r="K55" s="619">
        <v>32</v>
      </c>
      <c r="L55" s="589">
        <f t="shared" si="18"/>
        <v>72</v>
      </c>
      <c r="M55" s="434"/>
      <c r="N55" s="434"/>
      <c r="O55" s="345">
        <v>3</v>
      </c>
      <c r="P55" s="219">
        <v>4</v>
      </c>
      <c r="Q55" s="345"/>
      <c r="R55" s="345"/>
      <c r="S55" s="522">
        <v>777</v>
      </c>
      <c r="T55" s="155" t="str">
        <f>'Основні дані'!$B$1</f>
        <v>ХТ-М225</v>
      </c>
    </row>
    <row r="56" spans="1:23" s="129" customFormat="1" ht="42.6" customHeight="1" thickBot="1" x14ac:dyDescent="0.5">
      <c r="A56" s="251" t="s">
        <v>530</v>
      </c>
      <c r="B56" s="521" t="s">
        <v>531</v>
      </c>
      <c r="C56" s="434"/>
      <c r="D56" s="434" t="s">
        <v>516</v>
      </c>
      <c r="E56" s="434"/>
      <c r="F56" s="217">
        <f t="shared" si="22"/>
        <v>4</v>
      </c>
      <c r="G56" s="217">
        <f t="shared" si="23"/>
        <v>120</v>
      </c>
      <c r="H56" s="217">
        <f>(M56*Титул!BC$19)+(O56*Титул!BD$19)+(Q56*Титул!BE$19)</f>
        <v>48</v>
      </c>
      <c r="I56" s="614">
        <v>16</v>
      </c>
      <c r="J56" s="619"/>
      <c r="K56" s="619">
        <v>32</v>
      </c>
      <c r="L56" s="589">
        <f t="shared" si="18"/>
        <v>72</v>
      </c>
      <c r="M56" s="434"/>
      <c r="N56" s="434"/>
      <c r="O56" s="345">
        <v>3</v>
      </c>
      <c r="P56" s="345">
        <v>4</v>
      </c>
      <c r="Q56" s="345"/>
      <c r="R56" s="345"/>
      <c r="S56" s="522">
        <v>777</v>
      </c>
      <c r="T56" s="155" t="str">
        <f>'Основні дані'!$B$1</f>
        <v>ХТ-М225</v>
      </c>
    </row>
    <row r="57" spans="1:23" s="129" customFormat="1" ht="28.8" hidden="1" thickBot="1" x14ac:dyDescent="0.5">
      <c r="A57" s="251"/>
      <c r="B57" s="521"/>
      <c r="C57" s="434"/>
      <c r="D57" s="434"/>
      <c r="E57" s="434"/>
      <c r="F57" s="217">
        <f t="shared" si="22"/>
        <v>0</v>
      </c>
      <c r="G57" s="217">
        <f t="shared" si="23"/>
        <v>0</v>
      </c>
      <c r="H57" s="217">
        <f>(M57*Титул!BC$19)+(O57*Титул!BD$19)+(Q57*Титул!BE$19)</f>
        <v>0</v>
      </c>
      <c r="I57" s="614"/>
      <c r="J57" s="615"/>
      <c r="K57" s="615"/>
      <c r="L57" s="590">
        <f t="shared" si="18"/>
        <v>0</v>
      </c>
      <c r="M57" s="586"/>
      <c r="N57" s="434"/>
      <c r="O57" s="345"/>
      <c r="P57" s="345"/>
      <c r="Q57" s="345"/>
      <c r="R57" s="345"/>
      <c r="S57" s="522"/>
      <c r="T57" s="155" t="str">
        <f>'Основні дані'!$B$1</f>
        <v>ХТ-М225</v>
      </c>
    </row>
    <row r="58" spans="1:23" s="129" customFormat="1" ht="68.25" customHeight="1" x14ac:dyDescent="0.45">
      <c r="A58" s="414" t="s">
        <v>532</v>
      </c>
      <c r="B58" s="415" t="s">
        <v>533</v>
      </c>
      <c r="C58" s="416"/>
      <c r="D58" s="416"/>
      <c r="E58" s="416"/>
      <c r="F58" s="417">
        <f>SUM(F59:F60)</f>
        <v>8</v>
      </c>
      <c r="G58" s="417">
        <f>SUM(G59:G60)</f>
        <v>240</v>
      </c>
      <c r="H58" s="417">
        <f>SUM(H59:H60)</f>
        <v>96</v>
      </c>
      <c r="I58" s="417">
        <f t="shared" ref="I58:L58" si="24">SUM(I59:I60)</f>
        <v>64</v>
      </c>
      <c r="J58" s="587">
        <f t="shared" si="24"/>
        <v>0</v>
      </c>
      <c r="K58" s="587">
        <f t="shared" si="24"/>
        <v>32</v>
      </c>
      <c r="L58" s="587">
        <f t="shared" si="24"/>
        <v>144</v>
      </c>
      <c r="M58" s="587">
        <f t="shared" ref="M58:O58" si="25">SUM(M59:M60)</f>
        <v>0</v>
      </c>
      <c r="N58" s="417">
        <f t="shared" si="25"/>
        <v>0</v>
      </c>
      <c r="O58" s="417">
        <f t="shared" si="25"/>
        <v>0</v>
      </c>
      <c r="P58" s="417">
        <f>SUM(P59:P60)</f>
        <v>0</v>
      </c>
      <c r="Q58" s="417">
        <f t="shared" ref="Q58:R58" si="26">SUM(Q59:Q60)</f>
        <v>24</v>
      </c>
      <c r="R58" s="417">
        <f t="shared" si="26"/>
        <v>8</v>
      </c>
      <c r="S58" s="456"/>
      <c r="T58" s="155" t="str">
        <f>'Основні дані'!$B$1</f>
        <v>ХТ-М225</v>
      </c>
      <c r="V58" s="155"/>
    </row>
    <row r="59" spans="1:23" s="129" customFormat="1" ht="28.2" x14ac:dyDescent="0.45">
      <c r="A59" s="251" t="s">
        <v>534</v>
      </c>
      <c r="B59" s="523" t="s">
        <v>535</v>
      </c>
      <c r="C59" s="434"/>
      <c r="D59" s="434" t="s">
        <v>504</v>
      </c>
      <c r="E59" s="434"/>
      <c r="F59" s="217">
        <f t="shared" ref="F59" si="27">N59+P59+R59</f>
        <v>4</v>
      </c>
      <c r="G59" s="217">
        <f t="shared" ref="G59" si="28">F59*30</f>
        <v>120</v>
      </c>
      <c r="H59" s="217">
        <f>(M59*Титул!BC$19)+(O59*Титул!BD$19)+(Q59*Титул!BE$19)</f>
        <v>48</v>
      </c>
      <c r="I59" s="309">
        <v>32</v>
      </c>
      <c r="J59" s="219"/>
      <c r="K59" s="219">
        <v>16</v>
      </c>
      <c r="L59" s="589">
        <f t="shared" si="18"/>
        <v>72</v>
      </c>
      <c r="M59" s="434"/>
      <c r="N59" s="434"/>
      <c r="O59" s="345"/>
      <c r="P59" s="219"/>
      <c r="Q59" s="345">
        <v>12</v>
      </c>
      <c r="R59" s="345">
        <v>4</v>
      </c>
      <c r="S59" s="522">
        <v>777</v>
      </c>
      <c r="T59" s="155" t="str">
        <f>'Основні дані'!$B$1</f>
        <v>ХТ-М225</v>
      </c>
      <c r="V59" s="155"/>
      <c r="W59" s="446"/>
    </row>
    <row r="60" spans="1:23" s="129" customFormat="1" ht="28.8" thickBot="1" x14ac:dyDescent="0.5">
      <c r="A60" s="251" t="s">
        <v>536</v>
      </c>
      <c r="B60" s="523" t="s">
        <v>537</v>
      </c>
      <c r="C60" s="434"/>
      <c r="D60" s="434" t="s">
        <v>504</v>
      </c>
      <c r="E60" s="434"/>
      <c r="F60" s="217">
        <f t="shared" ref="F60" si="29">N60+P60+R60</f>
        <v>4</v>
      </c>
      <c r="G60" s="217">
        <f t="shared" ref="G60" si="30">F60*30</f>
        <v>120</v>
      </c>
      <c r="H60" s="217">
        <f>(M60*Титул!BC$19)+(O60*Титул!BD$19)+(Q60*Титул!BE$19)</f>
        <v>48</v>
      </c>
      <c r="I60" s="309">
        <v>32</v>
      </c>
      <c r="J60" s="219"/>
      <c r="K60" s="621">
        <v>16</v>
      </c>
      <c r="L60" s="590">
        <f t="shared" si="18"/>
        <v>72</v>
      </c>
      <c r="M60" s="586"/>
      <c r="N60" s="434"/>
      <c r="O60" s="345"/>
      <c r="P60" s="219"/>
      <c r="Q60" s="345">
        <v>12</v>
      </c>
      <c r="R60" s="345">
        <v>4</v>
      </c>
      <c r="S60" s="522">
        <v>777</v>
      </c>
      <c r="T60" s="155" t="str">
        <f>'Основні дані'!$B$1</f>
        <v>ХТ-М225</v>
      </c>
      <c r="V60" s="155"/>
      <c r="W60" s="446"/>
    </row>
    <row r="61" spans="1:23" s="202" customFormat="1" ht="27.75" customHeight="1" thickBot="1" x14ac:dyDescent="0.5">
      <c r="A61" s="252"/>
      <c r="B61" s="827" t="s">
        <v>538</v>
      </c>
      <c r="C61" s="828"/>
      <c r="D61" s="828"/>
      <c r="E61" s="829"/>
      <c r="F61" s="342">
        <f t="shared" ref="F61:R61" si="31">F12+F37+F44+F49</f>
        <v>90</v>
      </c>
      <c r="G61" s="342">
        <f t="shared" si="31"/>
        <v>2700</v>
      </c>
      <c r="H61" s="342">
        <f t="shared" si="31"/>
        <v>816</v>
      </c>
      <c r="I61" s="342"/>
      <c r="J61" s="342"/>
      <c r="K61" s="342"/>
      <c r="L61" s="342">
        <f>L12+L37+L44+L49</f>
        <v>1884</v>
      </c>
      <c r="M61" s="342">
        <f t="shared" si="31"/>
        <v>23</v>
      </c>
      <c r="N61" s="342">
        <f t="shared" si="31"/>
        <v>30</v>
      </c>
      <c r="O61" s="342">
        <f>O12+O37+O44+O49</f>
        <v>22</v>
      </c>
      <c r="P61" s="342">
        <f t="shared" si="31"/>
        <v>30</v>
      </c>
      <c r="Q61" s="342">
        <f t="shared" si="31"/>
        <v>24</v>
      </c>
      <c r="R61" s="342">
        <f t="shared" si="31"/>
        <v>30</v>
      </c>
      <c r="S61" s="379"/>
      <c r="T61" s="155" t="str">
        <f>'Основні дані'!$B$1</f>
        <v>ХТ-М225</v>
      </c>
      <c r="U61" s="129"/>
    </row>
    <row r="62" spans="1:23" s="129" customFormat="1" ht="27.75" customHeight="1" thickBot="1" x14ac:dyDescent="0.5">
      <c r="A62" s="826"/>
      <c r="B62" s="839" t="s">
        <v>539</v>
      </c>
      <c r="C62" s="840"/>
      <c r="D62" s="840"/>
      <c r="E62" s="840"/>
      <c r="F62" s="840"/>
      <c r="G62" s="840"/>
      <c r="H62" s="840"/>
      <c r="I62" s="840"/>
      <c r="J62" s="840"/>
      <c r="K62" s="840"/>
      <c r="L62" s="841"/>
      <c r="M62" s="842">
        <f>M61</f>
        <v>23</v>
      </c>
      <c r="N62" s="843"/>
      <c r="O62" s="842">
        <f>O61</f>
        <v>22</v>
      </c>
      <c r="P62" s="843"/>
      <c r="Q62" s="842">
        <f>Q61</f>
        <v>24</v>
      </c>
      <c r="R62" s="843"/>
      <c r="S62" s="195"/>
      <c r="T62" s="155" t="str">
        <f>'Основні дані'!$B$1</f>
        <v>ХТ-М225</v>
      </c>
      <c r="U62" s="249"/>
    </row>
    <row r="63" spans="1:23" s="129" customFormat="1" ht="27.75" customHeight="1" thickBot="1" x14ac:dyDescent="0.5">
      <c r="A63" s="826"/>
      <c r="B63" s="839" t="s">
        <v>540</v>
      </c>
      <c r="C63" s="840"/>
      <c r="D63" s="840"/>
      <c r="E63" s="840"/>
      <c r="F63" s="840"/>
      <c r="G63" s="840"/>
      <c r="H63" s="840"/>
      <c r="I63" s="840"/>
      <c r="J63" s="840"/>
      <c r="K63" s="840"/>
      <c r="L63" s="841"/>
      <c r="M63" s="808">
        <v>5</v>
      </c>
      <c r="N63" s="809"/>
      <c r="O63" s="808">
        <v>1</v>
      </c>
      <c r="P63" s="809"/>
      <c r="Q63" s="808">
        <v>1</v>
      </c>
      <c r="R63" s="809"/>
      <c r="S63" s="195"/>
      <c r="T63" s="155" t="str">
        <f>'Основні дані'!$B$1</f>
        <v>ХТ-М225</v>
      </c>
      <c r="U63" s="249"/>
    </row>
    <row r="64" spans="1:23" s="129" customFormat="1" ht="27.75" customHeight="1" thickBot="1" x14ac:dyDescent="0.5">
      <c r="A64" s="826"/>
      <c r="B64" s="839" t="s">
        <v>541</v>
      </c>
      <c r="C64" s="840"/>
      <c r="D64" s="840"/>
      <c r="E64" s="840"/>
      <c r="F64" s="840"/>
      <c r="G64" s="840"/>
      <c r="H64" s="840"/>
      <c r="I64" s="840"/>
      <c r="J64" s="840"/>
      <c r="K64" s="840"/>
      <c r="L64" s="841"/>
      <c r="M64" s="808">
        <v>2</v>
      </c>
      <c r="N64" s="809"/>
      <c r="O64" s="808">
        <v>7</v>
      </c>
      <c r="P64" s="809"/>
      <c r="Q64" s="808">
        <v>1</v>
      </c>
      <c r="R64" s="809"/>
      <c r="S64" s="195"/>
      <c r="T64" s="155" t="str">
        <f>'Основні дані'!$B$1</f>
        <v>ХТ-М225</v>
      </c>
      <c r="U64" s="249"/>
    </row>
    <row r="65" spans="1:28" s="129" customFormat="1" ht="27.75" customHeight="1" thickBot="1" x14ac:dyDescent="0.5">
      <c r="A65" s="826"/>
      <c r="B65" s="839" t="s">
        <v>542</v>
      </c>
      <c r="C65" s="840"/>
      <c r="D65" s="840"/>
      <c r="E65" s="840"/>
      <c r="F65" s="840"/>
      <c r="G65" s="840"/>
      <c r="H65" s="840"/>
      <c r="I65" s="840"/>
      <c r="J65" s="840"/>
      <c r="K65" s="840"/>
      <c r="L65" s="841"/>
      <c r="M65" s="854">
        <v>1</v>
      </c>
      <c r="N65" s="855"/>
      <c r="O65" s="808"/>
      <c r="P65" s="809"/>
      <c r="Q65" s="808"/>
      <c r="R65" s="809"/>
      <c r="S65" s="195"/>
      <c r="T65" s="155" t="str">
        <f>'Основні дані'!$B$1</f>
        <v>ХТ-М225</v>
      </c>
      <c r="U65" s="249"/>
    </row>
    <row r="66" spans="1:28" s="129" customFormat="1" ht="27.75" customHeight="1" thickBot="1" x14ac:dyDescent="0.5">
      <c r="A66" s="162"/>
      <c r="B66" s="861" t="s">
        <v>543</v>
      </c>
      <c r="C66" s="862"/>
      <c r="D66" s="862"/>
      <c r="E66" s="862"/>
      <c r="F66" s="862"/>
      <c r="G66" s="862"/>
      <c r="H66" s="862"/>
      <c r="I66" s="862"/>
      <c r="J66" s="862"/>
      <c r="K66" s="862"/>
      <c r="L66" s="863"/>
      <c r="M66" s="804">
        <f t="shared" ref="M66" si="32">COUNT(N14:N20)+COUNT(N22:N36)+COUNT(N38:N43)+COUNT(N51:N57)+COUNT(N59:N60)+COUNT(N44)</f>
        <v>7</v>
      </c>
      <c r="N66" s="805"/>
      <c r="O66" s="804">
        <f>COUNT(P14:P20)+COUNT(P22:P36)+COUNT(P38:P43)+COUNT(P51:P57)+COUNT(P59:P60)+COUNT(P44)</f>
        <v>8</v>
      </c>
      <c r="P66" s="805"/>
      <c r="Q66" s="804">
        <f>COUNT(R14:R20)+COUNT(R22:R36)+COUNT(R38:R43)+COUNT(R51:R57)+COUNT(R59:R60)+COUNT(R44)</f>
        <v>4</v>
      </c>
      <c r="R66" s="805"/>
      <c r="S66" s="346"/>
      <c r="T66" s="155" t="str">
        <f>'Основні дані'!$B$1</f>
        <v>ХТ-М225</v>
      </c>
      <c r="U66" s="803"/>
      <c r="V66" s="803"/>
      <c r="W66" s="803"/>
      <c r="X66" s="803"/>
      <c r="Y66" s="803"/>
      <c r="Z66" s="803"/>
      <c r="AA66" s="195"/>
      <c r="AB66" s="155"/>
    </row>
    <row r="67" spans="1:28" s="129" customFormat="1" ht="27.75" customHeight="1" thickBot="1" x14ac:dyDescent="0.5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249"/>
    </row>
    <row r="68" spans="1:28" s="249" customFormat="1" ht="27.75" customHeight="1" thickBot="1" x14ac:dyDescent="0.3">
      <c r="A68" s="248"/>
      <c r="B68" s="248"/>
      <c r="C68" s="865" t="s">
        <v>459</v>
      </c>
      <c r="D68" s="866"/>
      <c r="E68" s="866"/>
      <c r="F68" s="866"/>
      <c r="G68" s="866"/>
      <c r="H68" s="867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</row>
    <row r="69" spans="1:28" s="249" customFormat="1" ht="27.75" customHeight="1" x14ac:dyDescent="0.45">
      <c r="A69" s="248"/>
      <c r="B69" s="248"/>
      <c r="C69" s="156" t="s">
        <v>544</v>
      </c>
      <c r="D69" s="852" t="s">
        <v>545</v>
      </c>
      <c r="E69" s="852"/>
      <c r="F69" s="852"/>
      <c r="G69" s="852"/>
      <c r="H69" s="853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129"/>
    </row>
    <row r="70" spans="1:28" s="249" customFormat="1" ht="26.4" x14ac:dyDescent="0.45">
      <c r="A70" s="248"/>
      <c r="B70" s="248"/>
      <c r="C70" s="154" t="s">
        <v>546</v>
      </c>
      <c r="D70" s="806" t="s">
        <v>547</v>
      </c>
      <c r="E70" s="806"/>
      <c r="F70" s="806"/>
      <c r="G70" s="806"/>
      <c r="H70" s="807"/>
      <c r="I70" s="248"/>
      <c r="J70" s="390"/>
      <c r="K70" s="390"/>
      <c r="L70" s="390"/>
      <c r="M70" s="390"/>
      <c r="N70" s="390"/>
      <c r="O70" s="390"/>
      <c r="P70" s="390"/>
      <c r="Q70" s="390"/>
      <c r="R70" s="390"/>
      <c r="S70" s="390"/>
      <c r="T70" s="248"/>
      <c r="U70" s="158"/>
    </row>
    <row r="71" spans="1:28" s="249" customFormat="1" ht="27.75" customHeight="1" x14ac:dyDescent="0.5">
      <c r="A71" s="248"/>
      <c r="B71" s="248"/>
      <c r="C71" s="154" t="s">
        <v>478</v>
      </c>
      <c r="D71" s="849" t="s">
        <v>548</v>
      </c>
      <c r="E71" s="849"/>
      <c r="F71" s="849"/>
      <c r="G71" s="849"/>
      <c r="H71" s="850"/>
      <c r="I71" s="248"/>
      <c r="J71" s="390"/>
      <c r="K71" s="383" t="s">
        <v>549</v>
      </c>
      <c r="L71" s="389"/>
      <c r="M71" s="389"/>
      <c r="N71" s="389"/>
      <c r="O71" s="389"/>
      <c r="P71" s="389"/>
      <c r="Q71" s="390"/>
      <c r="R71" s="390"/>
      <c r="S71" s="390"/>
      <c r="T71" s="248"/>
      <c r="U71"/>
    </row>
    <row r="72" spans="1:28" s="249" customFormat="1" ht="27.75" customHeight="1" x14ac:dyDescent="0.25">
      <c r="A72" s="248"/>
      <c r="B72" s="248"/>
      <c r="C72" s="154" t="s">
        <v>550</v>
      </c>
      <c r="D72" s="849" t="s">
        <v>551</v>
      </c>
      <c r="E72" s="849"/>
      <c r="F72" s="849"/>
      <c r="G72" s="849"/>
      <c r="H72" s="850"/>
      <c r="I72" s="248"/>
      <c r="J72" s="390"/>
      <c r="K72" s="389"/>
      <c r="L72" s="391"/>
      <c r="M72" s="389"/>
      <c r="N72" s="389"/>
      <c r="O72" s="389"/>
      <c r="P72" s="389"/>
      <c r="Q72" s="390"/>
      <c r="R72" s="390"/>
      <c r="S72" s="390"/>
      <c r="T72" s="248"/>
      <c r="U72"/>
    </row>
    <row r="73" spans="1:28" s="249" customFormat="1" ht="27.75" customHeight="1" x14ac:dyDescent="0.5">
      <c r="A73" s="248"/>
      <c r="B73" s="248"/>
      <c r="C73" s="154" t="s">
        <v>552</v>
      </c>
      <c r="D73" s="849" t="s">
        <v>553</v>
      </c>
      <c r="E73" s="849"/>
      <c r="F73" s="849"/>
      <c r="G73" s="849"/>
      <c r="H73" s="850"/>
      <c r="I73" s="248"/>
      <c r="J73" s="390"/>
      <c r="K73" s="383" t="s">
        <v>554</v>
      </c>
      <c r="L73" s="391"/>
      <c r="M73" s="389"/>
      <c r="N73" s="389"/>
      <c r="O73" s="389"/>
      <c r="P73" s="389"/>
      <c r="Q73" s="390"/>
      <c r="R73" s="390"/>
      <c r="S73" s="390"/>
      <c r="T73" s="248"/>
      <c r="U73" s="328"/>
    </row>
    <row r="74" spans="1:28" s="129" customFormat="1" ht="27.75" customHeight="1" thickBot="1" x14ac:dyDescent="0.5">
      <c r="A74" s="162"/>
      <c r="B74" s="162"/>
      <c r="C74" s="382" t="s">
        <v>555</v>
      </c>
      <c r="D74" s="847" t="s">
        <v>556</v>
      </c>
      <c r="E74" s="847"/>
      <c r="F74" s="847"/>
      <c r="G74" s="847"/>
      <c r="H74" s="848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55"/>
      <c r="U74" s="328"/>
    </row>
    <row r="75" spans="1:28" s="158" customFormat="1" ht="27.75" customHeight="1" x14ac:dyDescent="0.5">
      <c r="A75" s="162"/>
      <c r="B75" s="162"/>
      <c r="C75" s="191"/>
      <c r="D75" s="191"/>
      <c r="E75" s="191"/>
      <c r="F75" s="191"/>
      <c r="G75" s="191"/>
      <c r="H75" s="191"/>
      <c r="I75" s="162"/>
      <c r="J75" s="162"/>
      <c r="K75" s="162"/>
      <c r="L75" s="162"/>
      <c r="M75" s="162"/>
      <c r="N75" s="162"/>
      <c r="O75" s="162"/>
      <c r="P75" s="162"/>
      <c r="Q75" s="162"/>
      <c r="R75" s="162"/>
    </row>
    <row r="76" spans="1:28" s="158" customFormat="1" ht="27.75" customHeight="1" x14ac:dyDescent="0.5">
      <c r="A76" s="162"/>
      <c r="B76" s="162"/>
      <c r="C76" s="191"/>
      <c r="D76" s="191"/>
      <c r="E76" s="191"/>
      <c r="F76" s="191"/>
      <c r="G76" s="191"/>
      <c r="H76" s="191"/>
      <c r="I76" s="162"/>
      <c r="J76" s="162"/>
      <c r="K76" s="162"/>
      <c r="L76" s="162"/>
      <c r="M76" s="162"/>
      <c r="N76" s="162"/>
      <c r="O76" s="162"/>
      <c r="P76" s="162"/>
      <c r="Q76" s="162"/>
      <c r="R76" s="162"/>
    </row>
    <row r="77" spans="1:28" s="158" customFormat="1" ht="27.6" customHeight="1" x14ac:dyDescent="0.4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</row>
    <row r="78" spans="1:28" s="158" customFormat="1" ht="103.8" customHeight="1" x14ac:dyDescent="0.5">
      <c r="A78" s="162"/>
      <c r="B78" s="440" t="s">
        <v>557</v>
      </c>
      <c r="C78" s="837" t="s">
        <v>720</v>
      </c>
      <c r="D78" s="837"/>
      <c r="E78" s="837"/>
      <c r="F78" s="837"/>
      <c r="G78" s="837"/>
      <c r="H78" s="838"/>
      <c r="I78" s="162"/>
      <c r="J78" s="868" t="s">
        <v>716</v>
      </c>
      <c r="K78" s="869"/>
      <c r="L78" s="869"/>
      <c r="M78" s="869"/>
      <c r="N78" s="869"/>
      <c r="O78" s="869"/>
      <c r="P78" s="837" t="s">
        <v>717</v>
      </c>
      <c r="Q78" s="846"/>
      <c r="R78" s="846"/>
      <c r="S78" s="846"/>
      <c r="T78" s="846"/>
      <c r="U78" s="846"/>
      <c r="V78" s="846"/>
      <c r="W78" s="162"/>
      <c r="X78" s="162"/>
      <c r="Y78" s="162"/>
      <c r="Z78" s="162"/>
      <c r="AA78" s="162"/>
      <c r="AB78" s="162"/>
    </row>
    <row r="79" spans="1:28" s="158" customFormat="1" ht="60.75" customHeight="1" x14ac:dyDescent="0.5">
      <c r="A79" s="162"/>
      <c r="B79" s="191"/>
      <c r="C79" s="851" t="s">
        <v>560</v>
      </c>
      <c r="D79" s="851"/>
      <c r="E79" s="851"/>
      <c r="F79" s="851"/>
      <c r="G79" s="851"/>
      <c r="H79" s="162"/>
      <c r="I79" s="162"/>
      <c r="J79" s="162"/>
      <c r="K79" s="162"/>
      <c r="L79" s="162"/>
      <c r="M79" s="162"/>
      <c r="N79" s="162"/>
      <c r="O79" s="162"/>
      <c r="P79" s="856" t="s">
        <v>560</v>
      </c>
      <c r="Q79" s="857"/>
      <c r="R79" s="857"/>
      <c r="S79" s="857"/>
      <c r="T79" s="857"/>
      <c r="U79" s="857"/>
      <c r="V79" s="857"/>
      <c r="W79" s="162"/>
      <c r="X79" s="162"/>
      <c r="Y79" s="162"/>
      <c r="Z79" s="162"/>
      <c r="AA79" s="162"/>
      <c r="AB79" s="162"/>
    </row>
    <row r="80" spans="1:28" s="158" customFormat="1" ht="25.2" customHeight="1" x14ac:dyDescent="0.5">
      <c r="A80" s="162"/>
      <c r="B80" s="191"/>
      <c r="C80" s="191"/>
      <c r="D80" s="191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</row>
    <row r="81" spans="1:28" s="158" customFormat="1" ht="101.4" customHeight="1" x14ac:dyDescent="0.5">
      <c r="A81" s="162"/>
      <c r="B81" s="624" t="s">
        <v>727</v>
      </c>
      <c r="C81" s="837" t="s">
        <v>721</v>
      </c>
      <c r="D81" s="837"/>
      <c r="E81" s="837"/>
      <c r="F81" s="837"/>
      <c r="G81" s="837"/>
      <c r="H81" s="838"/>
      <c r="I81" s="162"/>
      <c r="J81" s="844" t="s">
        <v>718</v>
      </c>
      <c r="K81" s="845"/>
      <c r="L81" s="845"/>
      <c r="M81" s="845"/>
      <c r="N81" s="845"/>
      <c r="O81" s="845"/>
      <c r="P81" s="837" t="s">
        <v>719</v>
      </c>
      <c r="Q81" s="846"/>
      <c r="R81" s="846"/>
      <c r="S81" s="846"/>
      <c r="T81" s="846"/>
      <c r="U81" s="846"/>
      <c r="V81" s="846"/>
      <c r="W81" s="162"/>
      <c r="X81" s="162"/>
      <c r="Y81" s="162"/>
      <c r="Z81" s="162"/>
      <c r="AA81" s="162"/>
      <c r="AB81" s="162"/>
    </row>
    <row r="82" spans="1:28" s="158" customFormat="1" ht="39.75" customHeight="1" x14ac:dyDescent="0.45">
      <c r="A82" s="162"/>
      <c r="B82" s="482" t="s">
        <v>562</v>
      </c>
      <c r="C82" s="864" t="s">
        <v>560</v>
      </c>
      <c r="D82" s="864"/>
      <c r="E82" s="864"/>
      <c r="F82" s="864"/>
      <c r="G82" s="864"/>
      <c r="H82" s="162"/>
      <c r="I82" s="162"/>
      <c r="J82" s="860" t="s">
        <v>563</v>
      </c>
      <c r="K82" s="838"/>
      <c r="L82" s="838"/>
      <c r="M82" s="838"/>
      <c r="N82" s="838"/>
      <c r="O82" s="838"/>
      <c r="P82" s="856" t="s">
        <v>560</v>
      </c>
      <c r="Q82" s="857"/>
      <c r="R82" s="857"/>
      <c r="S82" s="857"/>
      <c r="T82" s="857"/>
      <c r="U82" s="857"/>
      <c r="V82" s="857"/>
      <c r="W82" s="162"/>
      <c r="X82" s="162"/>
      <c r="Y82" s="162"/>
      <c r="Z82" s="162"/>
      <c r="AA82" s="162"/>
      <c r="AB82" s="162"/>
    </row>
    <row r="83" spans="1:28" s="317" customFormat="1" ht="39.75" customHeight="1" x14ac:dyDescent="0.5">
      <c r="T83" s="162"/>
      <c r="U83" s="371"/>
    </row>
    <row r="84" spans="1:28" s="317" customFormat="1" ht="27.75" hidden="1" customHeight="1" x14ac:dyDescent="0.5">
      <c r="B84" s="191" t="s">
        <v>561</v>
      </c>
      <c r="C84" s="837" t="s">
        <v>558</v>
      </c>
      <c r="D84" s="837"/>
      <c r="E84" s="837"/>
      <c r="F84" s="837"/>
      <c r="G84" s="837"/>
      <c r="H84" s="838"/>
      <c r="I84" s="395"/>
      <c r="J84" s="844" t="s">
        <v>561</v>
      </c>
      <c r="K84" s="845"/>
      <c r="L84" s="845"/>
      <c r="M84" s="845"/>
      <c r="N84" s="845"/>
      <c r="O84" s="845"/>
      <c r="P84" s="826" t="s">
        <v>559</v>
      </c>
      <c r="Q84" s="838"/>
      <c r="R84" s="838"/>
      <c r="S84" s="838"/>
      <c r="T84" s="838"/>
      <c r="U84" s="838"/>
      <c r="V84" s="838"/>
    </row>
    <row r="85" spans="1:28" s="317" customFormat="1" ht="27.75" hidden="1" customHeight="1" x14ac:dyDescent="0.5">
      <c r="B85" s="482" t="s">
        <v>563</v>
      </c>
      <c r="C85" s="851" t="s">
        <v>560</v>
      </c>
      <c r="D85" s="851"/>
      <c r="E85" s="851"/>
      <c r="F85" s="851"/>
      <c r="G85" s="851"/>
      <c r="H85" s="384"/>
      <c r="I85" s="385"/>
      <c r="J85" s="860" t="s">
        <v>563</v>
      </c>
      <c r="K85" s="838"/>
      <c r="L85" s="838"/>
      <c r="M85" s="838"/>
      <c r="N85" s="838"/>
      <c r="O85" s="838"/>
      <c r="P85" s="856" t="s">
        <v>560</v>
      </c>
      <c r="Q85" s="857"/>
      <c r="R85" s="857"/>
      <c r="S85" s="857"/>
      <c r="T85" s="857"/>
      <c r="U85" s="857"/>
      <c r="V85" s="857"/>
    </row>
    <row r="86" spans="1:28" s="317" customFormat="1" ht="27.75" hidden="1" customHeight="1" x14ac:dyDescent="0.5">
      <c r="T86" s="162"/>
      <c r="U86" s="371"/>
    </row>
    <row r="87" spans="1:28" s="317" customFormat="1" ht="27.75" hidden="1" customHeight="1" x14ac:dyDescent="0.5">
      <c r="B87" s="191" t="s">
        <v>561</v>
      </c>
      <c r="C87" s="837" t="s">
        <v>558</v>
      </c>
      <c r="D87" s="837"/>
      <c r="E87" s="837"/>
      <c r="F87" s="837"/>
      <c r="G87" s="837"/>
      <c r="H87" s="838"/>
      <c r="I87" s="395"/>
      <c r="J87" s="844" t="s">
        <v>561</v>
      </c>
      <c r="K87" s="845"/>
      <c r="L87" s="845"/>
      <c r="M87" s="845"/>
      <c r="N87" s="845"/>
      <c r="O87" s="845"/>
      <c r="P87" s="826" t="s">
        <v>559</v>
      </c>
      <c r="Q87" s="838"/>
      <c r="R87" s="838"/>
      <c r="S87" s="838"/>
      <c r="T87" s="838"/>
      <c r="U87" s="838"/>
      <c r="V87" s="838"/>
    </row>
    <row r="88" spans="1:28" s="317" customFormat="1" ht="27.75" hidden="1" customHeight="1" x14ac:dyDescent="0.5">
      <c r="B88" s="482" t="s">
        <v>563</v>
      </c>
      <c r="C88" s="851" t="s">
        <v>560</v>
      </c>
      <c r="D88" s="851"/>
      <c r="E88" s="851"/>
      <c r="F88" s="851"/>
      <c r="G88" s="851"/>
      <c r="H88" s="384"/>
      <c r="I88" s="385"/>
      <c r="J88" s="860" t="s">
        <v>563</v>
      </c>
      <c r="K88" s="838"/>
      <c r="L88" s="838"/>
      <c r="M88" s="838"/>
      <c r="N88" s="838"/>
      <c r="O88" s="838"/>
      <c r="P88" s="856" t="s">
        <v>560</v>
      </c>
      <c r="Q88" s="857"/>
      <c r="R88" s="857"/>
      <c r="S88" s="857"/>
      <c r="T88" s="857"/>
      <c r="U88" s="857"/>
      <c r="V88" s="857"/>
    </row>
    <row r="89" spans="1:28" s="317" customFormat="1" ht="27.75" hidden="1" customHeight="1" x14ac:dyDescent="0.5">
      <c r="T89" s="162"/>
      <c r="U89" s="371"/>
    </row>
    <row r="90" spans="1:28" s="317" customFormat="1" ht="27.75" hidden="1" customHeight="1" x14ac:dyDescent="0.5">
      <c r="B90" s="191" t="s">
        <v>561</v>
      </c>
      <c r="C90" s="837" t="s">
        <v>558</v>
      </c>
      <c r="D90" s="837"/>
      <c r="E90" s="837"/>
      <c r="F90" s="837"/>
      <c r="G90" s="837"/>
      <c r="H90" s="838"/>
      <c r="I90" s="395"/>
      <c r="J90" s="844" t="s">
        <v>561</v>
      </c>
      <c r="K90" s="845"/>
      <c r="L90" s="845"/>
      <c r="M90" s="845"/>
      <c r="N90" s="845"/>
      <c r="O90" s="845"/>
      <c r="P90" s="826" t="s">
        <v>559</v>
      </c>
      <c r="Q90" s="838"/>
      <c r="R90" s="838"/>
      <c r="S90" s="838"/>
      <c r="T90" s="838"/>
      <c r="U90" s="838"/>
      <c r="V90" s="838"/>
    </row>
    <row r="91" spans="1:28" s="317" customFormat="1" ht="27.75" hidden="1" customHeight="1" x14ac:dyDescent="0.5">
      <c r="B91" s="482" t="s">
        <v>563</v>
      </c>
      <c r="C91" s="851" t="s">
        <v>560</v>
      </c>
      <c r="D91" s="851"/>
      <c r="E91" s="851"/>
      <c r="F91" s="851"/>
      <c r="G91" s="851"/>
      <c r="H91" s="384"/>
      <c r="I91" s="385"/>
      <c r="J91" s="860" t="s">
        <v>563</v>
      </c>
      <c r="K91" s="838"/>
      <c r="L91" s="838"/>
      <c r="M91" s="838"/>
      <c r="N91" s="838"/>
      <c r="O91" s="838"/>
      <c r="P91" s="856" t="s">
        <v>560</v>
      </c>
      <c r="Q91" s="857"/>
      <c r="R91" s="857"/>
      <c r="S91" s="857"/>
      <c r="T91" s="857"/>
      <c r="U91" s="857"/>
      <c r="V91" s="857"/>
    </row>
    <row r="92" spans="1:28" s="317" customFormat="1" ht="27.75" hidden="1" customHeight="1" x14ac:dyDescent="0.5">
      <c r="T92" s="162"/>
      <c r="U92" s="371"/>
    </row>
    <row r="93" spans="1:28" s="317" customFormat="1" ht="27.75" hidden="1" customHeight="1" x14ac:dyDescent="0.5">
      <c r="B93" s="191" t="s">
        <v>561</v>
      </c>
      <c r="C93" s="837" t="s">
        <v>558</v>
      </c>
      <c r="D93" s="837"/>
      <c r="E93" s="837"/>
      <c r="F93" s="837"/>
      <c r="G93" s="837"/>
      <c r="H93" s="838"/>
      <c r="I93" s="395"/>
      <c r="J93" s="844" t="s">
        <v>561</v>
      </c>
      <c r="K93" s="845"/>
      <c r="L93" s="845"/>
      <c r="M93" s="845"/>
      <c r="N93" s="845"/>
      <c r="O93" s="845"/>
      <c r="P93" s="826" t="s">
        <v>559</v>
      </c>
      <c r="Q93" s="838"/>
      <c r="R93" s="838"/>
      <c r="S93" s="838"/>
      <c r="T93" s="838"/>
      <c r="U93" s="838"/>
      <c r="V93" s="838"/>
    </row>
    <row r="94" spans="1:28" s="317" customFormat="1" ht="27.75" hidden="1" customHeight="1" x14ac:dyDescent="0.5">
      <c r="B94" s="482" t="s">
        <v>563</v>
      </c>
      <c r="C94" s="851" t="s">
        <v>560</v>
      </c>
      <c r="D94" s="851"/>
      <c r="E94" s="851"/>
      <c r="F94" s="851"/>
      <c r="G94" s="851"/>
      <c r="H94" s="384"/>
      <c r="I94" s="385"/>
      <c r="J94" s="860" t="s">
        <v>563</v>
      </c>
      <c r="K94" s="838"/>
      <c r="L94" s="838"/>
      <c r="M94" s="838"/>
      <c r="N94" s="838"/>
      <c r="O94" s="838"/>
      <c r="P94" s="856" t="s">
        <v>560</v>
      </c>
      <c r="Q94" s="857"/>
      <c r="R94" s="857"/>
      <c r="S94" s="857"/>
      <c r="T94" s="857"/>
      <c r="U94" s="857"/>
      <c r="V94" s="857"/>
    </row>
    <row r="95" spans="1:28" s="317" customFormat="1" ht="27.75" hidden="1" customHeight="1" x14ac:dyDescent="0.5">
      <c r="T95" s="162"/>
      <c r="U95" s="371"/>
    </row>
    <row r="96" spans="1:28" s="317" customFormat="1" ht="27.75" hidden="1" customHeight="1" x14ac:dyDescent="0.5">
      <c r="B96" s="191" t="s">
        <v>561</v>
      </c>
      <c r="C96" s="837" t="s">
        <v>558</v>
      </c>
      <c r="D96" s="837"/>
      <c r="E96" s="837"/>
      <c r="F96" s="837"/>
      <c r="G96" s="837"/>
      <c r="H96" s="838"/>
      <c r="I96" s="395"/>
      <c r="J96" s="844" t="s">
        <v>561</v>
      </c>
      <c r="K96" s="845"/>
      <c r="L96" s="845"/>
      <c r="M96" s="845"/>
      <c r="N96" s="845"/>
      <c r="O96" s="845"/>
      <c r="P96" s="826" t="s">
        <v>559</v>
      </c>
      <c r="Q96" s="838"/>
      <c r="R96" s="838"/>
      <c r="S96" s="838"/>
      <c r="T96" s="838"/>
      <c r="U96" s="838"/>
      <c r="V96" s="838"/>
    </row>
    <row r="97" spans="2:22" s="317" customFormat="1" ht="27.75" hidden="1" customHeight="1" x14ac:dyDescent="0.5">
      <c r="B97" s="482" t="s">
        <v>563</v>
      </c>
      <c r="C97" s="851" t="s">
        <v>560</v>
      </c>
      <c r="D97" s="851"/>
      <c r="E97" s="851"/>
      <c r="F97" s="851"/>
      <c r="G97" s="851"/>
      <c r="H97" s="384"/>
      <c r="I97" s="385"/>
      <c r="J97" s="860" t="s">
        <v>563</v>
      </c>
      <c r="K97" s="838"/>
      <c r="L97" s="838"/>
      <c r="M97" s="838"/>
      <c r="N97" s="838"/>
      <c r="O97" s="838"/>
      <c r="P97" s="856" t="s">
        <v>560</v>
      </c>
      <c r="Q97" s="857"/>
      <c r="R97" s="857"/>
      <c r="S97" s="857"/>
      <c r="T97" s="857"/>
      <c r="U97" s="857"/>
      <c r="V97" s="857"/>
    </row>
    <row r="98" spans="2:22" s="317" customFormat="1" ht="27.75" hidden="1" customHeight="1" x14ac:dyDescent="0.5">
      <c r="T98" s="162"/>
      <c r="U98" s="371"/>
    </row>
    <row r="99" spans="2:22" s="317" customFormat="1" ht="27.75" hidden="1" customHeight="1" x14ac:dyDescent="0.5">
      <c r="B99" s="191" t="s">
        <v>561</v>
      </c>
      <c r="C99" s="837" t="s">
        <v>558</v>
      </c>
      <c r="D99" s="837"/>
      <c r="E99" s="837"/>
      <c r="F99" s="837"/>
      <c r="G99" s="837"/>
      <c r="H99" s="838"/>
      <c r="I99" s="395"/>
      <c r="J99" s="844" t="s">
        <v>561</v>
      </c>
      <c r="K99" s="845"/>
      <c r="L99" s="845"/>
      <c r="M99" s="845"/>
      <c r="N99" s="845"/>
      <c r="O99" s="845"/>
      <c r="P99" s="826" t="s">
        <v>559</v>
      </c>
      <c r="Q99" s="838"/>
      <c r="R99" s="838"/>
      <c r="S99" s="838"/>
      <c r="T99" s="838"/>
      <c r="U99" s="838"/>
      <c r="V99" s="838"/>
    </row>
    <row r="100" spans="2:22" s="317" customFormat="1" ht="27.75" hidden="1" customHeight="1" x14ac:dyDescent="0.5">
      <c r="B100" s="482" t="s">
        <v>563</v>
      </c>
      <c r="C100" s="851" t="s">
        <v>560</v>
      </c>
      <c r="D100" s="851"/>
      <c r="E100" s="851"/>
      <c r="F100" s="851"/>
      <c r="G100" s="851"/>
      <c r="H100" s="384"/>
      <c r="I100" s="385"/>
      <c r="J100" s="860" t="s">
        <v>563</v>
      </c>
      <c r="K100" s="838"/>
      <c r="L100" s="838"/>
      <c r="M100" s="838"/>
      <c r="N100" s="838"/>
      <c r="O100" s="838"/>
      <c r="P100" s="856" t="s">
        <v>560</v>
      </c>
      <c r="Q100" s="857"/>
      <c r="R100" s="857"/>
      <c r="S100" s="857"/>
      <c r="T100" s="857"/>
      <c r="U100" s="857"/>
      <c r="V100" s="857"/>
    </row>
    <row r="101" spans="2:22" s="317" customFormat="1" ht="27.75" hidden="1" customHeight="1" x14ac:dyDescent="0.5">
      <c r="T101" s="162"/>
      <c r="U101" s="371"/>
    </row>
    <row r="102" spans="2:22" s="317" customFormat="1" ht="27.75" hidden="1" customHeight="1" x14ac:dyDescent="0.5">
      <c r="B102" s="191" t="s">
        <v>561</v>
      </c>
      <c r="C102" s="837" t="s">
        <v>558</v>
      </c>
      <c r="D102" s="837"/>
      <c r="E102" s="837"/>
      <c r="F102" s="837"/>
      <c r="G102" s="837"/>
      <c r="H102" s="838"/>
      <c r="I102" s="395"/>
      <c r="J102" s="844" t="s">
        <v>561</v>
      </c>
      <c r="K102" s="845"/>
      <c r="L102" s="845"/>
      <c r="M102" s="845"/>
      <c r="N102" s="845"/>
      <c r="O102" s="845"/>
      <c r="P102" s="826" t="s">
        <v>559</v>
      </c>
      <c r="Q102" s="838"/>
      <c r="R102" s="838"/>
      <c r="S102" s="838"/>
      <c r="T102" s="838"/>
      <c r="U102" s="838"/>
      <c r="V102" s="838"/>
    </row>
    <row r="103" spans="2:22" s="317" customFormat="1" ht="27.75" hidden="1" customHeight="1" x14ac:dyDescent="0.5">
      <c r="B103" s="482" t="s">
        <v>563</v>
      </c>
      <c r="C103" s="851" t="s">
        <v>560</v>
      </c>
      <c r="D103" s="851"/>
      <c r="E103" s="851"/>
      <c r="F103" s="851"/>
      <c r="G103" s="851"/>
      <c r="H103" s="384"/>
      <c r="I103" s="385"/>
      <c r="J103" s="860" t="s">
        <v>563</v>
      </c>
      <c r="K103" s="838"/>
      <c r="L103" s="838"/>
      <c r="M103" s="838"/>
      <c r="N103" s="838"/>
      <c r="O103" s="838"/>
      <c r="P103" s="856" t="s">
        <v>560</v>
      </c>
      <c r="Q103" s="857"/>
      <c r="R103" s="857"/>
      <c r="S103" s="857"/>
      <c r="T103" s="857"/>
      <c r="U103" s="857"/>
      <c r="V103" s="857"/>
    </row>
    <row r="104" spans="2:22" s="317" customFormat="1" ht="27.75" hidden="1" customHeight="1" x14ac:dyDescent="0.5">
      <c r="T104" s="162"/>
      <c r="U104" s="371"/>
    </row>
    <row r="105" spans="2:22" s="317" customFormat="1" ht="27.75" hidden="1" customHeight="1" x14ac:dyDescent="0.5">
      <c r="B105" s="191" t="s">
        <v>561</v>
      </c>
      <c r="C105" s="837" t="s">
        <v>558</v>
      </c>
      <c r="D105" s="837"/>
      <c r="E105" s="837"/>
      <c r="F105" s="837"/>
      <c r="G105" s="837"/>
      <c r="H105" s="838"/>
      <c r="I105" s="395"/>
      <c r="J105" s="844" t="s">
        <v>561</v>
      </c>
      <c r="K105" s="845"/>
      <c r="L105" s="845"/>
      <c r="M105" s="845"/>
      <c r="N105" s="845"/>
      <c r="O105" s="845"/>
      <c r="P105" s="826" t="s">
        <v>559</v>
      </c>
      <c r="Q105" s="838"/>
      <c r="R105" s="838"/>
      <c r="S105" s="838"/>
      <c r="T105" s="838"/>
      <c r="U105" s="838"/>
      <c r="V105" s="838"/>
    </row>
    <row r="106" spans="2:22" s="317" customFormat="1" ht="27.75" hidden="1" customHeight="1" x14ac:dyDescent="0.5">
      <c r="B106" s="482" t="s">
        <v>563</v>
      </c>
      <c r="C106" s="851" t="s">
        <v>560</v>
      </c>
      <c r="D106" s="851"/>
      <c r="E106" s="851"/>
      <c r="F106" s="851"/>
      <c r="G106" s="851"/>
      <c r="H106" s="384"/>
      <c r="I106" s="385"/>
      <c r="J106" s="860" t="s">
        <v>563</v>
      </c>
      <c r="K106" s="838"/>
      <c r="L106" s="838"/>
      <c r="M106" s="838"/>
      <c r="N106" s="838"/>
      <c r="O106" s="838"/>
      <c r="P106" s="856" t="s">
        <v>560</v>
      </c>
      <c r="Q106" s="857"/>
      <c r="R106" s="857"/>
      <c r="S106" s="857"/>
      <c r="T106" s="857"/>
      <c r="U106" s="857"/>
      <c r="V106" s="857"/>
    </row>
    <row r="107" spans="2:22" s="317" customFormat="1" ht="27.75" hidden="1" customHeight="1" x14ac:dyDescent="0.5">
      <c r="B107" s="162"/>
      <c r="C107" s="384"/>
      <c r="D107" s="384"/>
      <c r="E107" s="384"/>
      <c r="F107" s="384"/>
      <c r="G107" s="384"/>
      <c r="H107" s="384"/>
      <c r="I107" s="385"/>
      <c r="J107" s="162"/>
      <c r="K107" s="162"/>
      <c r="L107" s="162"/>
      <c r="M107" s="162"/>
      <c r="N107" s="162"/>
      <c r="O107" s="162"/>
      <c r="P107" s="384"/>
      <c r="Q107" s="384"/>
      <c r="R107" s="384"/>
      <c r="S107" s="384"/>
      <c r="T107" s="162"/>
      <c r="U107" s="371"/>
    </row>
    <row r="108" spans="2:22" s="317" customFormat="1" ht="27.75" customHeight="1" x14ac:dyDescent="0.5">
      <c r="B108" s="162"/>
      <c r="C108" s="384"/>
      <c r="D108" s="384"/>
      <c r="E108" s="384"/>
      <c r="F108" s="384"/>
      <c r="G108" s="384"/>
      <c r="H108" s="384"/>
      <c r="I108" s="385"/>
      <c r="J108" s="162"/>
      <c r="K108" s="162"/>
      <c r="L108" s="162"/>
      <c r="M108" s="162"/>
      <c r="N108" s="162"/>
      <c r="O108" s="162"/>
      <c r="P108" s="384"/>
      <c r="Q108" s="384"/>
      <c r="R108" s="384"/>
      <c r="S108" s="384"/>
      <c r="T108" s="162"/>
      <c r="U108" s="396"/>
    </row>
    <row r="109" spans="2:22" s="317" customFormat="1" ht="27.75" customHeight="1" x14ac:dyDescent="0.5">
      <c r="T109" s="162"/>
      <c r="U109" s="396"/>
    </row>
    <row r="110" spans="2:22" ht="27.75" customHeight="1" x14ac:dyDescent="0.5">
      <c r="T110" s="161"/>
      <c r="U110" s="328"/>
    </row>
    <row r="111" spans="2:22" ht="27.75" customHeight="1" x14ac:dyDescent="0.5">
      <c r="B111" s="191"/>
      <c r="C111" s="858"/>
      <c r="D111" s="859"/>
      <c r="E111" s="859"/>
      <c r="F111" s="859"/>
      <c r="G111" s="859"/>
      <c r="H111" s="191"/>
      <c r="I111" s="395"/>
      <c r="J111" s="191"/>
      <c r="K111" s="162"/>
      <c r="L111" s="162"/>
      <c r="M111" s="162"/>
      <c r="N111" s="162"/>
      <c r="O111" s="162"/>
      <c r="P111" s="858"/>
      <c r="Q111" s="859"/>
      <c r="R111" s="859"/>
      <c r="S111" s="859"/>
      <c r="T111" s="161"/>
      <c r="U111" s="328"/>
    </row>
    <row r="112" spans="2:22" ht="27.75" customHeight="1" x14ac:dyDescent="0.5">
      <c r="B112" s="162"/>
      <c r="C112" s="870"/>
      <c r="D112" s="871"/>
      <c r="E112" s="871"/>
      <c r="F112" s="871"/>
      <c r="G112" s="871"/>
      <c r="H112" s="384"/>
      <c r="I112" s="385"/>
      <c r="J112" s="162"/>
      <c r="K112" s="162"/>
      <c r="L112" s="162"/>
      <c r="M112" s="162"/>
      <c r="N112" s="162"/>
      <c r="O112" s="162"/>
      <c r="P112" s="870"/>
      <c r="Q112" s="872"/>
      <c r="R112" s="872"/>
      <c r="S112" s="872"/>
      <c r="T112" s="161"/>
      <c r="U112" s="328"/>
    </row>
    <row r="113" spans="2:21" ht="27.75" customHeight="1" x14ac:dyDescent="0.5">
      <c r="T113" s="161"/>
      <c r="U113" s="328"/>
    </row>
    <row r="114" spans="2:21" ht="27.75" customHeight="1" x14ac:dyDescent="0.5">
      <c r="B114" s="191"/>
      <c r="C114" s="858"/>
      <c r="D114" s="859"/>
      <c r="E114" s="859"/>
      <c r="F114" s="859"/>
      <c r="G114" s="859"/>
      <c r="H114" s="191"/>
      <c r="I114" s="395"/>
      <c r="J114" s="191"/>
      <c r="K114" s="162"/>
      <c r="L114" s="162"/>
      <c r="M114" s="162"/>
      <c r="N114" s="162"/>
      <c r="O114" s="162"/>
      <c r="P114" s="858"/>
      <c r="Q114" s="859"/>
      <c r="R114" s="859"/>
      <c r="S114" s="859"/>
      <c r="T114" s="161"/>
      <c r="U114" s="328"/>
    </row>
    <row r="115" spans="2:21" ht="27.75" customHeight="1" x14ac:dyDescent="0.5">
      <c r="B115" s="162"/>
      <c r="C115" s="870"/>
      <c r="D115" s="871"/>
      <c r="E115" s="871"/>
      <c r="F115" s="871"/>
      <c r="G115" s="871"/>
      <c r="H115" s="384"/>
      <c r="I115" s="385"/>
      <c r="J115" s="162"/>
      <c r="K115" s="162"/>
      <c r="L115" s="162"/>
      <c r="M115" s="162"/>
      <c r="N115" s="162"/>
      <c r="O115" s="162"/>
      <c r="P115" s="870"/>
      <c r="Q115" s="872"/>
      <c r="R115" s="872"/>
      <c r="S115" s="872"/>
      <c r="T115" s="161"/>
      <c r="U115" s="328"/>
    </row>
    <row r="116" spans="2:21" ht="27.75" customHeight="1" x14ac:dyDescent="0.5">
      <c r="T116" s="161"/>
      <c r="U116" s="328"/>
    </row>
    <row r="117" spans="2:21" ht="27.75" customHeight="1" x14ac:dyDescent="0.5">
      <c r="B117" s="191"/>
      <c r="C117" s="858"/>
      <c r="D117" s="859"/>
      <c r="E117" s="859"/>
      <c r="F117" s="859"/>
      <c r="G117" s="859"/>
      <c r="H117" s="191"/>
      <c r="I117" s="395"/>
      <c r="J117" s="191"/>
      <c r="K117" s="162"/>
      <c r="L117" s="162"/>
      <c r="M117" s="162"/>
      <c r="N117" s="162"/>
      <c r="O117" s="162"/>
      <c r="P117" s="858"/>
      <c r="Q117" s="859"/>
      <c r="R117" s="859"/>
      <c r="S117" s="859"/>
      <c r="T117" s="161"/>
      <c r="U117" s="328"/>
    </row>
    <row r="118" spans="2:21" ht="27.75" customHeight="1" x14ac:dyDescent="0.5">
      <c r="B118" s="162"/>
      <c r="C118" s="870"/>
      <c r="D118" s="871"/>
      <c r="E118" s="871"/>
      <c r="F118" s="871"/>
      <c r="G118" s="871"/>
      <c r="H118" s="384"/>
      <c r="I118" s="385"/>
      <c r="J118" s="162"/>
      <c r="K118" s="162"/>
      <c r="L118" s="162"/>
      <c r="M118" s="162"/>
      <c r="N118" s="162"/>
      <c r="O118" s="162"/>
      <c r="P118" s="870"/>
      <c r="Q118" s="872"/>
      <c r="R118" s="872"/>
      <c r="S118" s="872"/>
      <c r="T118" s="161"/>
      <c r="U118" s="328"/>
    </row>
    <row r="119" spans="2:21" ht="27.75" customHeight="1" x14ac:dyDescent="0.5">
      <c r="T119" s="161"/>
      <c r="U119" s="328"/>
    </row>
    <row r="120" spans="2:21" ht="27.75" customHeight="1" x14ac:dyDescent="0.5">
      <c r="B120" s="191"/>
      <c r="C120" s="858"/>
      <c r="D120" s="859"/>
      <c r="E120" s="859"/>
      <c r="F120" s="859"/>
      <c r="G120" s="859"/>
      <c r="H120" s="191"/>
      <c r="I120" s="395"/>
      <c r="J120" s="191"/>
      <c r="K120" s="162"/>
      <c r="L120" s="162"/>
      <c r="M120" s="162"/>
      <c r="N120" s="162"/>
      <c r="O120" s="162"/>
      <c r="P120" s="858"/>
      <c r="Q120" s="859"/>
      <c r="R120" s="859"/>
      <c r="S120" s="859"/>
      <c r="T120" s="161"/>
      <c r="U120" s="328"/>
    </row>
    <row r="121" spans="2:21" ht="27.75" customHeight="1" x14ac:dyDescent="0.5">
      <c r="B121" s="162"/>
      <c r="C121" s="870"/>
      <c r="D121" s="871"/>
      <c r="E121" s="871"/>
      <c r="F121" s="871"/>
      <c r="G121" s="871"/>
      <c r="H121" s="384"/>
      <c r="I121" s="385"/>
      <c r="J121" s="162"/>
      <c r="K121" s="162"/>
      <c r="L121" s="162"/>
      <c r="M121" s="162"/>
      <c r="N121" s="162"/>
      <c r="O121" s="162"/>
      <c r="P121" s="870"/>
      <c r="Q121" s="872"/>
      <c r="R121" s="872"/>
      <c r="S121" s="872"/>
      <c r="T121" s="161"/>
      <c r="U121" s="328"/>
    </row>
    <row r="122" spans="2:21" ht="27.75" customHeight="1" x14ac:dyDescent="0.5">
      <c r="T122" s="161"/>
      <c r="U122" s="328"/>
    </row>
    <row r="123" spans="2:21" ht="27.75" customHeight="1" x14ac:dyDescent="0.5">
      <c r="B123" s="191"/>
      <c r="C123" s="858"/>
      <c r="D123" s="859"/>
      <c r="E123" s="859"/>
      <c r="F123" s="859"/>
      <c r="G123" s="859"/>
      <c r="H123" s="191"/>
      <c r="I123" s="395"/>
      <c r="J123" s="191"/>
      <c r="K123" s="162"/>
      <c r="L123" s="162"/>
      <c r="M123" s="162"/>
      <c r="N123" s="162"/>
      <c r="O123" s="162"/>
      <c r="P123" s="858"/>
      <c r="Q123" s="859"/>
      <c r="R123" s="859"/>
      <c r="S123" s="859"/>
      <c r="T123" s="161"/>
      <c r="U123" s="328"/>
    </row>
    <row r="124" spans="2:21" ht="27.75" customHeight="1" x14ac:dyDescent="0.5">
      <c r="B124" s="162"/>
      <c r="C124" s="870"/>
      <c r="D124" s="871"/>
      <c r="E124" s="871"/>
      <c r="F124" s="871"/>
      <c r="G124" s="871"/>
      <c r="H124" s="384"/>
      <c r="I124" s="385"/>
      <c r="J124" s="162"/>
      <c r="K124" s="162"/>
      <c r="L124" s="162"/>
      <c r="M124" s="162"/>
      <c r="N124" s="162"/>
      <c r="O124" s="162"/>
      <c r="P124" s="870"/>
      <c r="Q124" s="872"/>
      <c r="R124" s="872"/>
      <c r="S124" s="872"/>
      <c r="T124" s="161"/>
      <c r="U124" s="328"/>
    </row>
    <row r="125" spans="2:21" ht="27.75" customHeight="1" x14ac:dyDescent="0.5">
      <c r="T125" s="161"/>
      <c r="U125" s="328"/>
    </row>
    <row r="126" spans="2:21" ht="27.75" customHeight="1" x14ac:dyDescent="0.5">
      <c r="B126" s="191"/>
      <c r="C126" s="858"/>
      <c r="D126" s="859"/>
      <c r="E126" s="859"/>
      <c r="F126" s="859"/>
      <c r="G126" s="859"/>
      <c r="H126" s="191"/>
      <c r="I126" s="395"/>
      <c r="J126" s="191"/>
      <c r="K126" s="162"/>
      <c r="L126" s="162"/>
      <c r="M126" s="162"/>
      <c r="N126" s="162"/>
      <c r="O126" s="162"/>
      <c r="P126" s="858"/>
      <c r="Q126" s="859"/>
      <c r="R126" s="859"/>
      <c r="S126" s="859"/>
      <c r="T126" s="161"/>
      <c r="U126" s="328"/>
    </row>
    <row r="127" spans="2:21" ht="27.75" customHeight="1" x14ac:dyDescent="0.5">
      <c r="B127" s="162"/>
      <c r="C127" s="870"/>
      <c r="D127" s="871"/>
      <c r="E127" s="871"/>
      <c r="F127" s="871"/>
      <c r="G127" s="871"/>
      <c r="H127" s="384"/>
      <c r="I127" s="385"/>
      <c r="J127" s="162"/>
      <c r="K127" s="162"/>
      <c r="L127" s="162"/>
      <c r="M127" s="162"/>
      <c r="N127" s="162"/>
      <c r="O127" s="162"/>
      <c r="P127" s="870"/>
      <c r="Q127" s="872"/>
      <c r="R127" s="872"/>
      <c r="S127" s="872"/>
      <c r="T127" s="161"/>
      <c r="U127" s="328"/>
    </row>
    <row r="128" spans="2:21" ht="27.75" customHeight="1" x14ac:dyDescent="0.5">
      <c r="T128" s="161"/>
      <c r="U128" s="328"/>
    </row>
    <row r="129" spans="2:21" ht="27.75" customHeight="1" x14ac:dyDescent="0.5">
      <c r="B129" s="191"/>
      <c r="C129" s="858"/>
      <c r="D129" s="859"/>
      <c r="E129" s="859"/>
      <c r="F129" s="859"/>
      <c r="G129" s="859"/>
      <c r="H129" s="191"/>
      <c r="I129" s="395"/>
      <c r="J129" s="191"/>
      <c r="K129" s="162"/>
      <c r="L129" s="162"/>
      <c r="M129" s="162"/>
      <c r="N129" s="162"/>
      <c r="O129" s="162"/>
      <c r="P129" s="858"/>
      <c r="Q129" s="859"/>
      <c r="R129" s="859"/>
      <c r="S129" s="859"/>
      <c r="T129" s="161"/>
      <c r="U129" s="328"/>
    </row>
    <row r="130" spans="2:21" ht="27.75" customHeight="1" x14ac:dyDescent="0.5">
      <c r="B130" s="162"/>
      <c r="C130" s="870"/>
      <c r="D130" s="871"/>
      <c r="E130" s="871"/>
      <c r="F130" s="871"/>
      <c r="G130" s="871"/>
      <c r="H130" s="384"/>
      <c r="I130" s="385"/>
      <c r="J130" s="162"/>
      <c r="K130" s="162"/>
      <c r="L130" s="162"/>
      <c r="M130" s="162"/>
      <c r="N130" s="162"/>
      <c r="O130" s="162"/>
      <c r="P130" s="870"/>
      <c r="Q130" s="872"/>
      <c r="R130" s="872"/>
      <c r="S130" s="872"/>
      <c r="T130" s="161"/>
      <c r="U130" s="328"/>
    </row>
    <row r="131" spans="2:21" ht="27.75" customHeight="1" x14ac:dyDescent="0.5">
      <c r="T131" s="161"/>
      <c r="U131" s="328"/>
    </row>
    <row r="132" spans="2:21" ht="27.75" customHeight="1" x14ac:dyDescent="0.5">
      <c r="T132" s="161"/>
      <c r="U132" s="328"/>
    </row>
    <row r="133" spans="2:21" ht="27.75" customHeight="1" x14ac:dyDescent="0.5">
      <c r="T133" s="161"/>
      <c r="U133" s="328"/>
    </row>
    <row r="134" spans="2:21" ht="27.75" customHeight="1" x14ac:dyDescent="0.5">
      <c r="T134" s="161"/>
      <c r="U134" s="328"/>
    </row>
    <row r="135" spans="2:21" ht="27.75" customHeight="1" x14ac:dyDescent="0.5">
      <c r="T135" s="161"/>
      <c r="U135" s="328"/>
    </row>
    <row r="136" spans="2:21" ht="27.75" customHeight="1" x14ac:dyDescent="0.5">
      <c r="T136" s="161"/>
      <c r="U136" s="328"/>
    </row>
    <row r="137" spans="2:21" ht="27.75" customHeight="1" x14ac:dyDescent="0.5">
      <c r="T137" s="161"/>
      <c r="U137" s="328"/>
    </row>
    <row r="138" spans="2:21" ht="27.75" customHeight="1" x14ac:dyDescent="0.5">
      <c r="T138" s="161"/>
      <c r="U138" s="328"/>
    </row>
    <row r="139" spans="2:21" ht="27.75" customHeight="1" x14ac:dyDescent="0.5">
      <c r="T139" s="161"/>
      <c r="U139" s="328"/>
    </row>
    <row r="140" spans="2:21" ht="27.75" customHeight="1" x14ac:dyDescent="0.5">
      <c r="T140" s="161"/>
      <c r="U140" s="328"/>
    </row>
    <row r="141" spans="2:21" ht="27.75" customHeight="1" x14ac:dyDescent="0.5">
      <c r="T141" s="161"/>
      <c r="U141" s="328"/>
    </row>
    <row r="142" spans="2:21" ht="27.75" customHeight="1" x14ac:dyDescent="0.5">
      <c r="T142" s="161"/>
      <c r="U142" s="328"/>
    </row>
    <row r="143" spans="2:21" ht="27.75" customHeight="1" x14ac:dyDescent="0.5">
      <c r="T143" s="161"/>
      <c r="U143" s="328"/>
    </row>
    <row r="144" spans="2:21" ht="27.75" customHeight="1" x14ac:dyDescent="0.5">
      <c r="T144" s="161"/>
      <c r="U144" s="328"/>
    </row>
    <row r="145" spans="20:21" ht="27.75" customHeight="1" x14ac:dyDescent="0.5">
      <c r="T145" s="161"/>
      <c r="U145" s="328"/>
    </row>
    <row r="146" spans="20:21" ht="27.75" customHeight="1" x14ac:dyDescent="0.5">
      <c r="T146" s="161"/>
      <c r="U146" s="328"/>
    </row>
    <row r="147" spans="20:21" ht="27.75" customHeight="1" x14ac:dyDescent="0.5">
      <c r="T147" s="161"/>
      <c r="U147" s="328"/>
    </row>
    <row r="148" spans="20:21" ht="27.75" customHeight="1" x14ac:dyDescent="0.5">
      <c r="T148" s="161"/>
      <c r="U148" s="328"/>
    </row>
    <row r="149" spans="20:21" ht="27.75" customHeight="1" x14ac:dyDescent="0.5">
      <c r="T149" s="161"/>
      <c r="U149" s="328"/>
    </row>
    <row r="150" spans="20:21" ht="27.75" customHeight="1" x14ac:dyDescent="0.5">
      <c r="T150" s="161"/>
      <c r="U150" s="328"/>
    </row>
    <row r="151" spans="20:21" ht="27.75" customHeight="1" x14ac:dyDescent="0.5">
      <c r="T151" s="161"/>
      <c r="U151" s="328"/>
    </row>
    <row r="152" spans="20:21" ht="27.75" customHeight="1" x14ac:dyDescent="0.5">
      <c r="T152" s="161"/>
      <c r="U152" s="328"/>
    </row>
    <row r="153" spans="20:21" ht="27.75" customHeight="1" x14ac:dyDescent="0.5">
      <c r="T153" s="161"/>
      <c r="U153" s="328"/>
    </row>
    <row r="154" spans="20:21" ht="27.75" customHeight="1" x14ac:dyDescent="0.5">
      <c r="T154" s="161"/>
      <c r="U154" s="328"/>
    </row>
    <row r="155" spans="20:21" ht="27.75" customHeight="1" x14ac:dyDescent="0.5">
      <c r="T155" s="161"/>
      <c r="U155" s="328"/>
    </row>
    <row r="156" spans="20:21" ht="27.75" customHeight="1" x14ac:dyDescent="0.5">
      <c r="T156" s="161"/>
      <c r="U156" s="328"/>
    </row>
    <row r="157" spans="20:21" ht="27.75" customHeight="1" x14ac:dyDescent="0.5">
      <c r="T157" s="161"/>
      <c r="U157" s="328"/>
    </row>
    <row r="158" spans="20:21" ht="27.75" customHeight="1" x14ac:dyDescent="0.5">
      <c r="T158" s="161"/>
      <c r="U158" s="328"/>
    </row>
    <row r="159" spans="20:21" ht="27.75" customHeight="1" x14ac:dyDescent="0.5">
      <c r="T159" s="161"/>
      <c r="U159" s="328"/>
    </row>
    <row r="160" spans="20:21" ht="27.75" customHeight="1" x14ac:dyDescent="0.5">
      <c r="T160" s="161"/>
      <c r="U160" s="328"/>
    </row>
    <row r="161" spans="20:20" ht="27.75" customHeight="1" x14ac:dyDescent="0.5">
      <c r="T161" s="161"/>
    </row>
    <row r="162" spans="20:20" ht="27.75" customHeight="1" x14ac:dyDescent="0.5">
      <c r="T162" s="161"/>
    </row>
    <row r="163" spans="20:20" ht="27.75" customHeight="1" x14ac:dyDescent="0.5">
      <c r="T163" s="161"/>
    </row>
    <row r="164" spans="20:20" ht="27.75" customHeight="1" x14ac:dyDescent="0.5">
      <c r="T164" s="161"/>
    </row>
    <row r="165" spans="20:20" ht="27.75" customHeight="1" x14ac:dyDescent="0.5">
      <c r="T165" s="161"/>
    </row>
  </sheetData>
  <sheetProtection algorithmName="SHA-512" hashValue="LCDeEDf0mHmCNGBL01bsy1a/9cTykHg9HNj/bUBNqhCFRGoG3aK0Thp7wC/5AtikDIoscd6VZ11YENpad5wkDw==" saltValue="LchyxfN+eBq8y/Qq1Y7LEw==" spinCount="100000" sheet="1" formatCells="0" formatColumns="0" formatRows="0"/>
  <mergeCells count="150">
    <mergeCell ref="B63:L63"/>
    <mergeCell ref="B64:L64"/>
    <mergeCell ref="B65:L65"/>
    <mergeCell ref="C99:H99"/>
    <mergeCell ref="J99:O99"/>
    <mergeCell ref="J103:O103"/>
    <mergeCell ref="P103:V103"/>
    <mergeCell ref="C105:H105"/>
    <mergeCell ref="J105:O105"/>
    <mergeCell ref="P105:V105"/>
    <mergeCell ref="J82:O82"/>
    <mergeCell ref="P82:V82"/>
    <mergeCell ref="C84:H84"/>
    <mergeCell ref="J84:O84"/>
    <mergeCell ref="P84:V84"/>
    <mergeCell ref="J85:O85"/>
    <mergeCell ref="P85:V85"/>
    <mergeCell ref="C85:G85"/>
    <mergeCell ref="J88:O88"/>
    <mergeCell ref="P88:V88"/>
    <mergeCell ref="C90:H90"/>
    <mergeCell ref="J90:O90"/>
    <mergeCell ref="P90:V90"/>
    <mergeCell ref="J91:O91"/>
    <mergeCell ref="C88:G88"/>
    <mergeCell ref="C126:G126"/>
    <mergeCell ref="P126:S126"/>
    <mergeCell ref="C129:G129"/>
    <mergeCell ref="P129:S129"/>
    <mergeCell ref="C130:G130"/>
    <mergeCell ref="P130:S130"/>
    <mergeCell ref="C127:G127"/>
    <mergeCell ref="P127:S127"/>
    <mergeCell ref="P111:S111"/>
    <mergeCell ref="C112:G112"/>
    <mergeCell ref="P112:S112"/>
    <mergeCell ref="C94:G94"/>
    <mergeCell ref="C91:G91"/>
    <mergeCell ref="J106:O106"/>
    <mergeCell ref="P106:V106"/>
    <mergeCell ref="C106:G106"/>
    <mergeCell ref="C103:G103"/>
    <mergeCell ref="J96:O96"/>
    <mergeCell ref="P96:V96"/>
    <mergeCell ref="J97:O97"/>
    <mergeCell ref="P97:V97"/>
    <mergeCell ref="C97:G97"/>
    <mergeCell ref="P91:V91"/>
    <mergeCell ref="C124:G124"/>
    <mergeCell ref="P124:S124"/>
    <mergeCell ref="C114:G114"/>
    <mergeCell ref="P114:S114"/>
    <mergeCell ref="C117:G117"/>
    <mergeCell ref="P117:S117"/>
    <mergeCell ref="C115:G115"/>
    <mergeCell ref="P115:S115"/>
    <mergeCell ref="C118:G118"/>
    <mergeCell ref="P118:S118"/>
    <mergeCell ref="C120:G120"/>
    <mergeCell ref="P120:S120"/>
    <mergeCell ref="C121:G121"/>
    <mergeCell ref="P121:S121"/>
    <mergeCell ref="C123:G123"/>
    <mergeCell ref="P123:S123"/>
    <mergeCell ref="C111:G111"/>
    <mergeCell ref="P99:V99"/>
    <mergeCell ref="J100:O100"/>
    <mergeCell ref="P100:V100"/>
    <mergeCell ref="C102:H102"/>
    <mergeCell ref="J102:O102"/>
    <mergeCell ref="P102:V102"/>
    <mergeCell ref="C100:G100"/>
    <mergeCell ref="B66:L66"/>
    <mergeCell ref="C87:H87"/>
    <mergeCell ref="J87:O87"/>
    <mergeCell ref="P87:V87"/>
    <mergeCell ref="C82:G82"/>
    <mergeCell ref="C68:H68"/>
    <mergeCell ref="D73:H73"/>
    <mergeCell ref="J78:O78"/>
    <mergeCell ref="C78:H78"/>
    <mergeCell ref="P78:V78"/>
    <mergeCell ref="C81:H81"/>
    <mergeCell ref="C93:H93"/>
    <mergeCell ref="J93:O93"/>
    <mergeCell ref="P93:V93"/>
    <mergeCell ref="J94:O94"/>
    <mergeCell ref="P94:V94"/>
    <mergeCell ref="C96:H96"/>
    <mergeCell ref="B62:L62"/>
    <mergeCell ref="Q5:R5"/>
    <mergeCell ref="Q62:R62"/>
    <mergeCell ref="O62:P62"/>
    <mergeCell ref="O63:P63"/>
    <mergeCell ref="Q64:R64"/>
    <mergeCell ref="J81:O81"/>
    <mergeCell ref="P81:V81"/>
    <mergeCell ref="D74:H74"/>
    <mergeCell ref="Q65:R65"/>
    <mergeCell ref="D72:H72"/>
    <mergeCell ref="C79:G79"/>
    <mergeCell ref="D69:H69"/>
    <mergeCell ref="M62:N62"/>
    <mergeCell ref="O66:P66"/>
    <mergeCell ref="M63:N63"/>
    <mergeCell ref="O64:P64"/>
    <mergeCell ref="M64:N64"/>
    <mergeCell ref="M65:N65"/>
    <mergeCell ref="P79:V79"/>
    <mergeCell ref="M66:N66"/>
    <mergeCell ref="D71:H71"/>
    <mergeCell ref="O7:P7"/>
    <mergeCell ref="M9:N9"/>
    <mergeCell ref="M6:P6"/>
    <mergeCell ref="L5:L10"/>
    <mergeCell ref="G5:G10"/>
    <mergeCell ref="B61:E61"/>
    <mergeCell ref="A4:A10"/>
    <mergeCell ref="H5:K5"/>
    <mergeCell ref="I6:K7"/>
    <mergeCell ref="H6:H10"/>
    <mergeCell ref="B4:B10"/>
    <mergeCell ref="C5:C10"/>
    <mergeCell ref="C4:E4"/>
    <mergeCell ref="I8:I10"/>
    <mergeCell ref="K8:K10"/>
    <mergeCell ref="Y66:Z66"/>
    <mergeCell ref="U66:V66"/>
    <mergeCell ref="W66:X66"/>
    <mergeCell ref="Q66:R66"/>
    <mergeCell ref="D70:H70"/>
    <mergeCell ref="Q63:R63"/>
    <mergeCell ref="O65:P65"/>
    <mergeCell ref="P1:S1"/>
    <mergeCell ref="S4:S10"/>
    <mergeCell ref="Q9:R9"/>
    <mergeCell ref="A2:S2"/>
    <mergeCell ref="F4:F10"/>
    <mergeCell ref="J8:J10"/>
    <mergeCell ref="G4:L4"/>
    <mergeCell ref="D5:D10"/>
    <mergeCell ref="M4:R4"/>
    <mergeCell ref="Q6:R6"/>
    <mergeCell ref="M5:P5"/>
    <mergeCell ref="O9:P9"/>
    <mergeCell ref="Q7:R7"/>
    <mergeCell ref="A62:A65"/>
    <mergeCell ref="E5:E10"/>
    <mergeCell ref="M7:N7"/>
    <mergeCell ref="M8:R8"/>
  </mergeCells>
  <phoneticPr fontId="28" type="noConversion"/>
  <pageMargins left="0.39370078740157483" right="0.19685039370078741" top="0.35433070866141736" bottom="0.74803149606299213" header="0" footer="0"/>
  <pageSetup paperSize="9" scale="34" fitToHeight="2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showZeros="0" view="pageBreakPreview" zoomScale="34" zoomScaleNormal="50" zoomScaleSheetLayoutView="34" workbookViewId="0">
      <pane ySplit="11" topLeftCell="A12" activePane="bottomLeft" state="frozen"/>
      <selection pane="bottomLeft" activeCell="T17" sqref="T17"/>
    </sheetView>
  </sheetViews>
  <sheetFormatPr defaultColWidth="5.88671875" defaultRowHeight="27.75" customHeight="1" x14ac:dyDescent="0.5"/>
  <cols>
    <col min="1" max="1" width="14.5546875" style="317" customWidth="1"/>
    <col min="2" max="2" width="87.5546875" style="317" customWidth="1"/>
    <col min="3" max="21" width="16" style="317" customWidth="1"/>
    <col min="22" max="22" width="22.6640625" style="192" bestFit="1" customWidth="1"/>
    <col min="23" max="16384" width="5.88671875" style="317"/>
  </cols>
  <sheetData>
    <row r="1" spans="1:26" ht="28.2" x14ac:dyDescent="0.5">
      <c r="A1" s="344" t="s">
        <v>608</v>
      </c>
      <c r="B1" s="313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649" t="str">
        <f>'Основні дані'!B1</f>
        <v>ХТ-М225</v>
      </c>
      <c r="Q1" s="649"/>
      <c r="R1" s="649"/>
      <c r="S1" s="649"/>
      <c r="T1" s="649"/>
      <c r="U1" s="649"/>
      <c r="V1" s="315"/>
      <c r="W1" s="316"/>
      <c r="X1" s="316"/>
      <c r="Y1" s="316"/>
      <c r="Z1" s="316"/>
    </row>
    <row r="2" spans="1:26" ht="27.75" customHeight="1" x14ac:dyDescent="0.6">
      <c r="A2" s="650" t="s">
        <v>609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  <c r="V2" s="315"/>
      <c r="W2" s="316"/>
      <c r="X2" s="316"/>
      <c r="Y2" s="316"/>
      <c r="Z2" s="316"/>
    </row>
    <row r="3" spans="1:26" s="320" customFormat="1" ht="27.75" customHeight="1" thickBot="1" x14ac:dyDescent="0.45">
      <c r="A3" s="318"/>
      <c r="B3" s="319"/>
      <c r="C3" s="319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6"/>
      <c r="X3" s="316"/>
      <c r="Y3" s="316"/>
      <c r="Z3" s="316"/>
    </row>
    <row r="4" spans="1:26" ht="54" customHeight="1" thickBot="1" x14ac:dyDescent="0.55000000000000004">
      <c r="A4" s="651" t="s">
        <v>565</v>
      </c>
      <c r="B4" s="654" t="s">
        <v>452</v>
      </c>
      <c r="C4" s="634" t="s">
        <v>453</v>
      </c>
      <c r="D4" s="635"/>
      <c r="E4" s="636"/>
      <c r="F4" s="631" t="s">
        <v>454</v>
      </c>
      <c r="G4" s="628" t="s">
        <v>455</v>
      </c>
      <c r="H4" s="629"/>
      <c r="I4" s="629"/>
      <c r="J4" s="629"/>
      <c r="K4" s="629"/>
      <c r="L4" s="630"/>
      <c r="M4" s="634" t="s">
        <v>456</v>
      </c>
      <c r="N4" s="635"/>
      <c r="O4" s="635"/>
      <c r="P4" s="635"/>
      <c r="Q4" s="635"/>
      <c r="R4" s="635"/>
      <c r="S4" s="635"/>
      <c r="T4" s="636"/>
      <c r="U4" s="631" t="s">
        <v>2</v>
      </c>
      <c r="V4" s="315"/>
    </row>
    <row r="5" spans="1:26" ht="33.75" customHeight="1" thickBot="1" x14ac:dyDescent="0.55000000000000004">
      <c r="A5" s="652"/>
      <c r="B5" s="655"/>
      <c r="C5" s="631" t="s">
        <v>457</v>
      </c>
      <c r="D5" s="631" t="s">
        <v>458</v>
      </c>
      <c r="E5" s="631" t="s">
        <v>459</v>
      </c>
      <c r="F5" s="632"/>
      <c r="G5" s="631" t="s">
        <v>460</v>
      </c>
      <c r="H5" s="628" t="s">
        <v>461</v>
      </c>
      <c r="I5" s="629"/>
      <c r="J5" s="629"/>
      <c r="K5" s="630"/>
      <c r="L5" s="631" t="s">
        <v>462</v>
      </c>
      <c r="M5" s="628" t="s">
        <v>463</v>
      </c>
      <c r="N5" s="629"/>
      <c r="O5" s="629"/>
      <c r="P5" s="630"/>
      <c r="Q5" s="628" t="s">
        <v>464</v>
      </c>
      <c r="R5" s="629"/>
      <c r="S5" s="629"/>
      <c r="T5" s="630"/>
      <c r="U5" s="632"/>
      <c r="V5" s="315"/>
    </row>
    <row r="6" spans="1:26" ht="31.5" customHeight="1" thickBot="1" x14ac:dyDescent="0.55000000000000004">
      <c r="A6" s="652"/>
      <c r="B6" s="655"/>
      <c r="C6" s="632"/>
      <c r="D6" s="632"/>
      <c r="E6" s="632"/>
      <c r="F6" s="632"/>
      <c r="G6" s="632"/>
      <c r="H6" s="631" t="s">
        <v>442</v>
      </c>
      <c r="I6" s="640" t="s">
        <v>465</v>
      </c>
      <c r="J6" s="641"/>
      <c r="K6" s="642"/>
      <c r="L6" s="632"/>
      <c r="M6" s="637" t="s">
        <v>466</v>
      </c>
      <c r="N6" s="639"/>
      <c r="O6" s="639"/>
      <c r="P6" s="638"/>
      <c r="Q6" s="637" t="s">
        <v>466</v>
      </c>
      <c r="R6" s="639"/>
      <c r="S6" s="639"/>
      <c r="T6" s="638"/>
      <c r="U6" s="632"/>
      <c r="V6" s="315"/>
    </row>
    <row r="7" spans="1:26" ht="31.5" customHeight="1" thickBot="1" x14ac:dyDescent="0.55000000000000004">
      <c r="A7" s="652"/>
      <c r="B7" s="655"/>
      <c r="C7" s="632"/>
      <c r="D7" s="632"/>
      <c r="E7" s="632"/>
      <c r="F7" s="632"/>
      <c r="G7" s="632"/>
      <c r="H7" s="632"/>
      <c r="I7" s="643"/>
      <c r="J7" s="644"/>
      <c r="K7" s="645"/>
      <c r="L7" s="632"/>
      <c r="M7" s="637">
        <v>1</v>
      </c>
      <c r="N7" s="638"/>
      <c r="O7" s="637">
        <v>2</v>
      </c>
      <c r="P7" s="638"/>
      <c r="Q7" s="637">
        <v>3</v>
      </c>
      <c r="R7" s="638"/>
      <c r="S7" s="637"/>
      <c r="T7" s="638"/>
      <c r="U7" s="632"/>
      <c r="V7" s="315"/>
    </row>
    <row r="8" spans="1:26" ht="30" customHeight="1" thickBot="1" x14ac:dyDescent="0.55000000000000004">
      <c r="A8" s="652"/>
      <c r="B8" s="655"/>
      <c r="C8" s="632"/>
      <c r="D8" s="632"/>
      <c r="E8" s="632"/>
      <c r="F8" s="632"/>
      <c r="G8" s="632"/>
      <c r="H8" s="632"/>
      <c r="I8" s="631" t="s">
        <v>467</v>
      </c>
      <c r="J8" s="646" t="s">
        <v>468</v>
      </c>
      <c r="K8" s="631" t="s">
        <v>469</v>
      </c>
      <c r="L8" s="632"/>
      <c r="M8" s="628" t="s">
        <v>470</v>
      </c>
      <c r="N8" s="629"/>
      <c r="O8" s="629"/>
      <c r="P8" s="629"/>
      <c r="Q8" s="629"/>
      <c r="R8" s="629"/>
      <c r="S8" s="629"/>
      <c r="T8" s="630"/>
      <c r="U8" s="632"/>
      <c r="V8" s="315"/>
    </row>
    <row r="9" spans="1:26" ht="33" customHeight="1" thickBot="1" x14ac:dyDescent="0.55000000000000004">
      <c r="A9" s="652"/>
      <c r="B9" s="655"/>
      <c r="C9" s="632"/>
      <c r="D9" s="632"/>
      <c r="E9" s="632"/>
      <c r="F9" s="632"/>
      <c r="G9" s="632"/>
      <c r="H9" s="632"/>
      <c r="I9" s="632"/>
      <c r="J9" s="647"/>
      <c r="K9" s="632"/>
      <c r="L9" s="632"/>
      <c r="M9" s="637">
        <v>20</v>
      </c>
      <c r="N9" s="638"/>
      <c r="O9" s="637">
        <v>20</v>
      </c>
      <c r="P9" s="638"/>
      <c r="Q9" s="637">
        <v>16</v>
      </c>
      <c r="R9" s="638"/>
      <c r="S9" s="637"/>
      <c r="T9" s="638"/>
      <c r="U9" s="632"/>
      <c r="V9" s="315"/>
    </row>
    <row r="10" spans="1:26" ht="104.25" customHeight="1" thickBot="1" x14ac:dyDescent="0.55000000000000004">
      <c r="A10" s="653"/>
      <c r="B10" s="656"/>
      <c r="C10" s="633"/>
      <c r="D10" s="633"/>
      <c r="E10" s="633"/>
      <c r="F10" s="633"/>
      <c r="G10" s="633"/>
      <c r="H10" s="633"/>
      <c r="I10" s="633"/>
      <c r="J10" s="648"/>
      <c r="K10" s="633"/>
      <c r="L10" s="633"/>
      <c r="M10" s="321" t="s">
        <v>471</v>
      </c>
      <c r="N10" s="321" t="s">
        <v>472</v>
      </c>
      <c r="O10" s="321" t="s">
        <v>471</v>
      </c>
      <c r="P10" s="321" t="s">
        <v>472</v>
      </c>
      <c r="Q10" s="321" t="s">
        <v>471</v>
      </c>
      <c r="R10" s="321" t="s">
        <v>472</v>
      </c>
      <c r="S10" s="321" t="s">
        <v>471</v>
      </c>
      <c r="T10" s="321" t="s">
        <v>472</v>
      </c>
      <c r="U10" s="633"/>
      <c r="V10" s="315"/>
    </row>
    <row r="11" spans="1:26" s="325" customFormat="1" ht="22.5" customHeight="1" thickBot="1" x14ac:dyDescent="0.45">
      <c r="A11" s="322">
        <v>1</v>
      </c>
      <c r="B11" s="322">
        <v>2</v>
      </c>
      <c r="C11" s="322">
        <v>3</v>
      </c>
      <c r="D11" s="322">
        <v>4</v>
      </c>
      <c r="E11" s="322">
        <v>5</v>
      </c>
      <c r="F11" s="322">
        <v>6</v>
      </c>
      <c r="G11" s="322">
        <v>7</v>
      </c>
      <c r="H11" s="322">
        <v>8</v>
      </c>
      <c r="I11" s="322">
        <v>9</v>
      </c>
      <c r="J11" s="322">
        <v>10</v>
      </c>
      <c r="K11" s="322">
        <v>11</v>
      </c>
      <c r="L11" s="322">
        <v>12</v>
      </c>
      <c r="M11" s="322">
        <v>13</v>
      </c>
      <c r="N11" s="322">
        <v>14</v>
      </c>
      <c r="O11" s="322">
        <v>15</v>
      </c>
      <c r="P11" s="322">
        <v>16</v>
      </c>
      <c r="Q11" s="322">
        <v>17</v>
      </c>
      <c r="R11" s="322">
        <v>18</v>
      </c>
      <c r="S11" s="322">
        <v>19</v>
      </c>
      <c r="T11" s="322">
        <v>20</v>
      </c>
      <c r="U11" s="323">
        <v>29</v>
      </c>
      <c r="V11" s="324"/>
    </row>
    <row r="12" spans="1:26" s="158" customFormat="1" ht="63.6" customHeight="1" thickBot="1" x14ac:dyDescent="0.5">
      <c r="A12" s="423" t="s">
        <v>610</v>
      </c>
      <c r="B12" s="425" t="s">
        <v>611</v>
      </c>
      <c r="C12" s="418"/>
      <c r="D12" s="418"/>
      <c r="E12" s="419"/>
      <c r="F12" s="424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1"/>
      <c r="V12" s="326" t="s">
        <v>723</v>
      </c>
    </row>
    <row r="13" spans="1:26" s="327" customFormat="1" ht="28.5" customHeight="1" x14ac:dyDescent="0.45">
      <c r="A13" s="447" t="s">
        <v>612</v>
      </c>
      <c r="B13" s="448" t="s">
        <v>613</v>
      </c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8"/>
      <c r="P13" s="448"/>
      <c r="Q13" s="448"/>
      <c r="R13" s="448"/>
      <c r="S13" s="448"/>
      <c r="T13" s="448"/>
      <c r="U13" s="448"/>
      <c r="V13" s="326" t="s">
        <v>723</v>
      </c>
    </row>
    <row r="14" spans="1:26" s="327" customFormat="1" ht="28.5" customHeight="1" x14ac:dyDescent="0.45">
      <c r="A14" s="251" t="s">
        <v>612</v>
      </c>
      <c r="B14" s="422" t="s">
        <v>614</v>
      </c>
      <c r="C14" s="229"/>
      <c r="D14" s="229" t="s">
        <v>504</v>
      </c>
      <c r="E14" s="250"/>
      <c r="F14" s="217">
        <f t="shared" ref="F14:F20" si="0">N14+P14+R14</f>
        <v>4</v>
      </c>
      <c r="G14" s="217">
        <f t="shared" ref="G14:G20" si="1">F14*30</f>
        <v>120</v>
      </c>
      <c r="H14" s="217">
        <f>(M14*Титул!BC$19)+(O14*Титул!BD$19)+(Q14*Титул!BE$19)</f>
        <v>48</v>
      </c>
      <c r="I14" s="309">
        <v>32</v>
      </c>
      <c r="J14" s="219"/>
      <c r="K14" s="219">
        <v>16</v>
      </c>
      <c r="L14" s="217">
        <f t="shared" ref="L14:L20" si="2">IF(H14=I14+J14+K14,G14-H14,"!ПОМИЛКА!")</f>
        <v>72</v>
      </c>
      <c r="M14" s="434"/>
      <c r="N14" s="434"/>
      <c r="O14" s="345"/>
      <c r="P14" s="219"/>
      <c r="Q14" s="345">
        <v>12</v>
      </c>
      <c r="R14" s="345">
        <v>4</v>
      </c>
      <c r="S14" s="345"/>
      <c r="T14" s="345"/>
      <c r="U14" s="435"/>
      <c r="V14" s="326" t="s">
        <v>723</v>
      </c>
    </row>
    <row r="15" spans="1:26" s="327" customFormat="1" ht="28.5" customHeight="1" x14ac:dyDescent="0.45">
      <c r="A15" s="251" t="s">
        <v>612</v>
      </c>
      <c r="B15" s="422" t="s">
        <v>615</v>
      </c>
      <c r="C15" s="229"/>
      <c r="D15" s="229" t="s">
        <v>504</v>
      </c>
      <c r="E15" s="250"/>
      <c r="F15" s="217">
        <f t="shared" si="0"/>
        <v>4</v>
      </c>
      <c r="G15" s="217">
        <f t="shared" si="1"/>
        <v>120</v>
      </c>
      <c r="H15" s="217">
        <f>(M15*Титул!BC$19)+(O15*Титул!BD$19)+(Q15*Титул!BE$19)</f>
        <v>48</v>
      </c>
      <c r="I15" s="309">
        <v>32</v>
      </c>
      <c r="J15" s="219"/>
      <c r="K15" s="219">
        <v>16</v>
      </c>
      <c r="L15" s="217">
        <f t="shared" si="2"/>
        <v>72</v>
      </c>
      <c r="M15" s="434"/>
      <c r="N15" s="434"/>
      <c r="O15" s="345"/>
      <c r="P15" s="219"/>
      <c r="Q15" s="345">
        <v>12</v>
      </c>
      <c r="R15" s="345">
        <v>4</v>
      </c>
      <c r="S15" s="437"/>
      <c r="T15" s="437"/>
      <c r="U15" s="435"/>
      <c r="V15" s="326" t="s">
        <v>723</v>
      </c>
    </row>
    <row r="16" spans="1:26" s="327" customFormat="1" ht="28.5" customHeight="1" x14ac:dyDescent="0.45">
      <c r="A16" s="449" t="s">
        <v>612</v>
      </c>
      <c r="B16" s="422" t="s">
        <v>616</v>
      </c>
      <c r="C16" s="229"/>
      <c r="D16" s="229" t="s">
        <v>504</v>
      </c>
      <c r="E16" s="250"/>
      <c r="F16" s="217">
        <f t="shared" si="0"/>
        <v>4</v>
      </c>
      <c r="G16" s="217">
        <f t="shared" si="1"/>
        <v>120</v>
      </c>
      <c r="H16" s="217">
        <f>(M16*Титул!BC$19)+(O16*Титул!BD$19)+(Q16*Титул!BE$19)</f>
        <v>48</v>
      </c>
      <c r="I16" s="309">
        <v>32</v>
      </c>
      <c r="J16" s="219"/>
      <c r="K16" s="219">
        <v>16</v>
      </c>
      <c r="L16" s="217">
        <f t="shared" si="2"/>
        <v>72</v>
      </c>
      <c r="M16" s="434"/>
      <c r="N16" s="434"/>
      <c r="O16" s="345"/>
      <c r="P16" s="219"/>
      <c r="Q16" s="345">
        <v>12</v>
      </c>
      <c r="R16" s="345">
        <v>4</v>
      </c>
      <c r="S16" s="345"/>
      <c r="T16" s="345"/>
      <c r="U16" s="435"/>
      <c r="V16" s="326" t="s">
        <v>723</v>
      </c>
    </row>
    <row r="17" spans="1:22" s="327" customFormat="1" ht="28.5" customHeight="1" x14ac:dyDescent="0.45">
      <c r="A17" s="447" t="s">
        <v>617</v>
      </c>
      <c r="B17" s="448" t="s">
        <v>618</v>
      </c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326" t="s">
        <v>723</v>
      </c>
    </row>
    <row r="18" spans="1:22" s="327" customFormat="1" ht="28.5" customHeight="1" x14ac:dyDescent="0.45">
      <c r="A18" s="251" t="s">
        <v>617</v>
      </c>
      <c r="B18" s="450" t="s">
        <v>619</v>
      </c>
      <c r="C18" s="229"/>
      <c r="D18" s="229" t="s">
        <v>504</v>
      </c>
      <c r="E18" s="250"/>
      <c r="F18" s="217">
        <f t="shared" si="0"/>
        <v>4</v>
      </c>
      <c r="G18" s="217">
        <f t="shared" si="1"/>
        <v>120</v>
      </c>
      <c r="H18" s="217">
        <f>(M18*Титул!BC$19)+(O18*Титул!BD$19)+(Q18*Титул!BE$19)</f>
        <v>48</v>
      </c>
      <c r="I18" s="309">
        <v>32</v>
      </c>
      <c r="J18" s="219"/>
      <c r="K18" s="219">
        <v>16</v>
      </c>
      <c r="L18" s="217">
        <f t="shared" si="2"/>
        <v>72</v>
      </c>
      <c r="M18" s="434"/>
      <c r="N18" s="434"/>
      <c r="O18" s="345"/>
      <c r="P18" s="219"/>
      <c r="Q18" s="345">
        <v>12</v>
      </c>
      <c r="R18" s="345">
        <v>4</v>
      </c>
      <c r="S18" s="345"/>
      <c r="T18" s="345"/>
      <c r="U18" s="435"/>
      <c r="V18" s="326" t="s">
        <v>723</v>
      </c>
    </row>
    <row r="19" spans="1:22" s="327" customFormat="1" ht="28.5" customHeight="1" x14ac:dyDescent="0.45">
      <c r="A19" s="251" t="s">
        <v>617</v>
      </c>
      <c r="B19" s="422" t="s">
        <v>620</v>
      </c>
      <c r="C19" s="229"/>
      <c r="D19" s="229" t="s">
        <v>504</v>
      </c>
      <c r="E19" s="250"/>
      <c r="F19" s="217">
        <f t="shared" si="0"/>
        <v>4</v>
      </c>
      <c r="G19" s="217">
        <f t="shared" si="1"/>
        <v>120</v>
      </c>
      <c r="H19" s="217">
        <f>(M19*Титул!BC$19)+(O19*Титул!BD$19)+(Q19*Титул!BE$19)</f>
        <v>48</v>
      </c>
      <c r="I19" s="309">
        <v>32</v>
      </c>
      <c r="J19" s="219"/>
      <c r="K19" s="219">
        <v>16</v>
      </c>
      <c r="L19" s="217">
        <f t="shared" si="2"/>
        <v>72</v>
      </c>
      <c r="M19" s="434"/>
      <c r="N19" s="434"/>
      <c r="O19" s="345"/>
      <c r="P19" s="219"/>
      <c r="Q19" s="345">
        <v>12</v>
      </c>
      <c r="R19" s="345">
        <v>4</v>
      </c>
      <c r="S19" s="345"/>
      <c r="T19" s="345"/>
      <c r="U19" s="435"/>
      <c r="V19" s="326" t="s">
        <v>723</v>
      </c>
    </row>
    <row r="20" spans="1:22" s="327" customFormat="1" ht="28.5" customHeight="1" x14ac:dyDescent="0.45">
      <c r="A20" s="251" t="s">
        <v>617</v>
      </c>
      <c r="B20" s="422" t="s">
        <v>621</v>
      </c>
      <c r="C20" s="229"/>
      <c r="D20" s="229" t="s">
        <v>504</v>
      </c>
      <c r="E20" s="250"/>
      <c r="F20" s="217">
        <f t="shared" si="0"/>
        <v>4</v>
      </c>
      <c r="G20" s="217">
        <f t="shared" si="1"/>
        <v>120</v>
      </c>
      <c r="H20" s="217">
        <f>(M20*Титул!BC$19)+(O20*Титул!BD$19)+(Q20*Титул!BE$19)</f>
        <v>48</v>
      </c>
      <c r="I20" s="309">
        <v>32</v>
      </c>
      <c r="J20" s="219"/>
      <c r="K20" s="219">
        <v>16</v>
      </c>
      <c r="L20" s="217">
        <f t="shared" si="2"/>
        <v>72</v>
      </c>
      <c r="M20" s="434"/>
      <c r="N20" s="434"/>
      <c r="O20" s="345"/>
      <c r="P20" s="219"/>
      <c r="Q20" s="345">
        <v>12</v>
      </c>
      <c r="R20" s="345">
        <v>4</v>
      </c>
      <c r="S20" s="345"/>
      <c r="T20" s="345"/>
      <c r="U20" s="435"/>
      <c r="V20" s="326" t="s">
        <v>723</v>
      </c>
    </row>
    <row r="21" spans="1:22" s="327" customFormat="1" ht="28.5" customHeight="1" x14ac:dyDescent="0.45">
      <c r="A21" s="447" t="s">
        <v>622</v>
      </c>
      <c r="B21" s="448" t="s">
        <v>623</v>
      </c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326" t="s">
        <v>723</v>
      </c>
    </row>
    <row r="22" spans="1:22" ht="27.75" customHeight="1" x14ac:dyDescent="0.5">
      <c r="A22" s="251" t="s">
        <v>622</v>
      </c>
      <c r="B22" s="422" t="s">
        <v>624</v>
      </c>
      <c r="C22" s="229"/>
      <c r="D22" s="229" t="s">
        <v>504</v>
      </c>
      <c r="E22" s="250"/>
      <c r="F22" s="217">
        <f t="shared" ref="F22:F24" si="3">N22+P22+R22</f>
        <v>4</v>
      </c>
      <c r="G22" s="217">
        <f t="shared" ref="G22:G24" si="4">F22*30</f>
        <v>120</v>
      </c>
      <c r="H22" s="217">
        <f>(M22*Титул!BC$19)+(O22*Титул!BD$19)+(Q22*Титул!BE$19)</f>
        <v>48</v>
      </c>
      <c r="I22" s="309">
        <v>32</v>
      </c>
      <c r="J22" s="219"/>
      <c r="K22" s="219">
        <v>16</v>
      </c>
      <c r="L22" s="217">
        <f t="shared" ref="L22:L24" si="5">IF(H22=I22+J22+K22,G22-H22,"!ПОМИЛКА!")</f>
        <v>72</v>
      </c>
      <c r="M22" s="434"/>
      <c r="N22" s="434"/>
      <c r="O22" s="345"/>
      <c r="P22" s="219"/>
      <c r="Q22" s="345">
        <v>12</v>
      </c>
      <c r="R22" s="345">
        <v>4</v>
      </c>
      <c r="S22" s="345"/>
      <c r="T22" s="345"/>
      <c r="U22" s="435"/>
      <c r="V22" s="326" t="s">
        <v>723</v>
      </c>
    </row>
    <row r="23" spans="1:22" ht="27.75" customHeight="1" x14ac:dyDescent="0.5">
      <c r="A23" s="251" t="s">
        <v>622</v>
      </c>
      <c r="B23" s="450" t="s">
        <v>625</v>
      </c>
      <c r="C23" s="229"/>
      <c r="D23" s="229" t="s">
        <v>504</v>
      </c>
      <c r="E23" s="250"/>
      <c r="F23" s="217">
        <f t="shared" si="3"/>
        <v>4</v>
      </c>
      <c r="G23" s="217">
        <f t="shared" si="4"/>
        <v>120</v>
      </c>
      <c r="H23" s="217">
        <f>(M23*Титул!BC$19)+(O23*Титул!BD$19)+(Q23*Титул!BE$19)</f>
        <v>48</v>
      </c>
      <c r="I23" s="309">
        <v>32</v>
      </c>
      <c r="J23" s="219"/>
      <c r="K23" s="219">
        <v>16</v>
      </c>
      <c r="L23" s="217">
        <f t="shared" si="5"/>
        <v>72</v>
      </c>
      <c r="M23" s="434"/>
      <c r="N23" s="434"/>
      <c r="O23" s="345"/>
      <c r="P23" s="219"/>
      <c r="Q23" s="345">
        <v>12</v>
      </c>
      <c r="R23" s="345">
        <v>4</v>
      </c>
      <c r="S23" s="345"/>
      <c r="T23" s="345"/>
      <c r="U23" s="435"/>
      <c r="V23" s="326" t="s">
        <v>723</v>
      </c>
    </row>
    <row r="24" spans="1:22" ht="27.75" customHeight="1" x14ac:dyDescent="0.5">
      <c r="A24" s="251" t="s">
        <v>622</v>
      </c>
      <c r="B24" s="450" t="s">
        <v>626</v>
      </c>
      <c r="C24" s="229"/>
      <c r="D24" s="229" t="s">
        <v>504</v>
      </c>
      <c r="E24" s="250"/>
      <c r="F24" s="217">
        <f t="shared" si="3"/>
        <v>4</v>
      </c>
      <c r="G24" s="217">
        <f t="shared" si="4"/>
        <v>120</v>
      </c>
      <c r="H24" s="217">
        <f>(M24*Титул!BC$19)+(O24*Титул!BD$19)+(Q24*Титул!BE$19)</f>
        <v>48</v>
      </c>
      <c r="I24" s="309">
        <v>32</v>
      </c>
      <c r="J24" s="219"/>
      <c r="K24" s="219">
        <v>16</v>
      </c>
      <c r="L24" s="217">
        <f t="shared" si="5"/>
        <v>72</v>
      </c>
      <c r="M24" s="434"/>
      <c r="N24" s="434"/>
      <c r="O24" s="345"/>
      <c r="P24" s="219"/>
      <c r="Q24" s="345">
        <v>12</v>
      </c>
      <c r="R24" s="345">
        <v>4</v>
      </c>
      <c r="S24" s="345"/>
      <c r="T24" s="345"/>
      <c r="U24" s="435"/>
      <c r="V24" s="326" t="s">
        <v>723</v>
      </c>
    </row>
  </sheetData>
  <autoFilter ref="A11:V21"/>
  <mergeCells count="33">
    <mergeCell ref="Q6:T6"/>
    <mergeCell ref="S9:T9"/>
    <mergeCell ref="Q7:R7"/>
    <mergeCell ref="M9:N9"/>
    <mergeCell ref="P1:U1"/>
    <mergeCell ref="A2:U2"/>
    <mergeCell ref="A4:A10"/>
    <mergeCell ref="B4:B10"/>
    <mergeCell ref="C4:E4"/>
    <mergeCell ref="F4:F10"/>
    <mergeCell ref="G4:L4"/>
    <mergeCell ref="M4:T4"/>
    <mergeCell ref="U4:U10"/>
    <mergeCell ref="C5:C10"/>
    <mergeCell ref="D5:D10"/>
    <mergeCell ref="E5:E10"/>
    <mergeCell ref="L5:L10"/>
    <mergeCell ref="H6:H10"/>
    <mergeCell ref="I8:I10"/>
    <mergeCell ref="S7:T7"/>
    <mergeCell ref="G5:G10"/>
    <mergeCell ref="O9:P9"/>
    <mergeCell ref="M8:T8"/>
    <mergeCell ref="K8:K10"/>
    <mergeCell ref="Q5:T5"/>
    <mergeCell ref="Q9:R9"/>
    <mergeCell ref="M5:P5"/>
    <mergeCell ref="H5:K5"/>
    <mergeCell ref="O7:P7"/>
    <mergeCell ref="M6:P6"/>
    <mergeCell ref="I6:K7"/>
    <mergeCell ref="M7:N7"/>
    <mergeCell ref="J8:J10"/>
  </mergeCells>
  <pageMargins left="0.39370078740157483" right="0.19685039370078741" top="0.35433070866141736" bottom="0.74803149606299213" header="0" footer="0"/>
  <pageSetup paperSize="9" scale="34" fitToHeight="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P58"/>
  <sheetViews>
    <sheetView showZeros="0" view="pageBreakPreview" topLeftCell="B1" zoomScale="70" zoomScaleNormal="50" zoomScaleSheetLayoutView="70" workbookViewId="0">
      <pane ySplit="9" topLeftCell="A10" activePane="bottomLeft" state="frozen"/>
      <selection pane="bottomLeft" activeCell="B24" sqref="A24:XFD24"/>
    </sheetView>
  </sheetViews>
  <sheetFormatPr defaultColWidth="9.109375" defaultRowHeight="15" x14ac:dyDescent="0.25"/>
  <cols>
    <col min="1" max="1" width="10.44140625" style="115" bestFit="1" customWidth="1"/>
    <col min="2" max="2" width="99.33203125" style="115" customWidth="1"/>
    <col min="3" max="4" width="13.33203125" style="115" customWidth="1"/>
    <col min="5" max="12" width="0" style="115" hidden="1" customWidth="1"/>
    <col min="13" max="13" width="9.109375" style="115"/>
    <col min="14" max="14" width="10.44140625" style="115" customWidth="1"/>
    <col min="15" max="15" width="11.33203125" style="115" customWidth="1"/>
    <col min="16" max="16" width="9.109375" style="20"/>
    <col min="17" max="16384" width="9.109375" style="115"/>
  </cols>
  <sheetData>
    <row r="1" spans="1:16" ht="15.6" x14ac:dyDescent="0.3">
      <c r="A1" s="873"/>
      <c r="B1" s="874"/>
      <c r="C1" s="894" t="str">
        <f>'Основні дані'!B1</f>
        <v>ХТ-М225</v>
      </c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</row>
    <row r="2" spans="1:16" ht="21" x14ac:dyDescent="0.4">
      <c r="A2" s="343"/>
      <c r="B2" s="134" t="s">
        <v>627</v>
      </c>
      <c r="C2" s="878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</row>
    <row r="3" spans="1:16" ht="22.8" x14ac:dyDescent="0.4">
      <c r="A3" s="130"/>
      <c r="B3" s="143" t="s">
        <v>628</v>
      </c>
      <c r="C3" s="896"/>
      <c r="D3" s="897"/>
      <c r="E3" s="144"/>
      <c r="F3" s="144"/>
      <c r="G3" s="144"/>
      <c r="H3" s="144"/>
      <c r="I3" s="144"/>
      <c r="J3" s="144"/>
      <c r="K3" s="144"/>
      <c r="L3" s="144"/>
      <c r="M3" s="895"/>
      <c r="N3" s="895"/>
      <c r="O3" s="895"/>
    </row>
    <row r="4" spans="1:16" ht="44.25" customHeight="1" x14ac:dyDescent="0.25">
      <c r="A4" s="350"/>
      <c r="B4" s="351" t="s">
        <v>394</v>
      </c>
      <c r="C4" s="887" t="str">
        <f>Титул!Y10</f>
        <v>G1</v>
      </c>
      <c r="D4" s="888"/>
      <c r="E4" s="352"/>
      <c r="F4" s="352"/>
      <c r="G4" s="352"/>
      <c r="H4" s="352"/>
      <c r="I4" s="352"/>
      <c r="J4" s="352"/>
      <c r="K4" s="352"/>
      <c r="L4" s="352"/>
      <c r="M4" s="896" t="str">
        <f>Титул!AC10</f>
        <v>Хімічні технології та інженерія</v>
      </c>
      <c r="N4" s="898"/>
      <c r="O4" s="898"/>
    </row>
    <row r="5" spans="1:16" ht="18" customHeight="1" thickBot="1" x14ac:dyDescent="0.3">
      <c r="A5" s="350"/>
      <c r="B5" s="351"/>
      <c r="C5" s="875">
        <f>Титул!Y11</f>
        <v>0</v>
      </c>
      <c r="D5" s="875"/>
      <c r="E5" s="381"/>
      <c r="F5" s="381"/>
      <c r="G5" s="381"/>
      <c r="H5" s="381"/>
      <c r="I5" s="381"/>
      <c r="J5" s="381"/>
      <c r="K5" s="381"/>
      <c r="L5" s="381"/>
      <c r="M5" s="875">
        <f>Титул!AC11</f>
        <v>0</v>
      </c>
      <c r="N5" s="708"/>
      <c r="O5" s="708"/>
    </row>
    <row r="6" spans="1:16" ht="15.6" thickBot="1" x14ac:dyDescent="0.3">
      <c r="A6" s="880" t="s">
        <v>123</v>
      </c>
      <c r="B6" s="883" t="s">
        <v>452</v>
      </c>
      <c r="C6" s="889" t="s">
        <v>629</v>
      </c>
      <c r="D6" s="890"/>
      <c r="E6" s="890"/>
      <c r="F6" s="890"/>
      <c r="G6" s="890"/>
      <c r="H6" s="890"/>
      <c r="I6" s="890"/>
      <c r="J6" s="890"/>
      <c r="K6" s="890"/>
      <c r="L6" s="890"/>
      <c r="M6" s="890"/>
      <c r="N6" s="891"/>
      <c r="O6" s="700" t="s">
        <v>630</v>
      </c>
    </row>
    <row r="7" spans="1:16" ht="15" customHeight="1" thickBot="1" x14ac:dyDescent="0.3">
      <c r="A7" s="881"/>
      <c r="B7" s="884"/>
      <c r="C7" s="892" t="s">
        <v>631</v>
      </c>
      <c r="D7" s="892" t="s">
        <v>632</v>
      </c>
      <c r="E7" s="241"/>
      <c r="F7" s="242"/>
      <c r="G7" s="242"/>
      <c r="H7" s="242"/>
      <c r="I7" s="242"/>
      <c r="J7" s="242"/>
      <c r="K7" s="242"/>
      <c r="L7" s="242"/>
      <c r="M7" s="876" t="s">
        <v>633</v>
      </c>
      <c r="N7" s="877"/>
      <c r="O7" s="886"/>
    </row>
    <row r="8" spans="1:16" ht="15.6" thickBot="1" x14ac:dyDescent="0.3">
      <c r="A8" s="882"/>
      <c r="B8" s="885"/>
      <c r="C8" s="893"/>
      <c r="D8" s="893"/>
      <c r="E8" s="243"/>
      <c r="F8" s="244"/>
      <c r="G8" s="244"/>
      <c r="H8" s="244"/>
      <c r="I8" s="244"/>
      <c r="J8" s="244"/>
      <c r="K8" s="244"/>
      <c r="L8" s="245"/>
      <c r="M8" s="240" t="s">
        <v>634</v>
      </c>
      <c r="N8" s="246" t="s">
        <v>635</v>
      </c>
      <c r="O8" s="703"/>
    </row>
    <row r="9" spans="1:16" ht="16.2" thickBot="1" x14ac:dyDescent="0.3">
      <c r="A9" s="197">
        <v>1</v>
      </c>
      <c r="B9" s="198">
        <v>2</v>
      </c>
      <c r="C9" s="198">
        <v>3</v>
      </c>
      <c r="D9" s="198">
        <v>4</v>
      </c>
      <c r="E9" s="199">
        <v>8</v>
      </c>
      <c r="F9" s="200"/>
      <c r="G9" s="201">
        <v>9</v>
      </c>
      <c r="H9" s="200"/>
      <c r="I9" s="201">
        <v>10</v>
      </c>
      <c r="J9" s="200"/>
      <c r="K9" s="201">
        <v>11</v>
      </c>
      <c r="L9" s="199"/>
      <c r="M9" s="198">
        <v>5</v>
      </c>
      <c r="N9" s="198">
        <v>6</v>
      </c>
      <c r="O9" s="131">
        <v>7</v>
      </c>
    </row>
    <row r="10" spans="1:16" ht="18" thickBot="1" x14ac:dyDescent="0.3">
      <c r="A10" s="231">
        <f>'План НП'!A12</f>
        <v>1</v>
      </c>
      <c r="B10" s="231" t="str">
        <f>'План НП'!B12</f>
        <v>Обов'язкові освітні компоненти</v>
      </c>
      <c r="C10" s="257">
        <f>'План НП'!F12</f>
        <v>36</v>
      </c>
      <c r="D10" s="257">
        <f>'План НП'!G12</f>
        <v>1080</v>
      </c>
      <c r="E10" s="232"/>
      <c r="F10" s="233"/>
      <c r="G10" s="233"/>
      <c r="H10" s="233"/>
      <c r="I10" s="233"/>
      <c r="J10" s="233"/>
      <c r="K10" s="233"/>
      <c r="L10" s="234"/>
      <c r="M10" s="254"/>
      <c r="N10" s="255"/>
      <c r="O10" s="441">
        <f>C10/90</f>
        <v>0.4</v>
      </c>
    </row>
    <row r="11" spans="1:16" s="132" customFormat="1" ht="18.600000000000001" thickBot="1" x14ac:dyDescent="0.4">
      <c r="A11" s="427" t="str">
        <f>'План НП'!A13</f>
        <v>1.1</v>
      </c>
      <c r="B11" s="427" t="str">
        <f>'План НП'!B13</f>
        <v>Загальна підготовка</v>
      </c>
      <c r="C11" s="428">
        <f>'План НП'!F13</f>
        <v>8</v>
      </c>
      <c r="D11" s="428">
        <f>'План НП'!G13</f>
        <v>240</v>
      </c>
      <c r="E11" s="429"/>
      <c r="F11" s="430"/>
      <c r="G11" s="430"/>
      <c r="H11" s="430"/>
      <c r="I11" s="430"/>
      <c r="J11" s="430"/>
      <c r="K11" s="430"/>
      <c r="L11" s="431"/>
      <c r="M11" s="432"/>
      <c r="N11" s="433"/>
      <c r="O11" s="442">
        <f>C11/90</f>
        <v>8.8888888888888892E-2</v>
      </c>
      <c r="P11" s="190" t="str">
        <f>'Основні дані'!$B$1</f>
        <v>ХТ-М225</v>
      </c>
    </row>
    <row r="12" spans="1:16" s="133" customFormat="1" ht="15.6" x14ac:dyDescent="0.3">
      <c r="A12" s="235" t="str">
        <f>'План НП'!A14</f>
        <v>ЗП 1</v>
      </c>
      <c r="B12" s="253" t="str">
        <f>'План НП'!B14</f>
        <v>Методи та практика наукових досліджень галузі (англійська мова)</v>
      </c>
      <c r="C12" s="258">
        <f>'План НП'!F14</f>
        <v>4</v>
      </c>
      <c r="D12" s="258">
        <f>'План НП'!G14</f>
        <v>120</v>
      </c>
      <c r="E12" s="236"/>
      <c r="F12" s="237"/>
      <c r="G12" s="237"/>
      <c r="H12" s="237"/>
      <c r="I12" s="237"/>
      <c r="J12" s="237"/>
      <c r="K12" s="237"/>
      <c r="L12" s="238"/>
      <c r="M12" s="256">
        <f>'План НП'!C14</f>
        <v>0</v>
      </c>
      <c r="N12" s="256" t="str">
        <f>'План НП'!D14</f>
        <v>1</v>
      </c>
      <c r="O12" s="239">
        <f>'План НП'!S14</f>
        <v>184</v>
      </c>
      <c r="P12" s="190" t="str">
        <f>'Основні дані'!$B$1</f>
        <v>ХТ-М225</v>
      </c>
    </row>
    <row r="13" spans="1:16" s="133" customFormat="1" ht="31.8" thickBot="1" x14ac:dyDescent="0.35">
      <c r="A13" s="235" t="str">
        <f>'План НП'!A15</f>
        <v>ЗП 2</v>
      </c>
      <c r="B13" s="253" t="str">
        <f>'План НП'!B15</f>
        <v>Наукові основи хімічних технологій органічних речовин, харчових добавок та компонентів косметичних засобів</v>
      </c>
      <c r="C13" s="258">
        <f>'План НП'!F15</f>
        <v>4</v>
      </c>
      <c r="D13" s="258">
        <f>'План НП'!G15</f>
        <v>120</v>
      </c>
      <c r="E13" s="236"/>
      <c r="F13" s="237"/>
      <c r="G13" s="237"/>
      <c r="H13" s="237"/>
      <c r="I13" s="237"/>
      <c r="J13" s="237"/>
      <c r="K13" s="237"/>
      <c r="L13" s="238"/>
      <c r="M13" s="256" t="str">
        <f>'План НП'!C15</f>
        <v>1</v>
      </c>
      <c r="N13" s="256">
        <f>'План НП'!D15</f>
        <v>0</v>
      </c>
      <c r="O13" s="239">
        <f>'План НП'!S15</f>
        <v>184</v>
      </c>
      <c r="P13" s="190" t="str">
        <f>'Основні дані'!$B$1</f>
        <v>ХТ-М225</v>
      </c>
    </row>
    <row r="14" spans="1:16" s="133" customFormat="1" ht="15.6" hidden="1" x14ac:dyDescent="0.3">
      <c r="A14" s="235">
        <f>'План НП'!A16</f>
        <v>0</v>
      </c>
      <c r="B14" s="253">
        <f>'План НП'!B16</f>
        <v>0</v>
      </c>
      <c r="C14" s="258">
        <f>'План НП'!F16</f>
        <v>0</v>
      </c>
      <c r="D14" s="258">
        <f>'План НП'!G16</f>
        <v>0</v>
      </c>
      <c r="E14" s="236"/>
      <c r="F14" s="237"/>
      <c r="G14" s="237"/>
      <c r="H14" s="237"/>
      <c r="I14" s="237"/>
      <c r="J14" s="237"/>
      <c r="K14" s="237"/>
      <c r="L14" s="238"/>
      <c r="M14" s="256">
        <f>'План НП'!C16</f>
        <v>0</v>
      </c>
      <c r="N14" s="256">
        <f>'План НП'!D16</f>
        <v>0</v>
      </c>
      <c r="O14" s="239">
        <f>'План НП'!S16</f>
        <v>0</v>
      </c>
      <c r="P14" s="190" t="str">
        <f>'Основні дані'!$B$1</f>
        <v>ХТ-М225</v>
      </c>
    </row>
    <row r="15" spans="1:16" s="133" customFormat="1" ht="15.6" hidden="1" x14ac:dyDescent="0.3">
      <c r="A15" s="235" t="str">
        <f>'План НП'!A17</f>
        <v>ЗП 4</v>
      </c>
      <c r="B15" s="253">
        <f>'План НП'!B17</f>
        <v>0</v>
      </c>
      <c r="C15" s="258">
        <f>'План НП'!F17</f>
        <v>0</v>
      </c>
      <c r="D15" s="258">
        <f>'План НП'!G17</f>
        <v>0</v>
      </c>
      <c r="E15" s="236"/>
      <c r="F15" s="237"/>
      <c r="G15" s="237"/>
      <c r="H15" s="237"/>
      <c r="I15" s="237"/>
      <c r="J15" s="237"/>
      <c r="K15" s="237"/>
      <c r="L15" s="238"/>
      <c r="M15" s="256">
        <f>'План НП'!C17</f>
        <v>0</v>
      </c>
      <c r="N15" s="256">
        <f>'План НП'!D17</f>
        <v>0</v>
      </c>
      <c r="O15" s="239">
        <f>'План НП'!S17</f>
        <v>0</v>
      </c>
      <c r="P15" s="190" t="str">
        <f>'Основні дані'!$B$1</f>
        <v>ХТ-М225</v>
      </c>
    </row>
    <row r="16" spans="1:16" s="133" customFormat="1" ht="15.6" hidden="1" x14ac:dyDescent="0.3">
      <c r="A16" s="235" t="str">
        <f>'План НП'!A18</f>
        <v>ЗП 5</v>
      </c>
      <c r="B16" s="253">
        <f>'План НП'!B18</f>
        <v>0</v>
      </c>
      <c r="C16" s="258">
        <f>'План НП'!F18</f>
        <v>0</v>
      </c>
      <c r="D16" s="258">
        <f>'План НП'!G18</f>
        <v>0</v>
      </c>
      <c r="E16" s="236"/>
      <c r="F16" s="237"/>
      <c r="G16" s="237"/>
      <c r="H16" s="237"/>
      <c r="I16" s="237"/>
      <c r="J16" s="237"/>
      <c r="K16" s="237"/>
      <c r="L16" s="238"/>
      <c r="M16" s="256">
        <f>'План НП'!C18</f>
        <v>0</v>
      </c>
      <c r="N16" s="256">
        <f>'План НП'!D18</f>
        <v>0</v>
      </c>
      <c r="O16" s="239">
        <f>'План НП'!S18</f>
        <v>0</v>
      </c>
      <c r="P16" s="190" t="str">
        <f>'Основні дані'!$B$1</f>
        <v>ХТ-М225</v>
      </c>
    </row>
    <row r="17" spans="1:16" s="133" customFormat="1" ht="16.2" hidden="1" thickBot="1" x14ac:dyDescent="0.35">
      <c r="A17" s="235" t="str">
        <f>'План НП'!A20</f>
        <v>ЗП 7</v>
      </c>
      <c r="B17" s="253">
        <f>'План НП'!B19</f>
        <v>0</v>
      </c>
      <c r="C17" s="258">
        <f>'План НП'!F19</f>
        <v>0</v>
      </c>
      <c r="D17" s="258">
        <f>'План НП'!G19</f>
        <v>0</v>
      </c>
      <c r="E17" s="236"/>
      <c r="F17" s="237"/>
      <c r="G17" s="237"/>
      <c r="H17" s="237"/>
      <c r="I17" s="237"/>
      <c r="J17" s="237"/>
      <c r="K17" s="237"/>
      <c r="L17" s="238"/>
      <c r="M17" s="256">
        <f>'План НП'!C19</f>
        <v>0</v>
      </c>
      <c r="N17" s="256">
        <f>'План НП'!D19</f>
        <v>0</v>
      </c>
      <c r="O17" s="239">
        <f>'План НП'!S19</f>
        <v>0</v>
      </c>
      <c r="P17" s="190" t="str">
        <f>'Основні дані'!$B$1</f>
        <v>ХТ-М225</v>
      </c>
    </row>
    <row r="18" spans="1:16" s="132" customFormat="1" ht="18.600000000000001" thickBot="1" x14ac:dyDescent="0.4">
      <c r="A18" s="427" t="str">
        <f>'План НП'!A21</f>
        <v>1.2</v>
      </c>
      <c r="B18" s="427" t="str">
        <f>'План НП'!B21</f>
        <v>Спеціальна (фахова) підготовка</v>
      </c>
      <c r="C18" s="428">
        <f>'План НП'!F21</f>
        <v>28</v>
      </c>
      <c r="D18" s="428">
        <f>'План НП'!G21</f>
        <v>840</v>
      </c>
      <c r="E18" s="429"/>
      <c r="F18" s="430"/>
      <c r="G18" s="430"/>
      <c r="H18" s="430"/>
      <c r="I18" s="430"/>
      <c r="J18" s="430"/>
      <c r="K18" s="430"/>
      <c r="L18" s="431"/>
      <c r="M18" s="432">
        <f>'План НП'!C21</f>
        <v>0</v>
      </c>
      <c r="N18" s="433">
        <f>'План НП'!D21</f>
        <v>0</v>
      </c>
      <c r="O18" s="442">
        <f>C18/90</f>
        <v>0.31111111111111112</v>
      </c>
      <c r="P18" s="190" t="str">
        <f>'Основні дані'!$B$1</f>
        <v>ХТ-М225</v>
      </c>
    </row>
    <row r="19" spans="1:16" s="133" customFormat="1" ht="15.6" x14ac:dyDescent="0.3">
      <c r="A19" s="235" t="str">
        <f>'План НП'!A22</f>
        <v>СП1</v>
      </c>
      <c r="B19" s="253" t="str">
        <f>'План НП'!B22</f>
        <v>Якість сировини та продукції галузі</v>
      </c>
      <c r="C19" s="258">
        <f>'План НП'!F22</f>
        <v>4</v>
      </c>
      <c r="D19" s="258">
        <f>'План НП'!G22</f>
        <v>120</v>
      </c>
      <c r="E19" s="236"/>
      <c r="F19" s="237"/>
      <c r="G19" s="237"/>
      <c r="H19" s="237"/>
      <c r="I19" s="237"/>
      <c r="J19" s="237"/>
      <c r="K19" s="237"/>
      <c r="L19" s="238"/>
      <c r="M19" s="256">
        <f>'План НП'!C22</f>
        <v>0</v>
      </c>
      <c r="N19" s="256" t="str">
        <f>'План НП'!D22</f>
        <v>1</v>
      </c>
      <c r="O19" s="239">
        <f>'План НП'!S22</f>
        <v>184</v>
      </c>
      <c r="P19" s="190" t="str">
        <f>'Основні дані'!$B$1</f>
        <v>ХТ-М225</v>
      </c>
    </row>
    <row r="20" spans="1:16" s="133" customFormat="1" ht="31.2" x14ac:dyDescent="0.3">
      <c r="A20" s="235" t="str">
        <f>'План НП'!A23</f>
        <v>СП2</v>
      </c>
      <c r="B20" s="253" t="str">
        <f>'План НП'!B23</f>
        <v>Рециклінг та ресурсозбереження технологій органічних речовин, харчових добавок та косметичних засобів</v>
      </c>
      <c r="C20" s="258">
        <f>'План НП'!F23</f>
        <v>4</v>
      </c>
      <c r="D20" s="258">
        <f>'План НП'!G23</f>
        <v>120</v>
      </c>
      <c r="E20" s="236"/>
      <c r="F20" s="237"/>
      <c r="G20" s="237"/>
      <c r="H20" s="237"/>
      <c r="I20" s="237"/>
      <c r="J20" s="237"/>
      <c r="K20" s="237"/>
      <c r="L20" s="238"/>
      <c r="M20" s="256" t="str">
        <f>'План НП'!C23</f>
        <v>1</v>
      </c>
      <c r="N20" s="256">
        <f>'План НП'!D23</f>
        <v>0</v>
      </c>
      <c r="O20" s="239">
        <f>'План НП'!S23</f>
        <v>184</v>
      </c>
      <c r="P20" s="190" t="str">
        <f>'Основні дані'!$B$1</f>
        <v>ХТ-М225</v>
      </c>
    </row>
    <row r="21" spans="1:16" s="133" customFormat="1" ht="15.6" x14ac:dyDescent="0.3">
      <c r="A21" s="235" t="str">
        <f>'План НП'!A24</f>
        <v>СП3</v>
      </c>
      <c r="B21" s="253" t="str">
        <f>'План НП'!B24</f>
        <v>Токсикологія харчових добавок та парфумерно-косметичних засобів</v>
      </c>
      <c r="C21" s="258">
        <f>'План НП'!F24</f>
        <v>4</v>
      </c>
      <c r="D21" s="258">
        <f>'План НП'!G24</f>
        <v>120</v>
      </c>
      <c r="E21" s="236"/>
      <c r="F21" s="237"/>
      <c r="G21" s="237"/>
      <c r="H21" s="237"/>
      <c r="I21" s="237"/>
      <c r="J21" s="237"/>
      <c r="K21" s="237"/>
      <c r="L21" s="238"/>
      <c r="M21" s="256" t="str">
        <f>'План НП'!C24</f>
        <v>1</v>
      </c>
      <c r="N21" s="256">
        <f>'План НП'!D24</f>
        <v>0</v>
      </c>
      <c r="O21" s="239">
        <f>'План НП'!S24</f>
        <v>184</v>
      </c>
      <c r="P21" s="190" t="str">
        <f>'Основні дані'!$B$1</f>
        <v>ХТ-М225</v>
      </c>
    </row>
    <row r="22" spans="1:16" s="133" customFormat="1" ht="15.6" x14ac:dyDescent="0.3">
      <c r="A22" s="235" t="str">
        <f>'План НП'!A25</f>
        <v>СП4</v>
      </c>
      <c r="B22" s="253" t="str">
        <f>'План НП'!B25</f>
        <v>Сучасні напрямки застосування харчових добавок (українська/англійська мова)</v>
      </c>
      <c r="C22" s="258">
        <f>'План НП'!F25</f>
        <v>5</v>
      </c>
      <c r="D22" s="258">
        <f>'План НП'!G25</f>
        <v>150</v>
      </c>
      <c r="E22" s="236"/>
      <c r="F22" s="237"/>
      <c r="G22" s="237"/>
      <c r="H22" s="237"/>
      <c r="I22" s="237"/>
      <c r="J22" s="237"/>
      <c r="K22" s="237"/>
      <c r="L22" s="238"/>
      <c r="M22" s="256" t="str">
        <f>'План НП'!C25</f>
        <v>1</v>
      </c>
      <c r="N22" s="256">
        <f>'План НП'!D25</f>
        <v>0</v>
      </c>
      <c r="O22" s="239">
        <f>'План НП'!S25</f>
        <v>184</v>
      </c>
      <c r="P22" s="190" t="str">
        <f>'Основні дані'!$B$1</f>
        <v>ХТ-М225</v>
      </c>
    </row>
    <row r="23" spans="1:16" s="133" customFormat="1" ht="15.6" x14ac:dyDescent="0.3">
      <c r="A23" s="235" t="str">
        <f>'План НП'!A26</f>
        <v>СП5</v>
      </c>
      <c r="B23" s="253" t="str">
        <f>'План НП'!B26</f>
        <v>Впровадження нових технологій в парфумерно-косметичній галузі</v>
      </c>
      <c r="C23" s="258">
        <f>'План НП'!F26</f>
        <v>5</v>
      </c>
      <c r="D23" s="258">
        <f>'План НП'!G26</f>
        <v>150</v>
      </c>
      <c r="E23" s="236"/>
      <c r="F23" s="237"/>
      <c r="G23" s="237"/>
      <c r="H23" s="237"/>
      <c r="I23" s="237"/>
      <c r="J23" s="237"/>
      <c r="K23" s="237"/>
      <c r="L23" s="238"/>
      <c r="M23" s="256" t="str">
        <f>'План НП'!C26</f>
        <v>1</v>
      </c>
      <c r="N23" s="256">
        <f>'План НП'!D26</f>
        <v>0</v>
      </c>
      <c r="O23" s="239">
        <f>'План НП'!S26</f>
        <v>184</v>
      </c>
      <c r="P23" s="190" t="str">
        <f>'Основні дані'!$B$1</f>
        <v>ХТ-М225</v>
      </c>
    </row>
    <row r="24" spans="1:16" s="133" customFormat="1" ht="15.6" hidden="1" x14ac:dyDescent="0.3">
      <c r="A24" s="235">
        <f>'План НП'!A27</f>
        <v>0</v>
      </c>
      <c r="B24" s="253">
        <f>'План НП'!B27</f>
        <v>0</v>
      </c>
      <c r="C24" s="258">
        <f>'План НП'!F27</f>
        <v>0</v>
      </c>
      <c r="D24" s="258">
        <f>'План НП'!G27</f>
        <v>0</v>
      </c>
      <c r="E24" s="236"/>
      <c r="F24" s="237"/>
      <c r="G24" s="237"/>
      <c r="H24" s="237"/>
      <c r="I24" s="237"/>
      <c r="J24" s="237"/>
      <c r="K24" s="237"/>
      <c r="L24" s="238"/>
      <c r="M24" s="256">
        <f>'План НП'!C27</f>
        <v>0</v>
      </c>
      <c r="N24" s="256">
        <f>'План НП'!D27</f>
        <v>0</v>
      </c>
      <c r="O24" s="239">
        <f>'План НП'!S27</f>
        <v>0</v>
      </c>
      <c r="P24" s="190" t="str">
        <f>'Основні дані'!$B$1</f>
        <v>ХТ-М225</v>
      </c>
    </row>
    <row r="25" spans="1:16" s="133" customFormat="1" ht="31.8" thickBot="1" x14ac:dyDescent="0.35">
      <c r="A25" s="235" t="str">
        <f>'План НП'!A28</f>
        <v>СП6</v>
      </c>
      <c r="B25" s="253" t="str">
        <f>'План НП'!B28</f>
        <v xml:space="preserve">Сучасне обладнання в технології органічних речовин, харчових добавок та компонентів косметичних засобів </v>
      </c>
      <c r="C25" s="258">
        <f>'План НП'!F28</f>
        <v>3</v>
      </c>
      <c r="D25" s="258">
        <f>'План НП'!G28</f>
        <v>90</v>
      </c>
      <c r="E25" s="236"/>
      <c r="F25" s="237"/>
      <c r="G25" s="237"/>
      <c r="H25" s="237"/>
      <c r="I25" s="237"/>
      <c r="J25" s="237"/>
      <c r="K25" s="237"/>
      <c r="L25" s="238"/>
      <c r="M25" s="256" t="str">
        <f>'План НП'!C28</f>
        <v>2</v>
      </c>
      <c r="N25" s="256">
        <f>'План НП'!D28</f>
        <v>0</v>
      </c>
      <c r="O25" s="239">
        <f>'План НП'!S28</f>
        <v>184</v>
      </c>
      <c r="P25" s="190" t="str">
        <f>'Основні дані'!$B$1</f>
        <v>ХТ-М225</v>
      </c>
    </row>
    <row r="26" spans="1:16" s="133" customFormat="1" ht="15.6" hidden="1" x14ac:dyDescent="0.3">
      <c r="A26" s="235" t="str">
        <f>'План НП'!A29</f>
        <v>СП7</v>
      </c>
      <c r="B26" s="253" t="str">
        <f>'План НП'!B29</f>
        <v xml:space="preserve">Організація і менеджмент виробництва </v>
      </c>
      <c r="C26" s="258">
        <f>'План НП'!F29</f>
        <v>3</v>
      </c>
      <c r="D26" s="258">
        <f>'План НП'!G29</f>
        <v>90</v>
      </c>
      <c r="E26" s="236"/>
      <c r="F26" s="237"/>
      <c r="G26" s="237"/>
      <c r="H26" s="237"/>
      <c r="I26" s="237"/>
      <c r="J26" s="237"/>
      <c r="K26" s="237"/>
      <c r="L26" s="238"/>
      <c r="M26" s="256">
        <f>'План НП'!C29</f>
        <v>0</v>
      </c>
      <c r="N26" s="256" t="str">
        <f>'План НП'!D29</f>
        <v>2</v>
      </c>
      <c r="O26" s="239">
        <f>'План НП'!S29</f>
        <v>202</v>
      </c>
      <c r="P26" s="190" t="str">
        <f>'Основні дані'!$B$1</f>
        <v>ХТ-М225</v>
      </c>
    </row>
    <row r="27" spans="1:16" s="133" customFormat="1" ht="15.6" hidden="1" x14ac:dyDescent="0.3">
      <c r="A27" s="235" t="str">
        <f>'План НП'!A30</f>
        <v>СП9</v>
      </c>
      <c r="B27" s="253">
        <f>'План НП'!B30</f>
        <v>0</v>
      </c>
      <c r="C27" s="258">
        <f>'План НП'!F30</f>
        <v>0</v>
      </c>
      <c r="D27" s="258">
        <f>'План НП'!G30</f>
        <v>0</v>
      </c>
      <c r="E27" s="236"/>
      <c r="F27" s="237"/>
      <c r="G27" s="237"/>
      <c r="H27" s="237"/>
      <c r="I27" s="237"/>
      <c r="J27" s="237"/>
      <c r="K27" s="237"/>
      <c r="L27" s="238"/>
      <c r="M27" s="256">
        <f>'План НП'!C30</f>
        <v>0</v>
      </c>
      <c r="N27" s="256">
        <f>'План НП'!D30</f>
        <v>0</v>
      </c>
      <c r="O27" s="239">
        <f>'План НП'!S30</f>
        <v>0</v>
      </c>
      <c r="P27" s="190" t="str">
        <f>'Основні дані'!$B$1</f>
        <v>ХТ-М225</v>
      </c>
    </row>
    <row r="28" spans="1:16" s="133" customFormat="1" ht="15.6" hidden="1" x14ac:dyDescent="0.3">
      <c r="A28" s="235" t="str">
        <f>'План НП'!A31</f>
        <v>СП10</v>
      </c>
      <c r="B28" s="253">
        <f>'План НП'!B31</f>
        <v>0</v>
      </c>
      <c r="C28" s="258">
        <f>'План НП'!F31</f>
        <v>0</v>
      </c>
      <c r="D28" s="258">
        <f>'План НП'!G31</f>
        <v>0</v>
      </c>
      <c r="E28" s="236"/>
      <c r="F28" s="237"/>
      <c r="G28" s="237"/>
      <c r="H28" s="237"/>
      <c r="I28" s="237"/>
      <c r="J28" s="237"/>
      <c r="K28" s="237"/>
      <c r="L28" s="238"/>
      <c r="M28" s="256">
        <f>'План НП'!C31</f>
        <v>0</v>
      </c>
      <c r="N28" s="256">
        <f>'План НП'!D31</f>
        <v>0</v>
      </c>
      <c r="O28" s="239">
        <f>'План НП'!S31</f>
        <v>0</v>
      </c>
      <c r="P28" s="190" t="str">
        <f>'Основні дані'!$B$1</f>
        <v>ХТ-М225</v>
      </c>
    </row>
    <row r="29" spans="1:16" s="133" customFormat="1" ht="15.6" hidden="1" x14ac:dyDescent="0.3">
      <c r="A29" s="235" t="str">
        <f>'План НП'!A32</f>
        <v>СП11</v>
      </c>
      <c r="B29" s="253">
        <f>'План НП'!B32</f>
        <v>0</v>
      </c>
      <c r="C29" s="258">
        <f>'План НП'!F32</f>
        <v>0</v>
      </c>
      <c r="D29" s="258">
        <f>'План НП'!G32</f>
        <v>0</v>
      </c>
      <c r="E29" s="236"/>
      <c r="F29" s="237"/>
      <c r="G29" s="237"/>
      <c r="H29" s="237"/>
      <c r="I29" s="237"/>
      <c r="J29" s="237"/>
      <c r="K29" s="237"/>
      <c r="L29" s="238"/>
      <c r="M29" s="256">
        <f>'План НП'!C32</f>
        <v>0</v>
      </c>
      <c r="N29" s="256">
        <f>'План НП'!D32</f>
        <v>0</v>
      </c>
      <c r="O29" s="239">
        <f>'План НП'!S32</f>
        <v>0</v>
      </c>
      <c r="P29" s="190" t="str">
        <f>'Основні дані'!$B$1</f>
        <v>ХТ-М225</v>
      </c>
    </row>
    <row r="30" spans="1:16" s="133" customFormat="1" ht="15.6" hidden="1" x14ac:dyDescent="0.3">
      <c r="A30" s="235" t="str">
        <f>'План НП'!A33</f>
        <v>СП12</v>
      </c>
      <c r="B30" s="253">
        <f>'План НП'!B33</f>
        <v>0</v>
      </c>
      <c r="C30" s="258">
        <f>'План НП'!F33</f>
        <v>0</v>
      </c>
      <c r="D30" s="258">
        <f>'План НП'!G33</f>
        <v>0</v>
      </c>
      <c r="E30" s="236"/>
      <c r="F30" s="237"/>
      <c r="G30" s="237"/>
      <c r="H30" s="237"/>
      <c r="I30" s="237"/>
      <c r="J30" s="237"/>
      <c r="K30" s="237"/>
      <c r="L30" s="238"/>
      <c r="M30" s="256">
        <f>'План НП'!C33</f>
        <v>0</v>
      </c>
      <c r="N30" s="256">
        <f>'План НП'!D33</f>
        <v>0</v>
      </c>
      <c r="O30" s="239">
        <f>'План НП'!S33</f>
        <v>0</v>
      </c>
      <c r="P30" s="190" t="str">
        <f>'Основні дані'!$B$1</f>
        <v>ХТ-М225</v>
      </c>
    </row>
    <row r="31" spans="1:16" s="132" customFormat="1" ht="18" hidden="1" x14ac:dyDescent="0.35">
      <c r="A31" s="235" t="str">
        <f>'План НП'!A34</f>
        <v>СП13</v>
      </c>
      <c r="B31" s="253">
        <f>'План НП'!B34</f>
        <v>0</v>
      </c>
      <c r="C31" s="258">
        <f>'План НП'!F34</f>
        <v>0</v>
      </c>
      <c r="D31" s="258">
        <f>'План НП'!G34</f>
        <v>0</v>
      </c>
      <c r="E31" s="236"/>
      <c r="F31" s="237"/>
      <c r="G31" s="237"/>
      <c r="H31" s="237"/>
      <c r="I31" s="237"/>
      <c r="J31" s="237"/>
      <c r="K31" s="237"/>
      <c r="L31" s="238"/>
      <c r="M31" s="256">
        <f>'План НП'!C34</f>
        <v>0</v>
      </c>
      <c r="N31" s="256">
        <f>'План НП'!D34</f>
        <v>0</v>
      </c>
      <c r="O31" s="239">
        <f>'План НП'!S34</f>
        <v>0</v>
      </c>
      <c r="P31" s="190" t="str">
        <f>'Основні дані'!$B$1</f>
        <v>ХТ-М225</v>
      </c>
    </row>
    <row r="32" spans="1:16" s="132" customFormat="1" ht="18" hidden="1" x14ac:dyDescent="0.35">
      <c r="A32" s="235" t="str">
        <f>'План НП'!A35</f>
        <v>СП14</v>
      </c>
      <c r="B32" s="253">
        <f>'План НП'!B35</f>
        <v>0</v>
      </c>
      <c r="C32" s="258">
        <f>'План НП'!F35</f>
        <v>0</v>
      </c>
      <c r="D32" s="258">
        <f>'План НП'!G35</f>
        <v>0</v>
      </c>
      <c r="E32" s="236"/>
      <c r="F32" s="237"/>
      <c r="G32" s="237"/>
      <c r="H32" s="237"/>
      <c r="I32" s="237"/>
      <c r="J32" s="237"/>
      <c r="K32" s="237"/>
      <c r="L32" s="238"/>
      <c r="M32" s="256">
        <f>'План НП'!C35</f>
        <v>0</v>
      </c>
      <c r="N32" s="256">
        <f>'План НП'!D35</f>
        <v>0</v>
      </c>
      <c r="O32" s="239">
        <f>'План НП'!S35</f>
        <v>0</v>
      </c>
      <c r="P32" s="190" t="str">
        <f>'Основні дані'!$B$1</f>
        <v>ХТ-М225</v>
      </c>
    </row>
    <row r="33" spans="1:16" s="132" customFormat="1" ht="18.600000000000001" hidden="1" thickBot="1" x14ac:dyDescent="0.4">
      <c r="A33" s="235" t="str">
        <f>'План НП'!A36</f>
        <v>СП15</v>
      </c>
      <c r="B33" s="253">
        <f>'План НП'!B36</f>
        <v>0</v>
      </c>
      <c r="C33" s="258">
        <f>'План НП'!F36</f>
        <v>0</v>
      </c>
      <c r="D33" s="258">
        <f>'План НП'!G36</f>
        <v>0</v>
      </c>
      <c r="E33" s="236"/>
      <c r="F33" s="237"/>
      <c r="G33" s="237"/>
      <c r="H33" s="237"/>
      <c r="I33" s="237"/>
      <c r="J33" s="237"/>
      <c r="K33" s="237"/>
      <c r="L33" s="238"/>
      <c r="M33" s="256">
        <f>'План НП'!C36</f>
        <v>0</v>
      </c>
      <c r="N33" s="256">
        <f>'План НП'!D36</f>
        <v>0</v>
      </c>
      <c r="O33" s="239">
        <f>'План НП'!S36</f>
        <v>0</v>
      </c>
      <c r="P33" s="190" t="str">
        <f>'Основні дані'!$B$1</f>
        <v>ХТ-М225</v>
      </c>
    </row>
    <row r="34" spans="1:16" s="132" customFormat="1" ht="18.600000000000001" thickBot="1" x14ac:dyDescent="0.4">
      <c r="A34" s="459" t="str">
        <f>'План НП'!A37</f>
        <v>1.3</v>
      </c>
      <c r="B34" s="459" t="str">
        <f>'План НП'!B37</f>
        <v>Практична підготовка</v>
      </c>
      <c r="C34" s="460">
        <f>'План НП'!F37</f>
        <v>11</v>
      </c>
      <c r="D34" s="460">
        <f>'План НП'!G37</f>
        <v>330</v>
      </c>
      <c r="E34" s="461"/>
      <c r="F34" s="462"/>
      <c r="G34" s="462"/>
      <c r="H34" s="462"/>
      <c r="I34" s="462"/>
      <c r="J34" s="462"/>
      <c r="K34" s="462"/>
      <c r="L34" s="463"/>
      <c r="M34" s="464">
        <f>'План НП'!C37</f>
        <v>0</v>
      </c>
      <c r="N34" s="465">
        <f>'План НП'!D37</f>
        <v>0</v>
      </c>
      <c r="O34" s="466">
        <f>C34/90</f>
        <v>0.12222222222222222</v>
      </c>
      <c r="P34" s="190" t="str">
        <f>'Основні дані'!$B$1</f>
        <v>ХТ-М225</v>
      </c>
    </row>
    <row r="35" spans="1:16" s="132" customFormat="1" ht="18.600000000000001" thickBot="1" x14ac:dyDescent="0.4">
      <c r="A35" s="235" t="str">
        <f>'План НП'!A38</f>
        <v>ПП 1</v>
      </c>
      <c r="B35" s="253" t="str">
        <f>'План НП'!B38</f>
        <v>Переддипломна практика*</v>
      </c>
      <c r="C35" s="258">
        <f>'План НП'!F38</f>
        <v>11</v>
      </c>
      <c r="D35" s="258">
        <f>'План НП'!G38</f>
        <v>330</v>
      </c>
      <c r="E35" s="236"/>
      <c r="F35" s="237"/>
      <c r="G35" s="237"/>
      <c r="H35" s="237"/>
      <c r="I35" s="237"/>
      <c r="J35" s="237"/>
      <c r="K35" s="237"/>
      <c r="L35" s="238"/>
      <c r="M35" s="256">
        <f>'План НП'!C38</f>
        <v>0</v>
      </c>
      <c r="N35" s="256" t="str">
        <f>'План НП'!D38</f>
        <v>3</v>
      </c>
      <c r="O35" s="239">
        <f>'План НП'!S38</f>
        <v>184</v>
      </c>
      <c r="P35" s="190" t="str">
        <f>'Основні дані'!$B$1</f>
        <v>ХТ-М225</v>
      </c>
    </row>
    <row r="36" spans="1:16" s="132" customFormat="1" ht="18" hidden="1" x14ac:dyDescent="0.35">
      <c r="A36" s="235" t="str">
        <f>'План НП'!A39</f>
        <v>ПП 2</v>
      </c>
      <c r="B36" s="253">
        <f>'План НП'!B39</f>
        <v>0</v>
      </c>
      <c r="C36" s="258">
        <f>'План НП'!F39</f>
        <v>0</v>
      </c>
      <c r="D36" s="258">
        <f>'План НП'!G39</f>
        <v>0</v>
      </c>
      <c r="E36" s="236"/>
      <c r="F36" s="237"/>
      <c r="G36" s="237"/>
      <c r="H36" s="237"/>
      <c r="I36" s="237"/>
      <c r="J36" s="237"/>
      <c r="K36" s="237"/>
      <c r="L36" s="238"/>
      <c r="M36" s="256">
        <f>'План НП'!C39</f>
        <v>0</v>
      </c>
      <c r="N36" s="256">
        <f>'План НП'!D39</f>
        <v>0</v>
      </c>
      <c r="O36" s="239">
        <f>'План НП'!S39</f>
        <v>0</v>
      </c>
      <c r="P36" s="190" t="str">
        <f>'Основні дані'!$B$1</f>
        <v>ХТ-М225</v>
      </c>
    </row>
    <row r="37" spans="1:16" s="132" customFormat="1" ht="18" hidden="1" x14ac:dyDescent="0.35">
      <c r="A37" s="235" t="str">
        <f>'План НП'!A40</f>
        <v>ПП 3</v>
      </c>
      <c r="B37" s="253">
        <f>'План НП'!B40</f>
        <v>0</v>
      </c>
      <c r="C37" s="258">
        <f>'План НП'!F40</f>
        <v>0</v>
      </c>
      <c r="D37" s="258">
        <f>'План НП'!G40</f>
        <v>0</v>
      </c>
      <c r="E37" s="236"/>
      <c r="F37" s="237"/>
      <c r="G37" s="237"/>
      <c r="H37" s="237"/>
      <c r="I37" s="237"/>
      <c r="J37" s="237"/>
      <c r="K37" s="237"/>
      <c r="L37" s="238"/>
      <c r="M37" s="256">
        <f>'План НП'!C40</f>
        <v>0</v>
      </c>
      <c r="N37" s="256">
        <f>'План НП'!D40</f>
        <v>0</v>
      </c>
      <c r="O37" s="239">
        <f>'План НП'!S40</f>
        <v>0</v>
      </c>
      <c r="P37" s="190" t="str">
        <f>'Основні дані'!$B$1</f>
        <v>ХТ-М225</v>
      </c>
    </row>
    <row r="38" spans="1:16" s="132" customFormat="1" ht="18" hidden="1" x14ac:dyDescent="0.35">
      <c r="A38" s="235" t="str">
        <f>'План НП'!A41</f>
        <v>ПП 4</v>
      </c>
      <c r="B38" s="253">
        <f>'План НП'!B41</f>
        <v>0</v>
      </c>
      <c r="C38" s="258">
        <f>'План НП'!F41</f>
        <v>0</v>
      </c>
      <c r="D38" s="258">
        <f>'План НП'!G41</f>
        <v>0</v>
      </c>
      <c r="E38" s="236"/>
      <c r="F38" s="237"/>
      <c r="G38" s="237"/>
      <c r="H38" s="237"/>
      <c r="I38" s="237"/>
      <c r="J38" s="237"/>
      <c r="K38" s="237"/>
      <c r="L38" s="238"/>
      <c r="M38" s="256">
        <f>'План НП'!C41</f>
        <v>0</v>
      </c>
      <c r="N38" s="256">
        <f>'План НП'!D41</f>
        <v>0</v>
      </c>
      <c r="O38" s="239">
        <f>'План НП'!S41</f>
        <v>0</v>
      </c>
      <c r="P38" s="190" t="str">
        <f>'Основні дані'!$B$1</f>
        <v>ХТ-М225</v>
      </c>
    </row>
    <row r="39" spans="1:16" s="132" customFormat="1" ht="18" hidden="1" x14ac:dyDescent="0.35">
      <c r="A39" s="235" t="str">
        <f>'План НП'!A42</f>
        <v>ПП 5</v>
      </c>
      <c r="B39" s="253">
        <f>'План НП'!B42</f>
        <v>0</v>
      </c>
      <c r="C39" s="258">
        <f>'План НП'!F42</f>
        <v>0</v>
      </c>
      <c r="D39" s="258">
        <f>'План НП'!G42</f>
        <v>0</v>
      </c>
      <c r="E39" s="236"/>
      <c r="F39" s="237"/>
      <c r="G39" s="237"/>
      <c r="H39" s="237"/>
      <c r="I39" s="237"/>
      <c r="J39" s="237"/>
      <c r="K39" s="237"/>
      <c r="L39" s="238"/>
      <c r="M39" s="256">
        <f>'План НП'!C42</f>
        <v>0</v>
      </c>
      <c r="N39" s="256">
        <f>'План НП'!D42</f>
        <v>0</v>
      </c>
      <c r="O39" s="239">
        <f>'План НП'!S42</f>
        <v>0</v>
      </c>
      <c r="P39" s="190" t="str">
        <f>'Основні дані'!$B$1</f>
        <v>ХТ-М225</v>
      </c>
    </row>
    <row r="40" spans="1:16" s="132" customFormat="1" ht="18.600000000000001" hidden="1" thickBot="1" x14ac:dyDescent="0.4">
      <c r="A40" s="235" t="str">
        <f>'План НП'!A43</f>
        <v>ПП 6</v>
      </c>
      <c r="B40" s="253">
        <f>'План НП'!B43</f>
        <v>0</v>
      </c>
      <c r="C40" s="258">
        <f>'План НП'!F43</f>
        <v>0</v>
      </c>
      <c r="D40" s="258">
        <f>'План НП'!G43</f>
        <v>0</v>
      </c>
      <c r="E40" s="236"/>
      <c r="F40" s="237"/>
      <c r="G40" s="237"/>
      <c r="H40" s="237"/>
      <c r="I40" s="237"/>
      <c r="J40" s="237"/>
      <c r="K40" s="237"/>
      <c r="L40" s="238"/>
      <c r="M40" s="256">
        <f>'План НП'!C43</f>
        <v>0</v>
      </c>
      <c r="N40" s="256">
        <f>'План НП'!D43</f>
        <v>0</v>
      </c>
      <c r="O40" s="239">
        <f>'План НП'!S43</f>
        <v>0</v>
      </c>
      <c r="P40" s="190" t="str">
        <f>'Основні дані'!$B$1</f>
        <v>ХТ-М225</v>
      </c>
    </row>
    <row r="41" spans="1:16" s="132" customFormat="1" ht="18.600000000000001" thickBot="1" x14ac:dyDescent="0.4">
      <c r="A41" s="231" t="str">
        <f>'План НП'!A44</f>
        <v>1.4</v>
      </c>
      <c r="B41" s="231" t="str">
        <f>'План НП'!B44</f>
        <v>Атестація</v>
      </c>
      <c r="C41" s="257">
        <f>'План НП'!F44</f>
        <v>11</v>
      </c>
      <c r="D41" s="257">
        <f>'План НП'!G44</f>
        <v>330</v>
      </c>
      <c r="E41" s="232"/>
      <c r="F41" s="233"/>
      <c r="G41" s="233"/>
      <c r="H41" s="233"/>
      <c r="I41" s="233"/>
      <c r="J41" s="233"/>
      <c r="K41" s="233"/>
      <c r="L41" s="234"/>
      <c r="M41" s="254" t="str">
        <f>'План НП'!C44</f>
        <v>3</v>
      </c>
      <c r="N41" s="255">
        <f>'План НП'!D44</f>
        <v>0</v>
      </c>
      <c r="O41" s="441">
        <f>C41/90</f>
        <v>0.12222222222222222</v>
      </c>
      <c r="P41" s="190" t="str">
        <f>'Основні дані'!$B$1</f>
        <v>ХТ-М225</v>
      </c>
    </row>
    <row r="42" spans="1:16" s="132" customFormat="1" ht="18" hidden="1" x14ac:dyDescent="0.35">
      <c r="A42" s="562" t="str">
        <f>'План НП'!A45</f>
        <v>А1</v>
      </c>
      <c r="B42" s="524" t="str">
        <f>'План НП'!B45</f>
        <v>не заповнювати</v>
      </c>
      <c r="C42" s="525">
        <f>'План НП'!F45</f>
        <v>0</v>
      </c>
      <c r="D42" s="525">
        <f>'План НП'!G45</f>
        <v>0</v>
      </c>
      <c r="E42" s="526"/>
      <c r="F42" s="527"/>
      <c r="G42" s="527"/>
      <c r="H42" s="527"/>
      <c r="I42" s="527"/>
      <c r="J42" s="527"/>
      <c r="K42" s="527"/>
      <c r="L42" s="528"/>
      <c r="M42" s="529">
        <f>'План НП'!C45</f>
        <v>0</v>
      </c>
      <c r="N42" s="530">
        <f>'План НП'!D45</f>
        <v>0</v>
      </c>
      <c r="O42" s="531">
        <f>'План НП'!S45</f>
        <v>0</v>
      </c>
      <c r="P42" s="190"/>
    </row>
    <row r="43" spans="1:16" s="132" customFormat="1" ht="18" hidden="1" x14ac:dyDescent="0.35">
      <c r="A43" s="564" t="str">
        <f>'План НП'!A46</f>
        <v>А2</v>
      </c>
      <c r="B43" s="565" t="str">
        <f>'План НП'!B46</f>
        <v>не заповнювати</v>
      </c>
      <c r="C43" s="566">
        <f>'План НП'!F46</f>
        <v>0</v>
      </c>
      <c r="D43" s="566">
        <f>'План НП'!G46</f>
        <v>0</v>
      </c>
      <c r="E43" s="567"/>
      <c r="F43" s="568"/>
      <c r="G43" s="568"/>
      <c r="H43" s="568"/>
      <c r="I43" s="568"/>
      <c r="J43" s="568"/>
      <c r="K43" s="568"/>
      <c r="L43" s="569"/>
      <c r="M43" s="570">
        <f>'План НП'!C46</f>
        <v>0</v>
      </c>
      <c r="N43" s="571">
        <f>'План НП'!D46</f>
        <v>0</v>
      </c>
      <c r="O43" s="572"/>
      <c r="P43" s="190"/>
    </row>
    <row r="44" spans="1:16" s="132" customFormat="1" ht="18" hidden="1" x14ac:dyDescent="0.35">
      <c r="A44" s="564" t="str">
        <f>'План НП'!A47</f>
        <v>А3</v>
      </c>
      <c r="B44" s="565" t="str">
        <f>'План НП'!B47</f>
        <v>не заповнювати</v>
      </c>
      <c r="C44" s="566">
        <f>'План НП'!F47</f>
        <v>0</v>
      </c>
      <c r="D44" s="566">
        <f>'План НП'!G47</f>
        <v>0</v>
      </c>
      <c r="E44" s="567"/>
      <c r="F44" s="568"/>
      <c r="G44" s="568"/>
      <c r="H44" s="568"/>
      <c r="I44" s="568"/>
      <c r="J44" s="568"/>
      <c r="K44" s="568"/>
      <c r="L44" s="569"/>
      <c r="M44" s="570">
        <f>'План НП'!C47</f>
        <v>0</v>
      </c>
      <c r="N44" s="571">
        <f>'План НП'!D47</f>
        <v>0</v>
      </c>
      <c r="O44" s="572"/>
      <c r="P44" s="190"/>
    </row>
    <row r="45" spans="1:16" s="132" customFormat="1" ht="18.600000000000001" hidden="1" thickBot="1" x14ac:dyDescent="0.4">
      <c r="A45" s="563" t="str">
        <f>'План НП'!A48</f>
        <v>А4</v>
      </c>
      <c r="B45" s="532" t="str">
        <f>'План НП'!B48</f>
        <v>не заповнювати</v>
      </c>
      <c r="C45" s="533">
        <f>'План НП'!F48</f>
        <v>0</v>
      </c>
      <c r="D45" s="533">
        <f>'План НП'!G48</f>
        <v>0</v>
      </c>
      <c r="E45" s="534"/>
      <c r="F45" s="535"/>
      <c r="G45" s="535"/>
      <c r="H45" s="535"/>
      <c r="I45" s="535"/>
      <c r="J45" s="535"/>
      <c r="K45" s="535"/>
      <c r="L45" s="536"/>
      <c r="M45" s="537">
        <f>'План НП'!C48</f>
        <v>0</v>
      </c>
      <c r="N45" s="538">
        <f>'План НП'!D48</f>
        <v>0</v>
      </c>
      <c r="O45" s="539"/>
      <c r="P45" s="190"/>
    </row>
    <row r="46" spans="1:16" s="132" customFormat="1" ht="18.600000000000001" thickBot="1" x14ac:dyDescent="0.4">
      <c r="A46" s="231" t="str">
        <f>'План НП'!A49</f>
        <v>2</v>
      </c>
      <c r="B46" s="231" t="str">
        <f>'План НП'!B49</f>
        <v>Вибіркові освітні компоненти</v>
      </c>
      <c r="C46" s="257">
        <f>'План НП'!F49</f>
        <v>32</v>
      </c>
      <c r="D46" s="257">
        <f>'План НП'!G49</f>
        <v>960</v>
      </c>
      <c r="E46" s="232"/>
      <c r="F46" s="233"/>
      <c r="G46" s="233"/>
      <c r="H46" s="233"/>
      <c r="I46" s="233"/>
      <c r="J46" s="233"/>
      <c r="K46" s="233"/>
      <c r="L46" s="234"/>
      <c r="M46" s="254">
        <f>'План НП'!C49</f>
        <v>0</v>
      </c>
      <c r="N46" s="255">
        <f>'План НП'!D49</f>
        <v>0</v>
      </c>
      <c r="O46" s="441">
        <f>C46/90</f>
        <v>0.35555555555555557</v>
      </c>
      <c r="P46" s="190" t="str">
        <f>'Основні дані'!$B$1</f>
        <v>ХТ-М225</v>
      </c>
    </row>
    <row r="47" spans="1:16" ht="45.75" customHeight="1" thickBot="1" x14ac:dyDescent="0.3">
      <c r="A47" s="575" t="str">
        <f>'План НП'!A50</f>
        <v>2.1</v>
      </c>
      <c r="B47" s="576" t="str">
        <f>'План НП'!B50</f>
        <v xml:space="preserve">Освітні компоненти вільного вибору  професійної підготовки загальноінститутського каталогу </v>
      </c>
      <c r="C47" s="577">
        <f>'План НП'!F50</f>
        <v>24</v>
      </c>
      <c r="D47" s="577">
        <f>'План НП'!G50</f>
        <v>720</v>
      </c>
      <c r="E47" s="578"/>
      <c r="F47" s="579"/>
      <c r="G47" s="579"/>
      <c r="H47" s="579"/>
      <c r="I47" s="579"/>
      <c r="J47" s="579"/>
      <c r="K47" s="579"/>
      <c r="L47" s="580"/>
      <c r="M47" s="581">
        <f>'План НП'!C50</f>
        <v>0</v>
      </c>
      <c r="N47" s="582">
        <f>'План НП'!D50</f>
        <v>0</v>
      </c>
      <c r="O47" s="583">
        <f>C47/90</f>
        <v>0.26666666666666666</v>
      </c>
      <c r="P47" s="190" t="str">
        <f>'Основні дані'!$B$1</f>
        <v>ХТ-М225</v>
      </c>
    </row>
    <row r="48" spans="1:16" s="132" customFormat="1" ht="18" x14ac:dyDescent="0.35">
      <c r="A48" s="235" t="str">
        <f>'План НП'!A51</f>
        <v>ОКВП1</v>
      </c>
      <c r="B48" s="253" t="str">
        <f>'План НП'!B51</f>
        <v>ОК ВВ ПП 1</v>
      </c>
      <c r="C48" s="258">
        <f>'План НП'!F51</f>
        <v>4</v>
      </c>
      <c r="D48" s="258">
        <f>'План НП'!G51</f>
        <v>120</v>
      </c>
      <c r="E48" s="236"/>
      <c r="F48" s="237"/>
      <c r="G48" s="237"/>
      <c r="H48" s="237"/>
      <c r="I48" s="237"/>
      <c r="J48" s="237"/>
      <c r="K48" s="237"/>
      <c r="L48" s="238"/>
      <c r="M48" s="256">
        <f>'План НП'!C51</f>
        <v>0</v>
      </c>
      <c r="N48" s="256" t="str">
        <f>'План НП'!D51</f>
        <v>2</v>
      </c>
      <c r="O48" s="239">
        <f>'План НП'!S51</f>
        <v>777</v>
      </c>
      <c r="P48" s="190" t="str">
        <f>'Основні дані'!$B$1</f>
        <v>ХТ-М225</v>
      </c>
    </row>
    <row r="49" spans="1:16" s="132" customFormat="1" ht="18" x14ac:dyDescent="0.35">
      <c r="A49" s="235" t="str">
        <f>'План НП'!A52</f>
        <v>ОКВП2</v>
      </c>
      <c r="B49" s="253" t="str">
        <f>'План НП'!B52</f>
        <v>ОК ВВ ПП 2</v>
      </c>
      <c r="C49" s="258">
        <f>'План НП'!F52</f>
        <v>4</v>
      </c>
      <c r="D49" s="258">
        <f>'План НП'!G52</f>
        <v>120</v>
      </c>
      <c r="E49" s="236"/>
      <c r="F49" s="237"/>
      <c r="G49" s="237"/>
      <c r="H49" s="237"/>
      <c r="I49" s="237"/>
      <c r="J49" s="237"/>
      <c r="K49" s="237"/>
      <c r="L49" s="238"/>
      <c r="M49" s="256">
        <f>'План НП'!C52</f>
        <v>0</v>
      </c>
      <c r="N49" s="256" t="str">
        <f>'План НП'!D52</f>
        <v>2</v>
      </c>
      <c r="O49" s="239">
        <f>'План НП'!S52</f>
        <v>777</v>
      </c>
      <c r="P49" s="190" t="str">
        <f>'Основні дані'!$B$1</f>
        <v>ХТ-М225</v>
      </c>
    </row>
    <row r="50" spans="1:16" s="132" customFormat="1" ht="18" x14ac:dyDescent="0.35">
      <c r="A50" s="235" t="str">
        <f>'План НП'!A53</f>
        <v>ОКВП3</v>
      </c>
      <c r="B50" s="253" t="str">
        <f>'План НП'!B53</f>
        <v>ОК ВВ ПП 3</v>
      </c>
      <c r="C50" s="258">
        <f>'План НП'!F53</f>
        <v>4</v>
      </c>
      <c r="D50" s="258">
        <f>'План НП'!G53</f>
        <v>120</v>
      </c>
      <c r="E50" s="236"/>
      <c r="F50" s="237"/>
      <c r="G50" s="237"/>
      <c r="H50" s="237"/>
      <c r="I50" s="237"/>
      <c r="J50" s="237"/>
      <c r="K50" s="237"/>
      <c r="L50" s="238"/>
      <c r="M50" s="256">
        <f>'План НП'!C53</f>
        <v>0</v>
      </c>
      <c r="N50" s="256" t="str">
        <f>'План НП'!D53</f>
        <v>2</v>
      </c>
      <c r="O50" s="239">
        <f>'План НП'!S53</f>
        <v>777</v>
      </c>
      <c r="P50" s="190" t="str">
        <f>'Основні дані'!$B$1</f>
        <v>ХТ-М225</v>
      </c>
    </row>
    <row r="51" spans="1:16" s="132" customFormat="1" ht="18" x14ac:dyDescent="0.35">
      <c r="A51" s="235" t="str">
        <f>'План НП'!A54</f>
        <v>ОКВП4</v>
      </c>
      <c r="B51" s="253" t="str">
        <f>'План НП'!B54</f>
        <v>ОК ВВ ПП 4</v>
      </c>
      <c r="C51" s="258">
        <f>'План НП'!F54</f>
        <v>4</v>
      </c>
      <c r="D51" s="258">
        <f>'План НП'!G54</f>
        <v>120</v>
      </c>
      <c r="E51" s="236"/>
      <c r="F51" s="237"/>
      <c r="G51" s="237"/>
      <c r="H51" s="237"/>
      <c r="I51" s="237"/>
      <c r="J51" s="237"/>
      <c r="K51" s="237"/>
      <c r="L51" s="238"/>
      <c r="M51" s="256">
        <f>'План НП'!C54</f>
        <v>0</v>
      </c>
      <c r="N51" s="256" t="str">
        <f>'План НП'!D54</f>
        <v>2</v>
      </c>
      <c r="O51" s="239">
        <f>'План НП'!S54</f>
        <v>777</v>
      </c>
      <c r="P51" s="190" t="str">
        <f>'Основні дані'!$B$1</f>
        <v>ХТ-М225</v>
      </c>
    </row>
    <row r="52" spans="1:16" s="132" customFormat="1" ht="18" x14ac:dyDescent="0.35">
      <c r="A52" s="235" t="str">
        <f>'План НП'!A55</f>
        <v>ОКВП5</v>
      </c>
      <c r="B52" s="253" t="str">
        <f>'План НП'!B55</f>
        <v>ОК ВВ ПП 5</v>
      </c>
      <c r="C52" s="258">
        <f>'План НП'!F55</f>
        <v>4</v>
      </c>
      <c r="D52" s="258">
        <f>'План НП'!G55</f>
        <v>120</v>
      </c>
      <c r="E52" s="236"/>
      <c r="F52" s="237"/>
      <c r="G52" s="237"/>
      <c r="H52" s="237"/>
      <c r="I52" s="237"/>
      <c r="J52" s="237"/>
      <c r="K52" s="237"/>
      <c r="L52" s="238"/>
      <c r="M52" s="256">
        <f>'План НП'!C55</f>
        <v>0</v>
      </c>
      <c r="N52" s="256" t="str">
        <f>'План НП'!D55</f>
        <v>2</v>
      </c>
      <c r="O52" s="239">
        <f>'План НП'!S55</f>
        <v>777</v>
      </c>
      <c r="P52" s="190" t="str">
        <f>'Основні дані'!$B$1</f>
        <v>ХТ-М225</v>
      </c>
    </row>
    <row r="53" spans="1:16" s="132" customFormat="1" ht="18.600000000000001" thickBot="1" x14ac:dyDescent="0.4">
      <c r="A53" s="235" t="str">
        <f>'План НП'!A56</f>
        <v>ОКВП6</v>
      </c>
      <c r="B53" s="253" t="str">
        <f>'План НП'!B56</f>
        <v>ОК ВВ ПП 6</v>
      </c>
      <c r="C53" s="258">
        <f>'План НП'!F56</f>
        <v>4</v>
      </c>
      <c r="D53" s="258">
        <f>'План НП'!G56</f>
        <v>120</v>
      </c>
      <c r="E53" s="236"/>
      <c r="F53" s="237"/>
      <c r="G53" s="237"/>
      <c r="H53" s="237"/>
      <c r="I53" s="237"/>
      <c r="J53" s="237"/>
      <c r="K53" s="237"/>
      <c r="L53" s="238"/>
      <c r="M53" s="256">
        <f>'План НП'!C56</f>
        <v>0</v>
      </c>
      <c r="N53" s="256" t="str">
        <f>'План НП'!D56</f>
        <v>2</v>
      </c>
      <c r="O53" s="239">
        <f>'План НП'!S56</f>
        <v>777</v>
      </c>
      <c r="P53" s="190" t="str">
        <f>'Основні дані'!$B$1</f>
        <v>ХТ-М225</v>
      </c>
    </row>
    <row r="54" spans="1:16" s="132" customFormat="1" ht="18.600000000000001" hidden="1" thickBot="1" x14ac:dyDescent="0.4">
      <c r="A54" s="235">
        <f>'План НП'!A57</f>
        <v>0</v>
      </c>
      <c r="B54" s="253">
        <f>'План НП'!B57</f>
        <v>0</v>
      </c>
      <c r="C54" s="258">
        <f>'План НП'!F57</f>
        <v>0</v>
      </c>
      <c r="D54" s="258">
        <f>'План НП'!G57</f>
        <v>0</v>
      </c>
      <c r="E54" s="236"/>
      <c r="F54" s="237"/>
      <c r="G54" s="237"/>
      <c r="H54" s="237"/>
      <c r="I54" s="237"/>
      <c r="J54" s="237"/>
      <c r="K54" s="237"/>
      <c r="L54" s="238"/>
      <c r="M54" s="256">
        <f>'План НП'!C57</f>
        <v>0</v>
      </c>
      <c r="N54" s="256">
        <f>'План НП'!D57</f>
        <v>0</v>
      </c>
      <c r="O54" s="239">
        <f>'План НП'!S57</f>
        <v>0</v>
      </c>
      <c r="P54" s="190" t="str">
        <f>'Основні дані'!$B$1</f>
        <v>ХТ-М225</v>
      </c>
    </row>
    <row r="55" spans="1:16" ht="45.75" customHeight="1" thickBot="1" x14ac:dyDescent="0.3">
      <c r="A55" s="575" t="str">
        <f>'План НП'!A58</f>
        <v>2.2</v>
      </c>
      <c r="B55" s="576" t="str">
        <f>'План НП'!B58</f>
        <v xml:space="preserve">Освітні компоненти вільного вибору загальної підготовки </v>
      </c>
      <c r="C55" s="577">
        <f>'План НП'!F58</f>
        <v>8</v>
      </c>
      <c r="D55" s="577">
        <f>'План НП'!G58</f>
        <v>240</v>
      </c>
      <c r="E55" s="578"/>
      <c r="F55" s="579"/>
      <c r="G55" s="579"/>
      <c r="H55" s="579"/>
      <c r="I55" s="579"/>
      <c r="J55" s="579"/>
      <c r="K55" s="579"/>
      <c r="L55" s="580"/>
      <c r="M55" s="581">
        <f>'План НП'!C58</f>
        <v>0</v>
      </c>
      <c r="N55" s="582">
        <f>'План НП'!D58</f>
        <v>0</v>
      </c>
      <c r="O55" s="583">
        <f>C55/90</f>
        <v>8.8888888888888892E-2</v>
      </c>
      <c r="P55" s="190" t="str">
        <f>'Основні дані'!$B$1</f>
        <v>ХТ-М225</v>
      </c>
    </row>
    <row r="56" spans="1:16" s="132" customFormat="1" ht="18" x14ac:dyDescent="0.35">
      <c r="A56" s="235" t="str">
        <f>'План НП'!A59</f>
        <v>ОКЗП1</v>
      </c>
      <c r="B56" s="253" t="str">
        <f>'План НП'!B59</f>
        <v>ОК ВВ ЗП 1</v>
      </c>
      <c r="C56" s="258">
        <f>'План НП'!F59</f>
        <v>4</v>
      </c>
      <c r="D56" s="258">
        <f>'План НП'!G59</f>
        <v>120</v>
      </c>
      <c r="E56" s="236"/>
      <c r="F56" s="237"/>
      <c r="G56" s="237"/>
      <c r="H56" s="237"/>
      <c r="I56" s="237"/>
      <c r="J56" s="237"/>
      <c r="K56" s="237"/>
      <c r="L56" s="238"/>
      <c r="M56" s="256">
        <f>'План НП'!C59</f>
        <v>0</v>
      </c>
      <c r="N56" s="256" t="str">
        <f>'План НП'!D59</f>
        <v>3</v>
      </c>
      <c r="O56" s="239">
        <f>'План НП'!S59</f>
        <v>777</v>
      </c>
      <c r="P56" s="190" t="str">
        <f>'Основні дані'!$B$1</f>
        <v>ХТ-М225</v>
      </c>
    </row>
    <row r="57" spans="1:16" s="132" customFormat="1" ht="18.600000000000001" thickBot="1" x14ac:dyDescent="0.4">
      <c r="A57" s="235" t="str">
        <f>'План НП'!A60</f>
        <v>ОКЗП2</v>
      </c>
      <c r="B57" s="253" t="str">
        <f>'План НП'!B60</f>
        <v>ОК ВВ ЗП 2</v>
      </c>
      <c r="C57" s="258">
        <f>'План НП'!F60</f>
        <v>4</v>
      </c>
      <c r="D57" s="258">
        <f>'План НП'!G60</f>
        <v>120</v>
      </c>
      <c r="E57" s="236"/>
      <c r="F57" s="237"/>
      <c r="G57" s="237"/>
      <c r="H57" s="237"/>
      <c r="I57" s="237"/>
      <c r="J57" s="237"/>
      <c r="K57" s="237"/>
      <c r="L57" s="238"/>
      <c r="M57" s="256">
        <f>'План НП'!C60</f>
        <v>0</v>
      </c>
      <c r="N57" s="256" t="str">
        <f>'План НП'!D60</f>
        <v>3</v>
      </c>
      <c r="O57" s="239">
        <f>'План НП'!S60</f>
        <v>777</v>
      </c>
      <c r="P57" s="190" t="str">
        <f>'Основні дані'!$B$1</f>
        <v>ХТ-М225</v>
      </c>
    </row>
    <row r="58" spans="1:16" s="196" customFormat="1" ht="21.6" thickBot="1" x14ac:dyDescent="0.4">
      <c r="A58" s="372">
        <f>'План НП'!A61</f>
        <v>0</v>
      </c>
      <c r="B58" s="373" t="str">
        <f>'План НП'!B61</f>
        <v>Загальна кількість за термін підготовки</v>
      </c>
      <c r="C58" s="374">
        <f>'План НП'!F61</f>
        <v>90</v>
      </c>
      <c r="D58" s="374">
        <f>'План НП'!G61</f>
        <v>2700</v>
      </c>
      <c r="E58" s="375"/>
      <c r="F58" s="376"/>
      <c r="G58" s="376"/>
      <c r="H58" s="376"/>
      <c r="I58" s="376"/>
      <c r="J58" s="376"/>
      <c r="K58" s="376"/>
      <c r="L58" s="377"/>
      <c r="M58" s="573">
        <f>'План НП'!L63</f>
        <v>0</v>
      </c>
      <c r="N58" s="574">
        <f>'План НП'!L64</f>
        <v>0</v>
      </c>
      <c r="O58" s="378">
        <f>'План НП'!S61</f>
        <v>0</v>
      </c>
      <c r="P58" s="190" t="str">
        <f>'Основні дані'!$B$1</f>
        <v>ХТ-М225</v>
      </c>
    </row>
  </sheetData>
  <sheetProtection algorithmName="SHA-512" hashValue="RtvBwmImEJIeR0qhyap7YKl3f+iD6yO1Uiz0UXVyXRsoMW9mjyyfYfKluEwpnQAdHSS6+aJpkdYneFFds8xLSw==" saltValue="QsCPWNKyVDeca9At3hubBA==" spinCount="100000" sheet="1" objects="1" scenarios="1" formatCells="0" formatRows="0"/>
  <mergeCells count="16">
    <mergeCell ref="A1:B1"/>
    <mergeCell ref="M5:O5"/>
    <mergeCell ref="M7:N7"/>
    <mergeCell ref="C2:O2"/>
    <mergeCell ref="A6:A8"/>
    <mergeCell ref="B6:B8"/>
    <mergeCell ref="O6:O8"/>
    <mergeCell ref="C4:D4"/>
    <mergeCell ref="C6:N6"/>
    <mergeCell ref="C7:C8"/>
    <mergeCell ref="D7:D8"/>
    <mergeCell ref="C5:D5"/>
    <mergeCell ref="C1:O1"/>
    <mergeCell ref="M3:O3"/>
    <mergeCell ref="C3:D3"/>
    <mergeCell ref="M4:O4"/>
  </mergeCells>
  <phoneticPr fontId="28" type="noConversion"/>
  <pageMargins left="0.39370078740157483" right="0.39370078740157483" top="0.19685039370078741" bottom="0.59055118110236227" header="0" footer="0"/>
  <pageSetup paperSize="9" scale="5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Q79"/>
  <sheetViews>
    <sheetView view="pageBreakPreview" workbookViewId="0">
      <selection activeCell="I48" sqref="I48"/>
    </sheetView>
  </sheetViews>
  <sheetFormatPr defaultRowHeight="13.2" x14ac:dyDescent="0.25"/>
  <sheetData>
    <row r="1" spans="1:17" ht="20.25" customHeight="1" x14ac:dyDescent="0.4">
      <c r="A1" s="905" t="s">
        <v>636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</row>
    <row r="2" spans="1:17" ht="15.6" x14ac:dyDescent="0.3">
      <c r="A2" s="133"/>
    </row>
    <row r="3" spans="1:17" ht="15.6" x14ac:dyDescent="0.3">
      <c r="A3" s="133" t="s">
        <v>637</v>
      </c>
    </row>
    <row r="4" spans="1:17" ht="15.6" x14ac:dyDescent="0.3">
      <c r="A4" s="145" t="s">
        <v>638</v>
      </c>
      <c r="B4" s="902" t="s">
        <v>639</v>
      </c>
      <c r="C4" s="902"/>
      <c r="D4" s="902"/>
      <c r="E4" s="902"/>
      <c r="F4" s="902"/>
      <c r="G4" s="902"/>
      <c r="H4" s="902"/>
      <c r="I4" s="902"/>
      <c r="J4" s="902"/>
      <c r="K4" s="902"/>
      <c r="L4" s="902"/>
      <c r="M4" s="902"/>
      <c r="N4" s="902"/>
      <c r="O4" s="902"/>
      <c r="P4" s="902"/>
      <c r="Q4" s="902"/>
    </row>
    <row r="5" spans="1:17" ht="15.6" x14ac:dyDescent="0.3">
      <c r="A5" s="146" t="s">
        <v>640</v>
      </c>
    </row>
    <row r="6" spans="1:17" ht="15.6" x14ac:dyDescent="0.3">
      <c r="A6" s="145" t="s">
        <v>641</v>
      </c>
      <c r="B6" s="426" t="s">
        <v>642</v>
      </c>
    </row>
    <row r="7" spans="1:17" ht="15.6" x14ac:dyDescent="0.3">
      <c r="A7" s="145" t="s">
        <v>643</v>
      </c>
      <c r="B7" s="133" t="s">
        <v>644</v>
      </c>
    </row>
    <row r="8" spans="1:17" ht="15.6" x14ac:dyDescent="0.3">
      <c r="A8" s="145" t="s">
        <v>645</v>
      </c>
      <c r="B8" s="133" t="s">
        <v>646</v>
      </c>
    </row>
    <row r="9" spans="1:17" ht="15.6" x14ac:dyDescent="0.3">
      <c r="A9" s="145" t="s">
        <v>647</v>
      </c>
      <c r="B9" s="133" t="s">
        <v>648</v>
      </c>
    </row>
    <row r="10" spans="1:17" ht="15.6" x14ac:dyDescent="0.3">
      <c r="A10" s="145" t="s">
        <v>645</v>
      </c>
      <c r="B10" s="133" t="s">
        <v>649</v>
      </c>
    </row>
    <row r="11" spans="1:17" ht="15.6" x14ac:dyDescent="0.3">
      <c r="A11" s="145" t="s">
        <v>647</v>
      </c>
      <c r="B11" s="133" t="s">
        <v>650</v>
      </c>
    </row>
    <row r="12" spans="1:17" ht="15.6" x14ac:dyDescent="0.3">
      <c r="A12" s="145" t="s">
        <v>651</v>
      </c>
      <c r="B12" s="133" t="s">
        <v>652</v>
      </c>
    </row>
    <row r="13" spans="1:17" ht="15.6" x14ac:dyDescent="0.3">
      <c r="A13" s="145" t="s">
        <v>653</v>
      </c>
      <c r="B13" s="133" t="s">
        <v>654</v>
      </c>
    </row>
    <row r="14" spans="1:17" ht="15.6" x14ac:dyDescent="0.3">
      <c r="A14" s="145" t="s">
        <v>655</v>
      </c>
      <c r="B14" s="133" t="s">
        <v>656</v>
      </c>
    </row>
    <row r="15" spans="1:17" ht="15.6" x14ac:dyDescent="0.3">
      <c r="A15" s="145" t="s">
        <v>657</v>
      </c>
      <c r="B15" s="133" t="s">
        <v>658</v>
      </c>
    </row>
    <row r="16" spans="1:17" ht="29.25" customHeight="1" x14ac:dyDescent="0.3">
      <c r="A16" s="145" t="s">
        <v>659</v>
      </c>
      <c r="B16" s="133" t="s">
        <v>660</v>
      </c>
    </row>
    <row r="17" spans="1:16" ht="15.6" x14ac:dyDescent="0.3">
      <c r="A17" s="145" t="s">
        <v>661</v>
      </c>
      <c r="B17" s="133" t="s">
        <v>662</v>
      </c>
    </row>
    <row r="18" spans="1:16" ht="30.75" customHeight="1" x14ac:dyDescent="0.3">
      <c r="A18" s="147" t="s">
        <v>663</v>
      </c>
    </row>
    <row r="19" spans="1:16" ht="13.8" x14ac:dyDescent="0.3">
      <c r="A19" s="907" t="s">
        <v>664</v>
      </c>
      <c r="B19" s="908"/>
      <c r="C19" s="908"/>
      <c r="D19" s="908"/>
      <c r="E19" s="908"/>
      <c r="F19" s="908"/>
      <c r="G19" s="908"/>
      <c r="H19" s="908"/>
      <c r="I19" s="908"/>
      <c r="J19" s="908"/>
      <c r="K19" s="908"/>
      <c r="L19" s="908"/>
      <c r="M19" s="908"/>
      <c r="N19" s="908"/>
      <c r="O19" s="908"/>
      <c r="P19" s="908"/>
    </row>
    <row r="20" spans="1:16" ht="15.75" customHeight="1" x14ac:dyDescent="0.3">
      <c r="A20" s="146" t="s">
        <v>665</v>
      </c>
    </row>
    <row r="21" spans="1:16" ht="15.6" x14ac:dyDescent="0.3">
      <c r="A21" s="146" t="s">
        <v>666</v>
      </c>
    </row>
    <row r="22" spans="1:16" ht="13.8" x14ac:dyDescent="0.3">
      <c r="A22" s="907" t="s">
        <v>667</v>
      </c>
      <c r="B22" s="908"/>
      <c r="C22" s="908"/>
      <c r="D22" s="908"/>
      <c r="E22" s="908"/>
      <c r="F22" s="908"/>
      <c r="G22" s="908"/>
      <c r="H22" s="908"/>
      <c r="I22" s="908"/>
      <c r="J22" s="908"/>
      <c r="K22" s="908"/>
      <c r="L22" s="908"/>
      <c r="M22" s="908"/>
      <c r="N22" s="908"/>
      <c r="O22" s="908"/>
      <c r="P22" s="908"/>
    </row>
    <row r="23" spans="1:16" ht="15.6" x14ac:dyDescent="0.3">
      <c r="A23" s="146" t="s">
        <v>668</v>
      </c>
    </row>
    <row r="24" spans="1:16" ht="15.6" x14ac:dyDescent="0.3">
      <c r="A24" s="146" t="s">
        <v>669</v>
      </c>
    </row>
    <row r="25" spans="1:16" ht="15.6" x14ac:dyDescent="0.3">
      <c r="A25" s="146" t="s">
        <v>670</v>
      </c>
    </row>
    <row r="26" spans="1:16" ht="15.6" x14ac:dyDescent="0.3">
      <c r="A26" s="146" t="s">
        <v>671</v>
      </c>
    </row>
    <row r="27" spans="1:16" ht="16.2" x14ac:dyDescent="0.35">
      <c r="A27" s="146" t="s">
        <v>672</v>
      </c>
    </row>
    <row r="28" spans="1:16" ht="15.6" x14ac:dyDescent="0.3">
      <c r="A28" s="146" t="s">
        <v>673</v>
      </c>
    </row>
    <row r="29" spans="1:16" ht="16.2" x14ac:dyDescent="0.35">
      <c r="A29" s="146" t="s">
        <v>674</v>
      </c>
    </row>
    <row r="30" spans="1:16" ht="16.2" x14ac:dyDescent="0.35">
      <c r="A30" s="146" t="s">
        <v>675</v>
      </c>
    </row>
    <row r="31" spans="1:16" ht="16.2" x14ac:dyDescent="0.35">
      <c r="A31" s="146" t="s">
        <v>676</v>
      </c>
    </row>
    <row r="32" spans="1:16" ht="15.6" x14ac:dyDescent="0.3">
      <c r="A32" s="146" t="s">
        <v>677</v>
      </c>
    </row>
    <row r="33" spans="1:16" ht="14.4" x14ac:dyDescent="0.35">
      <c r="A33" s="899" t="s">
        <v>678</v>
      </c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</row>
    <row r="34" spans="1:16" ht="13.8" x14ac:dyDescent="0.3">
      <c r="A34" s="901" t="s">
        <v>679</v>
      </c>
      <c r="B34" s="902"/>
      <c r="C34" s="902"/>
      <c r="D34" s="902"/>
      <c r="E34" s="902"/>
      <c r="F34" s="902"/>
      <c r="G34" s="902"/>
      <c r="H34" s="902"/>
      <c r="I34" s="902"/>
      <c r="J34" s="902"/>
      <c r="K34" s="902"/>
      <c r="L34" s="902"/>
      <c r="M34" s="902"/>
      <c r="N34" s="902"/>
      <c r="O34" s="902"/>
      <c r="P34" s="902"/>
    </row>
    <row r="35" spans="1:16" ht="13.8" x14ac:dyDescent="0.3">
      <c r="A35" s="903" t="s">
        <v>680</v>
      </c>
      <c r="B35" s="904"/>
      <c r="C35" s="904"/>
      <c r="D35" s="904"/>
      <c r="E35" s="904"/>
      <c r="F35" s="904"/>
      <c r="G35" s="904"/>
      <c r="H35" s="904"/>
      <c r="I35" s="904"/>
      <c r="J35" s="904"/>
      <c r="K35" s="904"/>
      <c r="L35" s="904"/>
      <c r="M35" s="904"/>
      <c r="N35" s="904"/>
      <c r="O35" s="904"/>
      <c r="P35" s="904"/>
    </row>
    <row r="36" spans="1:16" ht="15.6" x14ac:dyDescent="0.3">
      <c r="A36" s="146" t="s">
        <v>681</v>
      </c>
    </row>
    <row r="37" spans="1:16" ht="15.6" x14ac:dyDescent="0.3">
      <c r="A37" s="146" t="s">
        <v>682</v>
      </c>
    </row>
    <row r="38" spans="1:16" ht="15.6" x14ac:dyDescent="0.3">
      <c r="A38" s="146" t="s">
        <v>683</v>
      </c>
    </row>
    <row r="39" spans="1:16" ht="15.6" x14ac:dyDescent="0.3">
      <c r="A39" s="146" t="s">
        <v>684</v>
      </c>
    </row>
    <row r="40" spans="1:16" ht="15.6" x14ac:dyDescent="0.3">
      <c r="A40" s="146" t="s">
        <v>685</v>
      </c>
    </row>
    <row r="41" spans="1:16" ht="16.2" x14ac:dyDescent="0.35">
      <c r="A41" s="146" t="s">
        <v>686</v>
      </c>
    </row>
    <row r="42" spans="1:16" ht="15.6" x14ac:dyDescent="0.3">
      <c r="A42" s="146"/>
    </row>
    <row r="43" spans="1:16" ht="15.6" x14ac:dyDescent="0.3">
      <c r="A43" s="146"/>
    </row>
    <row r="44" spans="1:16" ht="15.6" x14ac:dyDescent="0.3">
      <c r="A44" s="146"/>
    </row>
    <row r="45" spans="1:16" ht="15.6" x14ac:dyDescent="0.3">
      <c r="A45" s="146"/>
    </row>
    <row r="46" spans="1:16" ht="15.6" x14ac:dyDescent="0.3">
      <c r="A46" s="146"/>
    </row>
    <row r="47" spans="1:16" ht="15.6" x14ac:dyDescent="0.3">
      <c r="A47" s="146"/>
    </row>
    <row r="48" spans="1:16" ht="15.6" x14ac:dyDescent="0.3">
      <c r="A48" s="146"/>
    </row>
    <row r="49" spans="1:1" ht="15.6" x14ac:dyDescent="0.3">
      <c r="A49" s="146"/>
    </row>
    <row r="50" spans="1:1" ht="15.6" x14ac:dyDescent="0.3">
      <c r="A50" s="146"/>
    </row>
    <row r="51" spans="1:1" ht="15.6" x14ac:dyDescent="0.3">
      <c r="A51" s="146"/>
    </row>
    <row r="52" spans="1:1" ht="15.6" x14ac:dyDescent="0.3">
      <c r="A52" s="146"/>
    </row>
    <row r="53" spans="1:1" ht="15.6" x14ac:dyDescent="0.3">
      <c r="A53" s="146"/>
    </row>
    <row r="54" spans="1:1" ht="15.6" x14ac:dyDescent="0.3">
      <c r="A54" s="146"/>
    </row>
    <row r="55" spans="1:1" ht="15.6" x14ac:dyDescent="0.3">
      <c r="A55" s="146"/>
    </row>
    <row r="56" spans="1:1" ht="15.6" x14ac:dyDescent="0.3">
      <c r="A56" s="146"/>
    </row>
    <row r="57" spans="1:1" ht="15.6" x14ac:dyDescent="0.3">
      <c r="A57" s="146"/>
    </row>
    <row r="58" spans="1:1" ht="15.6" x14ac:dyDescent="0.3">
      <c r="A58" s="146"/>
    </row>
    <row r="59" spans="1:1" ht="15.6" x14ac:dyDescent="0.3">
      <c r="A59" s="146"/>
    </row>
    <row r="60" spans="1:1" ht="15.6" x14ac:dyDescent="0.3">
      <c r="A60" s="146"/>
    </row>
    <row r="61" spans="1:1" ht="15.6" x14ac:dyDescent="0.3">
      <c r="A61" s="146"/>
    </row>
    <row r="62" spans="1:1" ht="15.6" x14ac:dyDescent="0.3">
      <c r="A62" s="146"/>
    </row>
    <row r="63" spans="1:1" ht="15.6" x14ac:dyDescent="0.3">
      <c r="A63" s="146"/>
    </row>
    <row r="64" spans="1:1" ht="15.6" x14ac:dyDescent="0.3">
      <c r="A64" s="146"/>
    </row>
    <row r="65" spans="1:14" ht="15.6" x14ac:dyDescent="0.3">
      <c r="A65" s="146"/>
    </row>
    <row r="66" spans="1:14" ht="15.6" x14ac:dyDescent="0.3">
      <c r="A66" s="146"/>
    </row>
    <row r="67" spans="1:14" ht="15.6" x14ac:dyDescent="0.3">
      <c r="A67" s="146"/>
    </row>
    <row r="68" spans="1:14" ht="15.6" x14ac:dyDescent="0.3">
      <c r="A68" s="146"/>
    </row>
    <row r="69" spans="1:14" ht="15.6" x14ac:dyDescent="0.3">
      <c r="A69" s="146"/>
    </row>
    <row r="70" spans="1:14" ht="15.6" x14ac:dyDescent="0.3">
      <c r="A70" s="146"/>
    </row>
    <row r="71" spans="1:14" ht="15.6" x14ac:dyDescent="0.3">
      <c r="A71" s="146"/>
    </row>
    <row r="72" spans="1:14" ht="15.6" x14ac:dyDescent="0.3">
      <c r="A72" s="146"/>
    </row>
    <row r="73" spans="1:14" ht="15.6" x14ac:dyDescent="0.3">
      <c r="A73" s="146"/>
    </row>
    <row r="74" spans="1:14" ht="15.6" x14ac:dyDescent="0.3">
      <c r="A74" s="146"/>
    </row>
    <row r="75" spans="1:14" ht="15.6" x14ac:dyDescent="0.3">
      <c r="A75" s="146"/>
    </row>
    <row r="76" spans="1:14" ht="15.6" x14ac:dyDescent="0.3">
      <c r="A76" s="204"/>
      <c r="B76" s="205"/>
      <c r="C76" s="205"/>
      <c r="D76" s="205"/>
      <c r="E76" s="205"/>
      <c r="F76" s="205"/>
      <c r="G76" s="205"/>
      <c r="H76" s="205"/>
    </row>
    <row r="77" spans="1:14" ht="15.6" x14ac:dyDescent="0.3">
      <c r="A77" s="146"/>
    </row>
    <row r="78" spans="1:14" ht="16.2" x14ac:dyDescent="0.35">
      <c r="A78" s="159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</row>
    <row r="79" spans="1:14" ht="15.6" x14ac:dyDescent="0.3">
      <c r="A79" s="146"/>
    </row>
  </sheetData>
  <mergeCells count="7">
    <mergeCell ref="A33:P33"/>
    <mergeCell ref="A34:P34"/>
    <mergeCell ref="A35:P35"/>
    <mergeCell ref="A1:P1"/>
    <mergeCell ref="B4:Q4"/>
    <mergeCell ref="A19:P19"/>
    <mergeCell ref="A22:P22"/>
  </mergeCells>
  <phoneticPr fontId="28" type="noConversion"/>
  <pageMargins left="0.75" right="0.75" top="1" bottom="1" header="0.5" footer="0.5"/>
  <pageSetup paperSize="9" scale="5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b61f4-40c4-4429-8350-b578e74965cf">
      <Terms xmlns="http://schemas.microsoft.com/office/infopath/2007/PartnerControls"/>
    </lcf76f155ced4ddcb4097134ff3c332f>
    <TaxCatchAll xmlns="0fb7478a-7dce-48ab-a672-f6e8761f59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8EE7C213460044DAA0718B7E65EFFC6" ma:contentTypeVersion="14" ma:contentTypeDescription="Создание документа." ma:contentTypeScope="" ma:versionID="fb19a4ca703202f4d61e893ef8febfdc">
  <xsd:schema xmlns:xsd="http://www.w3.org/2001/XMLSchema" xmlns:xs="http://www.w3.org/2001/XMLSchema" xmlns:p="http://schemas.microsoft.com/office/2006/metadata/properties" xmlns:ns2="46cb61f4-40c4-4429-8350-b578e74965cf" xmlns:ns3="0fb7478a-7dce-48ab-a672-f6e8761f59a0" targetNamespace="http://schemas.microsoft.com/office/2006/metadata/properties" ma:root="true" ma:fieldsID="09d26b6f323dd2a8b3a6e19a359f1ba6" ns2:_="" ns3:_="">
    <xsd:import namespace="46cb61f4-40c4-4429-8350-b578e74965cf"/>
    <xsd:import namespace="0fb7478a-7dce-48ab-a672-f6e8761f5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b61f4-40c4-4429-8350-b578e749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72d1bc2c-129e-4a41-add9-4f9a437dc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478a-7dce-48ab-a672-f6e8761f59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72bf3-333a-4208-a874-47007d43c61e}" ma:internalName="TaxCatchAll" ma:showField="CatchAllData" ma:web="0fb7478a-7dce-48ab-a672-f6e8761f5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71468-C744-4799-8242-BAADAF7EA04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fb7478a-7dce-48ab-a672-f6e8761f59a0"/>
    <ds:schemaRef ds:uri="http://schemas.microsoft.com/office/2006/metadata/properties"/>
    <ds:schemaRef ds:uri="http://schemas.openxmlformats.org/package/2006/metadata/core-properties"/>
    <ds:schemaRef ds:uri="46cb61f4-40c4-4429-8350-b578e74965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8DF5D3-E9A6-4F27-9EBF-61692CB90C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256CD3-690C-4221-9592-35DE6319B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b61f4-40c4-4429-8350-b578e74965cf"/>
    <ds:schemaRef ds:uri="0fb7478a-7dce-48ab-a672-f6e8761f5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11</vt:i4>
      </vt:variant>
    </vt:vector>
  </HeadingPairs>
  <TitlesOfParts>
    <vt:vector size="20" baseType="lpstr">
      <vt:lpstr>Перелік ДВВ ПП</vt:lpstr>
      <vt:lpstr>Довідник</vt:lpstr>
      <vt:lpstr>Освітні програми</vt:lpstr>
      <vt:lpstr>Основні дані</vt:lpstr>
      <vt:lpstr>Титул</vt:lpstr>
      <vt:lpstr>План НП</vt:lpstr>
      <vt:lpstr>Перелік ДВЗ</vt:lpstr>
      <vt:lpstr>Зміст</vt:lpstr>
      <vt:lpstr>Інструкція</vt:lpstr>
      <vt:lpstr>Зміст!Заголовки_для_печати</vt:lpstr>
      <vt:lpstr>'Перелік ДВВ ПП'!Заголовки_для_печати</vt:lpstr>
      <vt:lpstr>'Перелік ДВЗ'!Заголовки_для_печати</vt:lpstr>
      <vt:lpstr>'План НП'!Заголовки_для_печати</vt:lpstr>
      <vt:lpstr>Зміст!Область_печати</vt:lpstr>
      <vt:lpstr>Інструкція!Область_печати</vt:lpstr>
      <vt:lpstr>'Основні дані'!Область_печати</vt:lpstr>
      <vt:lpstr>'Перелік ДВВ ПП'!Область_печати</vt:lpstr>
      <vt:lpstr>'Перелік ДВЗ'!Область_печати</vt:lpstr>
      <vt:lpstr>'План НП'!Область_печати</vt:lpstr>
      <vt:lpstr>Титул!Область_печати</vt:lpstr>
    </vt:vector>
  </TitlesOfParts>
  <Manager/>
  <Company>НТУ "ХПІ"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НП-2015</dc:title>
  <dc:subject/>
  <dc:creator>Бичкова Т.А.</dc:creator>
  <cp:keywords/>
  <dc:description/>
  <cp:lastModifiedBy>work</cp:lastModifiedBy>
  <cp:revision/>
  <cp:lastPrinted>2026-01-14T09:11:59Z</cp:lastPrinted>
  <dcterms:created xsi:type="dcterms:W3CDTF">2002-01-25T08:51:42Z</dcterms:created>
  <dcterms:modified xsi:type="dcterms:W3CDTF">2026-02-27T08:29:09Z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0x01010088EE7C213460044DAA0718B7E65EFFC6</vt:lpwstr>
  </property>
  <property fmtid="{D5CDD505-2E9C-101B-9397-08002B2CF9AE}" pid="3" name="MediaServiceImageTags">
    <vt:lpwstr/>
  </property>
</Properties>
</file>